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pivotCache/pivotCacheDefinition39.xml" ContentType="application/vnd.openxmlformats-officedocument.spreadsheetml.pivotCacheDefinition+xml"/>
  <Override PartName="/xl/pivotCache/pivotCacheDefinition40.xml" ContentType="application/vnd.openxmlformats-officedocument.spreadsheetml.pivotCacheDefinition+xml"/>
  <Override PartName="/xl/pivotCache/pivotCacheDefinition41.xml" ContentType="application/vnd.openxmlformats-officedocument.spreadsheetml.pivotCacheDefinition+xml"/>
  <Override PartName="/xl/pivotCache/pivotCacheDefinition42.xml" ContentType="application/vnd.openxmlformats-officedocument.spreadsheetml.pivotCacheDefinition+xml"/>
  <Override PartName="/xl/pivotCache/pivotCacheDefinition43.xml" ContentType="application/vnd.openxmlformats-officedocument.spreadsheetml.pivotCacheDefinition+xml"/>
  <Override PartName="/xl/pivotCache/pivotCacheDefinition44.xml" ContentType="application/vnd.openxmlformats-officedocument.spreadsheetml.pivotCacheDefinition+xml"/>
  <Override PartName="/xl/pivotCache/pivotCacheDefinition45.xml" ContentType="application/vnd.openxmlformats-officedocument.spreadsheetml.pivotCacheDefinition+xml"/>
  <Override PartName="/xl/pivotCache/pivotCacheDefinition46.xml" ContentType="application/vnd.openxmlformats-officedocument.spreadsheetml.pivotCacheDefinition+xml"/>
  <Override PartName="/xl/pivotCache/pivotCacheDefinition47.xml" ContentType="application/vnd.openxmlformats-officedocument.spreadsheetml.pivotCacheDefinition+xml"/>
  <Override PartName="/xl/pivotCache/pivotCacheDefinition48.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user\Desktop\Data Analysis Projects\AdventureWorks-Excel-Analytics\Excel\"/>
    </mc:Choice>
  </mc:AlternateContent>
  <xr:revisionPtr revIDLastSave="0" documentId="13_ncr:1_{27D5CB70-DC1D-40DC-B0A0-BA77E0D9DB10}" xr6:coauthVersionLast="47" xr6:coauthVersionMax="47" xr10:uidLastSave="{00000000-0000-0000-0000-000000000000}"/>
  <bookViews>
    <workbookView xWindow="-110" yWindow="-110" windowWidth="19420" windowHeight="10420" activeTab="3" xr2:uid="{73C0E9B5-A8F1-46FF-B55B-07A91350B5C0}"/>
  </bookViews>
  <sheets>
    <sheet name="Home" sheetId="1" r:id="rId1"/>
    <sheet name="Raw_Data" sheetId="2" r:id="rId2"/>
    <sheet name="Power_Query" sheetId="3" r:id="rId3"/>
    <sheet name="Analysis" sheetId="7" r:id="rId4"/>
    <sheet name="PT_Overall_Performance" sheetId="5" r:id="rId5"/>
    <sheet name="PT_Sales_Trend_Analysis" sheetId="9" r:id="rId6"/>
    <sheet name="PT_Product_Analysis" sheetId="8" r:id="rId7"/>
    <sheet name="PT_Category&amp;Subcategory_Analysi" sheetId="10" r:id="rId8"/>
    <sheet name="PT_Regional_Analysis" sheetId="11" r:id="rId9"/>
    <sheet name="PT_Reseller_Analysis" sheetId="12" r:id="rId10"/>
    <sheet name="Dashboard" sheetId="6" r:id="rId11"/>
  </sheets>
  <definedNames>
    <definedName name="_xlcn.WorksheetConnection_AdventureWorksExcelAnalytics.xlsxTable21" hidden="1">Table2</definedName>
  </definedNames>
  <calcPr calcId="191029"/>
  <pivotCaches>
    <pivotCache cacheId="0" r:id="rId12"/>
    <pivotCache cacheId="1" r:id="rId13"/>
    <pivotCache cacheId="2" r:id="rId14"/>
    <pivotCache cacheId="3" r:id="rId15"/>
    <pivotCache cacheId="4" r:id="rId16"/>
    <pivotCache cacheId="5" r:id="rId17"/>
    <pivotCache cacheId="6" r:id="rId18"/>
    <pivotCache cacheId="7" r:id="rId19"/>
    <pivotCache cacheId="8" r:id="rId20"/>
    <pivotCache cacheId="9" r:id="rId21"/>
    <pivotCache cacheId="10" r:id="rId22"/>
    <pivotCache cacheId="11" r:id="rId23"/>
    <pivotCache cacheId="12" r:id="rId24"/>
    <pivotCache cacheId="13" r:id="rId25"/>
    <pivotCache cacheId="14" r:id="rId26"/>
    <pivotCache cacheId="15" r:id="rId27"/>
    <pivotCache cacheId="16" r:id="rId28"/>
    <pivotCache cacheId="17" r:id="rId29"/>
    <pivotCache cacheId="18" r:id="rId30"/>
    <pivotCache cacheId="19" r:id="rId31"/>
    <pivotCache cacheId="20" r:id="rId32"/>
    <pivotCache cacheId="21" r:id="rId33"/>
    <pivotCache cacheId="22" r:id="rId34"/>
    <pivotCache cacheId="23" r:id="rId35"/>
    <pivotCache cacheId="46" r:id="rId36"/>
    <pivotCache cacheId="70" r:id="rId37"/>
    <pivotCache cacheId="73" r:id="rId38"/>
    <pivotCache cacheId="104" r:id="rId39"/>
    <pivotCache cacheId="118" r:id="rId40"/>
    <pivotCache cacheId="130" r:id="rId41"/>
    <pivotCache cacheId="142" r:id="rId42"/>
    <pivotCache cacheId="175" r:id="rId43"/>
    <pivotCache cacheId="178" r:id="rId44"/>
    <pivotCache cacheId="205" r:id="rId45"/>
    <pivotCache cacheId="208" r:id="rId46"/>
    <pivotCache cacheId="219" r:id="rId47"/>
    <pivotCache cacheId="235" r:id="rId48"/>
    <pivotCache cacheId="242" r:id="rId49"/>
    <pivotCache cacheId="249" r:id="rId50"/>
    <pivotCache cacheId="274" r:id="rId51"/>
    <pivotCache cacheId="294" r:id="rId52"/>
    <pivotCache cacheId="345" r:id="rId53"/>
    <pivotCache cacheId="374" r:id="rId54"/>
    <pivotCache cacheId="408" r:id="rId55"/>
    <pivotCache cacheId="416" r:id="rId56"/>
    <pivotCache cacheId="424" r:id="rId57"/>
    <pivotCache cacheId="430" r:id="rId58"/>
    <pivotCache cacheId="441" r:id="rId5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8f079524-746a-4939-80ec-0d2acdfca958" name="fact_Sales" connection="Query - fact_Sales"/>
          <x15:modelTable id="dim_Product_4cb59bf3-0e4f-47ff-9d87-a9fff607c244" name="dim_Product" connection="Query - dim_Product"/>
          <x15:modelTable id="dim_Region_3a1b35a2-3f90-41cf-bcfd-c54ba537820f" name="dim_Region" connection="Query - dim_Region"/>
          <x15:modelTable id="dim_Reseller_97da9378-b62d-4e8d-90e3-3b6ef583be5d" name="dim_Reseller" connection="Query - dim_Reseller"/>
          <x15:modelTable id="dim_Salesperson_2461a61c-4269-45c4-be4c-66bca9ba3903" name="dim_Salesperson" connection="Query - dim_Salesperson"/>
          <x15:modelTable id="fact_Targets_e51763a2-7644-43a0-9d41-dd4ecc137404" name="fact_Targets" connection="Query - fact_Targets"/>
          <x15:modelTable id="dim_Date_71e5b669-bb4a-454e-8ff8-91dfed90c6d9" name="dim_Date" connection="Query - dim_Date"/>
          <x15:modelTable id="Table2" name="Table2" connection="WorksheetConnection_AdventureWorks-Excel-Analytics.xlsx!Table2"/>
        </x15:modelTables>
        <x15:modelRelationships>
          <x15:modelRelationship fromTable="fact_Sales" fromColumn="Product_Key" toTable="dim_Product" toColumn="Product_Key"/>
          <x15:modelRelationship fromTable="fact_Sales" fromColumn="Reseller_Key" toTable="dim_Reseller" toColumn="Reseller_Key"/>
          <x15:modelRelationship fromTable="fact_Sales" fromColumn="Sales_Territory_Key" toTable="dim_Region" toColumn="Sales_Territory_Key"/>
          <x15:modelRelationship fromTable="fact_Sales" fromColumn="Employee_Key" toTable="dim_Salesperson" toColumn="Employee_Key"/>
          <x15:modelRelationship fromTable="fact_Sales" fromColumn="OrderDate" toTable="dim_Date" toColumn="Date"/>
          <x15:modelRelationship fromTable="fact_Targets" fromColumn="Employee_ID" toTable="dim_Salesperson" toColumn="Employee_ID"/>
          <x15:modelRelationship fromTable="fact_Targets" fromColumn="Target_Month" toTable="dim_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5" i="12" l="1"/>
  <c r="K25" i="12" s="1"/>
  <c r="N6" i="10"/>
  <c r="M19" i="8"/>
  <c r="I19" i="8"/>
  <c r="G34" i="9"/>
  <c r="F34" i="9"/>
  <c r="G31" i="9"/>
  <c r="F31" i="9"/>
  <c r="E38" i="11"/>
  <c r="E37" i="11"/>
  <c r="E36" i="11"/>
  <c r="E35" i="11"/>
  <c r="E34" i="11"/>
  <c r="E33" i="11"/>
  <c r="E32" i="11"/>
  <c r="E31" i="11"/>
  <c r="E30" i="11"/>
  <c r="E29"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0B1CDD-3156-4F6C-ACF1-62B6EBDE0069}" keepAlive="1" name="Query - bridge_SalespersonRegion" description="Connection to the 'bridge_SalespersonRegion' query in the workbook." type="5" refreshedVersion="0" background="1">
    <dbPr connection="Provider=Microsoft.Mashup.OleDb.1;Data Source=$Workbook$;Location=bridge_SalespersonRegion;Extended Properties=&quot;&quot;" command="SELECT * FROM [bridge_SalespersonRegion]"/>
  </connection>
  <connection id="2" xr16:uid="{3E4E9E86-E578-4049-A661-9A9C8BFD9B6D}" name="Query - dim_Date" description="Connection to the 'dim_Date' query in the workbook." type="100" refreshedVersion="8" minRefreshableVersion="5">
    <extLst>
      <ext xmlns:x15="http://schemas.microsoft.com/office/spreadsheetml/2010/11/main" uri="{DE250136-89BD-433C-8126-D09CA5730AF9}">
        <x15:connection id="37d76fa6-9d04-42c4-b28e-4a3eaceb10c6"/>
      </ext>
    </extLst>
  </connection>
  <connection id="3" xr16:uid="{7AA8743F-EE1B-4CA1-830C-AB87A0BDFB9D}" name="Query - dim_Product" description="Connection to the 'dim_Product' query in the workbook." type="100" refreshedVersion="8" minRefreshableVersion="5">
    <extLst>
      <ext xmlns:x15="http://schemas.microsoft.com/office/spreadsheetml/2010/11/main" uri="{DE250136-89BD-433C-8126-D09CA5730AF9}">
        <x15:connection id="e410ef47-dd7e-463c-b88c-07c103d4a356">
          <x15:oledbPr connection="Provider=Microsoft.Mashup.OleDb.1;Data Source=$Workbook$;Location=dim_Product;Extended Properties=&quot;&quot;">
            <x15:dbTables>
              <x15:dbTable name="dim_Product"/>
            </x15:dbTables>
          </x15:oledbPr>
        </x15:connection>
      </ext>
    </extLst>
  </connection>
  <connection id="4" xr16:uid="{19FAB533-D7BC-482F-8866-83B321FA8BBF}" name="Query - dim_Region" description="Connection to the 'dim_Region' query in the workbook." type="100" refreshedVersion="8" minRefreshableVersion="5">
    <extLst>
      <ext xmlns:x15="http://schemas.microsoft.com/office/spreadsheetml/2010/11/main" uri="{DE250136-89BD-433C-8126-D09CA5730AF9}">
        <x15:connection id="5e4d2e3c-9224-4615-94dd-4bf896b69d29">
          <x15:oledbPr connection="Provider=Microsoft.Mashup.OleDb.1;Data Source=$Workbook$;Location=dim_Region;Extended Properties=&quot;&quot;">
            <x15:dbTables>
              <x15:dbTable name="dim_Region"/>
            </x15:dbTables>
          </x15:oledbPr>
        </x15:connection>
      </ext>
    </extLst>
  </connection>
  <connection id="5" xr16:uid="{76593037-05CE-422F-971B-DBAF5B2AB777}" name="Query - dim_Reseller" description="Connection to the 'dim_Reseller' query in the workbook." type="100" refreshedVersion="8" minRefreshableVersion="5">
    <extLst>
      <ext xmlns:x15="http://schemas.microsoft.com/office/spreadsheetml/2010/11/main" uri="{DE250136-89BD-433C-8126-D09CA5730AF9}">
        <x15:connection id="a7b7bb37-34a3-4b2e-b815-eaeada635554">
          <x15:oledbPr connection="Provider=Microsoft.Mashup.OleDb.1;Data Source=$Workbook$;Location=dim_Reseller;Extended Properties=&quot;&quot;">
            <x15:dbTables>
              <x15:dbTable name="dim_Reseller"/>
            </x15:dbTables>
          </x15:oledbPr>
        </x15:connection>
      </ext>
    </extLst>
  </connection>
  <connection id="6" xr16:uid="{354CDDEF-B895-45E9-862E-0F2EBD536BAA}" name="Query - dim_Salesperson" description="Connection to the 'dim_Salesperson' query in the workbook." type="100" refreshedVersion="8" minRefreshableVersion="5">
    <extLst>
      <ext xmlns:x15="http://schemas.microsoft.com/office/spreadsheetml/2010/11/main" uri="{DE250136-89BD-433C-8126-D09CA5730AF9}">
        <x15:connection id="7122e80e-40f0-41ff-8854-1f73eb88ff93">
          <x15:oledbPr connection="Provider=Microsoft.Mashup.OleDb.1;Data Source=$Workbook$;Location=dim_Salesperson;Extended Properties=&quot;&quot;">
            <x15:dbTables>
              <x15:dbTable name="dim_Salesperson"/>
            </x15:dbTables>
          </x15:oledbPr>
        </x15:connection>
      </ext>
    </extLst>
  </connection>
  <connection id="7" xr16:uid="{19F05029-E0DC-4C96-95EB-9FC15CB2A62A}" name="Query - fact_Sales" description="Connection to the 'fact_Sales' query in the workbook." type="100" refreshedVersion="8" minRefreshableVersion="5">
    <extLst>
      <ext xmlns:x15="http://schemas.microsoft.com/office/spreadsheetml/2010/11/main" uri="{DE250136-89BD-433C-8126-D09CA5730AF9}">
        <x15:connection id="75c1daa3-4d09-439e-a61f-2ccc6438a29a"/>
      </ext>
    </extLst>
  </connection>
  <connection id="8" xr16:uid="{EA5AC6C6-D4C1-4D25-9B26-38C43FB38364}" name="Query - fact_Targets" description="Connection to the 'fact_Targets' query in the workbook." type="100" refreshedVersion="8" minRefreshableVersion="5">
    <extLst>
      <ext xmlns:x15="http://schemas.microsoft.com/office/spreadsheetml/2010/11/main" uri="{DE250136-89BD-433C-8126-D09CA5730AF9}">
        <x15:connection id="af5c2a6b-169c-49dc-bfa0-fec41965582a">
          <x15:oledbPr connection="Provider=Microsoft.Mashup.OleDb.1;Data Source=$Workbook$;Location=fact_Targets;Extended Properties=&quot;&quot;">
            <x15:dbTables>
              <x15:dbTable name="fact_Targets"/>
            </x15:dbTables>
          </x15:oledbPr>
        </x15:connection>
      </ext>
    </extLst>
  </connection>
  <connection id="9" xr16:uid="{488B600D-1F18-4AF0-802C-948EF2799A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B77C6B72-BEA0-42C8-8D94-6840F2A7720D}" name="WorksheetConnection_AdventureWorks-Excel-Analytics.xlsx!Table2" type="102" refreshedVersion="8" minRefreshableVersion="5">
    <extLst>
      <ext xmlns:x15="http://schemas.microsoft.com/office/spreadsheetml/2010/11/main" uri="{DE250136-89BD-433C-8126-D09CA5730AF9}">
        <x15:connection id="Table2">
          <x15:rangePr sourceName="_xlcn.WorksheetConnection_AdventureWorksExcelAnalytics.xlsxTable21"/>
        </x15:connection>
      </ext>
    </extLst>
  </connection>
</connections>
</file>

<file path=xl/sharedStrings.xml><?xml version="1.0" encoding="utf-8"?>
<sst xmlns="http://schemas.openxmlformats.org/spreadsheetml/2006/main" count="5395" uniqueCount="2096">
  <si>
    <t>Total Sales</t>
  </si>
  <si>
    <t>Profit Margin %</t>
  </si>
  <si>
    <t>Total Profit</t>
  </si>
  <si>
    <t>April</t>
  </si>
  <si>
    <t>August</t>
  </si>
  <si>
    <t>December</t>
  </si>
  <si>
    <t>February</t>
  </si>
  <si>
    <t>January</t>
  </si>
  <si>
    <t>July</t>
  </si>
  <si>
    <t>June</t>
  </si>
  <si>
    <t>March</t>
  </si>
  <si>
    <t>May</t>
  </si>
  <si>
    <t>November</t>
  </si>
  <si>
    <t>October</t>
  </si>
  <si>
    <t>September</t>
  </si>
  <si>
    <r>
      <t>Overall Trend:</t>
    </r>
    <r>
      <rPr>
        <sz val="11"/>
        <color theme="1"/>
        <rFont val="Calibri"/>
        <family val="2"/>
        <scheme val="minor"/>
      </rPr>
      <t xml:space="preserve"> Increasing, with strong sales growth from 2017 to 2019.</t>
    </r>
  </si>
  <si>
    <r>
      <t>Peak Sales Period:</t>
    </r>
    <r>
      <rPr>
        <sz val="11"/>
        <color theme="1"/>
        <rFont val="Calibri"/>
        <family val="2"/>
        <scheme val="minor"/>
      </rPr>
      <t xml:space="preserve"> August 2019 — </t>
    </r>
    <r>
      <rPr>
        <b/>
        <sz val="11"/>
        <color theme="1"/>
        <rFont val="Calibri"/>
        <family val="2"/>
        <scheme val="minor"/>
      </rPr>
      <t>$4.31M</t>
    </r>
    <r>
      <rPr>
        <sz val="11"/>
        <color theme="1"/>
        <rFont val="Calibri"/>
        <family val="2"/>
        <scheme val="minor"/>
      </rPr>
      <t>.</t>
    </r>
  </si>
  <si>
    <r>
      <t>Lowest Sales Period:</t>
    </r>
    <r>
      <rPr>
        <sz val="11"/>
        <color theme="1"/>
        <rFont val="Calibri"/>
        <family val="2"/>
        <scheme val="minor"/>
      </rPr>
      <t xml:space="preserve"> July 2017 — </t>
    </r>
    <r>
      <rPr>
        <b/>
        <sz val="11"/>
        <color theme="1"/>
        <rFont val="Calibri"/>
        <family val="2"/>
        <scheme val="minor"/>
      </rPr>
      <t>$0.49M</t>
    </r>
    <r>
      <rPr>
        <sz val="11"/>
        <color theme="1"/>
        <rFont val="Calibri"/>
        <family val="2"/>
        <scheme val="minor"/>
      </rPr>
      <t>.</t>
    </r>
  </si>
  <si>
    <r>
      <t>Growth Pattern:</t>
    </r>
    <r>
      <rPr>
        <sz val="11"/>
        <color theme="1"/>
        <rFont val="Calibri"/>
        <family val="2"/>
        <scheme val="minor"/>
      </rPr>
      <t xml:space="preserve"> Strong growth from 2017 to 2019. 2019 was the best full year with approximately </t>
    </r>
    <r>
      <rPr>
        <b/>
        <sz val="11"/>
        <color theme="1"/>
        <rFont val="Calibri"/>
        <family val="2"/>
        <scheme val="minor"/>
      </rPr>
      <t>$32.50M</t>
    </r>
    <r>
      <rPr>
        <sz val="11"/>
        <color theme="1"/>
        <rFont val="Calibri"/>
        <family val="2"/>
        <scheme val="minor"/>
      </rPr>
      <t xml:space="preserve"> in sales. 2020 appears to contain partial-year data and should not be directly compared with complete years.</t>
    </r>
  </si>
  <si>
    <r>
      <t>Seasonality:</t>
    </r>
    <r>
      <rPr>
        <sz val="11"/>
        <color theme="1"/>
        <rFont val="Calibri"/>
        <family val="2"/>
        <scheme val="minor"/>
      </rPr>
      <t xml:space="preserve"> Moderate seasonality. Sales fluctuate by month, with August generally performing strongly and June showing relatively weaker performance. No consistent monthly pattern appears across all years.</t>
    </r>
  </si>
  <si>
    <r>
      <t>One important correction:</t>
    </r>
    <r>
      <rPr>
        <sz val="11"/>
        <color theme="1"/>
        <rFont val="Calibri"/>
        <family val="2"/>
        <scheme val="minor"/>
      </rPr>
      <t xml:space="preserve"> Your </t>
    </r>
    <r>
      <rPr>
        <b/>
        <sz val="11"/>
        <color theme="1"/>
        <rFont val="Calibri"/>
        <family val="2"/>
        <scheme val="minor"/>
      </rPr>
      <t>"Best Month"</t>
    </r>
    <r>
      <rPr>
        <sz val="11"/>
        <color theme="1"/>
        <rFont val="Calibri"/>
        <family val="2"/>
        <scheme val="minor"/>
      </rPr>
      <t xml:space="preserve"> PivotTable shows </t>
    </r>
    <r>
      <rPr>
        <b/>
        <sz val="11"/>
        <color theme="1"/>
        <rFont val="Calibri"/>
        <family val="2"/>
        <scheme val="minor"/>
      </rPr>
      <t>August — $9.46M</t>
    </r>
    <r>
      <rPr>
        <sz val="11"/>
        <color theme="1"/>
        <rFont val="Calibri"/>
        <family val="2"/>
        <scheme val="minor"/>
      </rPr>
      <t xml:space="preserve">, while the </t>
    </r>
    <r>
      <rPr>
        <b/>
        <sz val="11"/>
        <color theme="1"/>
        <rFont val="Calibri"/>
        <family val="2"/>
        <scheme val="minor"/>
      </rPr>
      <t>"Peak Period"</t>
    </r>
    <r>
      <rPr>
        <sz val="11"/>
        <color theme="1"/>
        <rFont val="Calibri"/>
        <family val="2"/>
        <scheme val="minor"/>
      </rPr>
      <t xml:space="preserve"> shows </t>
    </r>
    <r>
      <rPr>
        <b/>
        <sz val="11"/>
        <color theme="1"/>
        <rFont val="Calibri"/>
        <family val="2"/>
        <scheme val="minor"/>
      </rPr>
      <t>August 2019 — $4.31M</t>
    </r>
    <r>
      <rPr>
        <sz val="11"/>
        <color theme="1"/>
        <rFont val="Calibri"/>
        <family val="2"/>
        <scheme val="minor"/>
      </rPr>
      <t xml:space="preserve">. These are answering two different questions: </t>
    </r>
    <r>
      <rPr>
        <b/>
        <sz val="11"/>
        <color theme="1"/>
        <rFont val="Calibri"/>
        <family val="2"/>
        <scheme val="minor"/>
      </rPr>
      <t>$9.46M is total August sales across all available years</t>
    </r>
    <r>
      <rPr>
        <sz val="11"/>
        <color theme="1"/>
        <rFont val="Calibri"/>
        <family val="2"/>
        <scheme val="minor"/>
      </rPr>
      <t xml:space="preserve">, while </t>
    </r>
    <r>
      <rPr>
        <b/>
        <sz val="11"/>
        <color theme="1"/>
        <rFont val="Calibri"/>
        <family val="2"/>
        <scheme val="minor"/>
      </rPr>
      <t>$4.31M is the highest individual Year-Month combination</t>
    </r>
    <r>
      <rPr>
        <sz val="11"/>
        <color theme="1"/>
        <rFont val="Calibri"/>
        <family val="2"/>
        <scheme val="minor"/>
      </rPr>
      <t>. Keep both figures, but make sure the labels clearly distinguish them.</t>
    </r>
  </si>
  <si>
    <t>SALES TREND ANALYSIS</t>
  </si>
  <si>
    <t>Business Objective:</t>
  </si>
  <si>
    <t>Understand sales and profitability trends over time.</t>
  </si>
  <si>
    <t>Business Recommendation:</t>
  </si>
  <si>
    <r>
      <t xml:space="preserve">The business should focus on understanding the factors behind the strong performance in </t>
    </r>
    <r>
      <rPr>
        <b/>
        <sz val="11"/>
        <color theme="1"/>
        <rFont val="Calibri"/>
        <family val="2"/>
        <scheme val="minor"/>
      </rPr>
      <t>2019</t>
    </r>
    <r>
      <rPr>
        <sz val="11"/>
        <color theme="1"/>
        <rFont val="Calibri"/>
        <family val="2"/>
        <scheme val="minor"/>
      </rPr>
      <t xml:space="preserve"> and the high sales achieved during </t>
    </r>
    <r>
      <rPr>
        <b/>
        <sz val="11"/>
        <color theme="1"/>
        <rFont val="Calibri"/>
        <family val="2"/>
        <scheme val="minor"/>
      </rPr>
      <t>August</t>
    </r>
    <r>
      <rPr>
        <sz val="11"/>
        <color theme="1"/>
        <rFont val="Calibri"/>
        <family val="2"/>
        <scheme val="minor"/>
      </rPr>
      <t xml:space="preserve">. Management should investigate the causes of weaker performance in </t>
    </r>
    <r>
      <rPr>
        <b/>
        <sz val="11"/>
        <color theme="1"/>
        <rFont val="Calibri"/>
        <family val="2"/>
        <scheme val="minor"/>
      </rPr>
      <t>June</t>
    </r>
    <r>
      <rPr>
        <sz val="11"/>
        <color theme="1"/>
        <rFont val="Calibri"/>
        <family val="2"/>
        <scheme val="minor"/>
      </rPr>
      <t xml:space="preserve"> and optimize promotions, inventory, and marketing around high- and low-performing periods. Since </t>
    </r>
    <r>
      <rPr>
        <b/>
        <sz val="11"/>
        <color theme="1"/>
        <rFont val="Calibri"/>
        <family val="2"/>
        <scheme val="minor"/>
      </rPr>
      <t>2020 appears to contain partial-year data</t>
    </r>
    <r>
      <rPr>
        <sz val="11"/>
        <color theme="1"/>
        <rFont val="Calibri"/>
        <family val="2"/>
        <scheme val="minor"/>
      </rPr>
      <t>, it should not be treated as a full-year decline when evaluating long-term growth.</t>
    </r>
  </si>
  <si>
    <t>Business Objective</t>
  </si>
  <si>
    <t>Understand how sales and profitability change over time.</t>
  </si>
  <si>
    <t>Annual Performance</t>
  </si>
  <si>
    <t>Best Performing Year:</t>
  </si>
  <si>
    <t>2019 — $32.50M Total Sales</t>
  </si>
  <si>
    <t>Highest Profit Year:</t>
  </si>
  <si>
    <t>2018 — $507,753.43 Total Profit</t>
  </si>
  <si>
    <t>Highest Profit Margin Year:</t>
  </si>
  <si>
    <t>2017 — 4.13% Profit Margin</t>
  </si>
  <si>
    <t>Monthly Performance</t>
  </si>
  <si>
    <t>Best Sales Month:</t>
  </si>
  <si>
    <t>August — $9.46M Total Sales</t>
  </si>
  <si>
    <t>Lowest Sales Month:</t>
  </si>
  <si>
    <t>June — $3.13M Total Sales</t>
  </si>
  <si>
    <t>Trend Analysis</t>
  </si>
  <si>
    <t>Overall Sales Trend:</t>
  </si>
  <si>
    <t>Increasing</t>
  </si>
  <si>
    <r>
      <t xml:space="preserve">Sales increased significantly from </t>
    </r>
    <r>
      <rPr>
        <b/>
        <sz val="11"/>
        <color theme="1"/>
        <rFont val="Calibri"/>
        <family val="2"/>
        <scheme val="minor"/>
      </rPr>
      <t>$8.07M in 2017</t>
    </r>
    <r>
      <rPr>
        <sz val="11"/>
        <color theme="1"/>
        <rFont val="Calibri"/>
        <family val="2"/>
        <scheme val="minor"/>
      </rPr>
      <t xml:space="preserve"> to </t>
    </r>
    <r>
      <rPr>
        <b/>
        <sz val="11"/>
        <color theme="1"/>
        <rFont val="Calibri"/>
        <family val="2"/>
        <scheme val="minor"/>
      </rPr>
      <t>$24.33M in 2018</t>
    </r>
    <r>
      <rPr>
        <sz val="11"/>
        <color theme="1"/>
        <rFont val="Calibri"/>
        <family val="2"/>
        <scheme val="minor"/>
      </rPr>
      <t xml:space="preserve"> and </t>
    </r>
    <r>
      <rPr>
        <b/>
        <sz val="11"/>
        <color theme="1"/>
        <rFont val="Calibri"/>
        <family val="2"/>
        <scheme val="minor"/>
      </rPr>
      <t>$32.50M in 2019</t>
    </r>
    <r>
      <rPr>
        <sz val="11"/>
        <color theme="1"/>
        <rFont val="Calibri"/>
        <family val="2"/>
        <scheme val="minor"/>
      </rPr>
      <t xml:space="preserve">. The 2020 figure of </t>
    </r>
    <r>
      <rPr>
        <b/>
        <sz val="11"/>
        <color theme="1"/>
        <rFont val="Calibri"/>
        <family val="2"/>
        <scheme val="minor"/>
      </rPr>
      <t>$12.65M</t>
    </r>
    <r>
      <rPr>
        <sz val="11"/>
        <color theme="1"/>
        <rFont val="Calibri"/>
        <family val="2"/>
        <scheme val="minor"/>
      </rPr>
      <t xml:space="preserve"> appears to represent partial-year data, so it should not be directly compared with the complete years.</t>
    </r>
  </si>
  <si>
    <t>Overall Profit Trend:</t>
  </si>
  <si>
    <t>Fluctuating / Declining</t>
  </si>
  <si>
    <r>
      <t xml:space="preserve">Although total profit increased from </t>
    </r>
    <r>
      <rPr>
        <b/>
        <sz val="11"/>
        <color theme="1"/>
        <rFont val="Calibri"/>
        <family val="2"/>
        <scheme val="minor"/>
      </rPr>
      <t>$333,245.61 in 2017</t>
    </r>
    <r>
      <rPr>
        <sz val="11"/>
        <color theme="1"/>
        <rFont val="Calibri"/>
        <family val="2"/>
        <scheme val="minor"/>
      </rPr>
      <t xml:space="preserve"> to </t>
    </r>
    <r>
      <rPr>
        <b/>
        <sz val="11"/>
        <color theme="1"/>
        <rFont val="Calibri"/>
        <family val="2"/>
        <scheme val="minor"/>
      </rPr>
      <t>$507,753.43 in 2018</t>
    </r>
    <r>
      <rPr>
        <sz val="11"/>
        <color theme="1"/>
        <rFont val="Calibri"/>
        <family val="2"/>
        <scheme val="minor"/>
      </rPr>
      <t xml:space="preserve">, it declined significantly to </t>
    </r>
    <r>
      <rPr>
        <b/>
        <sz val="11"/>
        <color theme="1"/>
        <rFont val="Calibri"/>
        <family val="2"/>
        <scheme val="minor"/>
      </rPr>
      <t>$128,772.24 in 2019</t>
    </r>
    <r>
      <rPr>
        <sz val="11"/>
        <color theme="1"/>
        <rFont val="Calibri"/>
        <family val="2"/>
        <scheme val="minor"/>
      </rPr>
      <t xml:space="preserve"> and </t>
    </r>
    <r>
      <rPr>
        <b/>
        <sz val="11"/>
        <color theme="1"/>
        <rFont val="Calibri"/>
        <family val="2"/>
        <scheme val="minor"/>
      </rPr>
      <t>$29,723.29 in 2020</t>
    </r>
    <r>
      <rPr>
        <sz val="11"/>
        <color theme="1"/>
        <rFont val="Calibri"/>
        <family val="2"/>
        <scheme val="minor"/>
      </rPr>
      <t>. This indicates that sales growth is not translating into proportional profit growth.</t>
    </r>
  </si>
  <si>
    <t>Seasonality</t>
  </si>
  <si>
    <t>Observed Pattern:</t>
  </si>
  <si>
    <t>Moderate seasonality</t>
  </si>
  <si>
    <r>
      <t xml:space="preserve">Sales vary considerably by month. </t>
    </r>
    <r>
      <rPr>
        <b/>
        <sz val="11"/>
        <color theme="1"/>
        <rFont val="Calibri"/>
        <family val="2"/>
        <scheme val="minor"/>
      </rPr>
      <t>August</t>
    </r>
    <r>
      <rPr>
        <sz val="11"/>
        <color theme="1"/>
        <rFont val="Calibri"/>
        <family val="2"/>
        <scheme val="minor"/>
      </rPr>
      <t xml:space="preserve"> is the strongest month with approximately </t>
    </r>
    <r>
      <rPr>
        <b/>
        <sz val="11"/>
        <color theme="1"/>
        <rFont val="Calibri"/>
        <family val="2"/>
        <scheme val="minor"/>
      </rPr>
      <t>$9.46M</t>
    </r>
    <r>
      <rPr>
        <sz val="11"/>
        <color theme="1"/>
        <rFont val="Calibri"/>
        <family val="2"/>
        <scheme val="minor"/>
      </rPr>
      <t xml:space="preserve"> in total sales, while </t>
    </r>
    <r>
      <rPr>
        <b/>
        <sz val="11"/>
        <color theme="1"/>
        <rFont val="Calibri"/>
        <family val="2"/>
        <scheme val="minor"/>
      </rPr>
      <t>June</t>
    </r>
    <r>
      <rPr>
        <sz val="11"/>
        <color theme="1"/>
        <rFont val="Calibri"/>
        <family val="2"/>
        <scheme val="minor"/>
      </rPr>
      <t xml:space="preserve"> is the weakest with approximately </t>
    </r>
    <r>
      <rPr>
        <b/>
        <sz val="11"/>
        <color theme="1"/>
        <rFont val="Calibri"/>
        <family val="2"/>
        <scheme val="minor"/>
      </rPr>
      <t>$3.13M</t>
    </r>
    <r>
      <rPr>
        <sz val="11"/>
        <color theme="1"/>
        <rFont val="Calibri"/>
        <family val="2"/>
        <scheme val="minor"/>
      </rPr>
      <t>. The monthly pattern varies across years, indicating moderate rather than strong recurring seasonality.</t>
    </r>
  </si>
  <si>
    <t>Business Finding</t>
  </si>
  <si>
    <t>The business shows strong sales growth, with 2019 achieving the highest annual sales of $32.50M. However, profitability is declining despite increasing sales. Profit margin also fell from 4.13% in 2017 to 0.40% in 2019, indicating that the business is generating more revenue but retaining less profit. August is the strongest sales month, while June is the weakest.</t>
  </si>
  <si>
    <t>Business Recommendation</t>
  </si>
  <si>
    <t>Management should investigate the reasons behind declining profit margins, particularly increasing costs or pricing pressure, and focus on improving operational efficiency and cost control. The business should also analyze the factors driving strong August sales and use targeted promotions and inventory planning during high-performing periods. June's weaker performance should be reviewed to identify opportunities for targeted marketing or promotional campaigns.</t>
  </si>
  <si>
    <t>Accessories</t>
  </si>
  <si>
    <t>Bikes</t>
  </si>
  <si>
    <t>Clothing</t>
  </si>
  <si>
    <t>Components</t>
  </si>
  <si>
    <t>Bib-Shorts</t>
  </si>
  <si>
    <t>Bike Racks</t>
  </si>
  <si>
    <t>Bottles and Cages</t>
  </si>
  <si>
    <t>Bottom Brackets</t>
  </si>
  <si>
    <t>Brakes</t>
  </si>
  <si>
    <t>Caps</t>
  </si>
  <si>
    <t>Chains</t>
  </si>
  <si>
    <t>Cleaners</t>
  </si>
  <si>
    <t>Cranksets</t>
  </si>
  <si>
    <t>Derailleurs</t>
  </si>
  <si>
    <t>Forks</t>
  </si>
  <si>
    <t>Gloves</t>
  </si>
  <si>
    <t>Handlebars</t>
  </si>
  <si>
    <t>Headsets</t>
  </si>
  <si>
    <t>Helmets</t>
  </si>
  <si>
    <t>Hydration Packs</t>
  </si>
  <si>
    <t>Jerseys</t>
  </si>
  <si>
    <t>Locks</t>
  </si>
  <si>
    <t>Mountain Bikes</t>
  </si>
  <si>
    <t>Mountain Frames</t>
  </si>
  <si>
    <t>Pedals</t>
  </si>
  <si>
    <t>Pumps</t>
  </si>
  <si>
    <t>Road Bikes</t>
  </si>
  <si>
    <t>Road Frames</t>
  </si>
  <si>
    <t>Saddles</t>
  </si>
  <si>
    <t>Shorts</t>
  </si>
  <si>
    <t>Socks</t>
  </si>
  <si>
    <t>Tights</t>
  </si>
  <si>
    <t>Tires and Tubes</t>
  </si>
  <si>
    <t>Touring Bikes</t>
  </si>
  <si>
    <t>Touring Frames</t>
  </si>
  <si>
    <t>Vests</t>
  </si>
  <si>
    <t>Wheels</t>
  </si>
  <si>
    <t>Mountain-200 Black, 38</t>
  </si>
  <si>
    <t>Top Product by Profit</t>
  </si>
  <si>
    <t>Total Cost</t>
  </si>
  <si>
    <t>Total Quantity</t>
  </si>
  <si>
    <t>Total Orders</t>
  </si>
  <si>
    <t>Average Order Value</t>
  </si>
  <si>
    <t>Product KPIs</t>
  </si>
  <si>
    <t>Sales KPIs</t>
  </si>
  <si>
    <t>Top Product by Sales</t>
  </si>
  <si>
    <t>Top Category</t>
  </si>
  <si>
    <t>Top Subcategory</t>
  </si>
  <si>
    <t>Reseller KPIs</t>
  </si>
  <si>
    <t>Top Reseller</t>
  </si>
  <si>
    <t>Brakes and Gears</t>
  </si>
  <si>
    <t>Top Business Type</t>
  </si>
  <si>
    <t>Warehouse</t>
  </si>
  <si>
    <t>Total Resellers</t>
  </si>
  <si>
    <t>Average Sales per Reseller</t>
  </si>
  <si>
    <t>Regional KPIs</t>
  </si>
  <si>
    <t>Top Region</t>
  </si>
  <si>
    <t>Southwest</t>
  </si>
  <si>
    <t>Top Country</t>
  </si>
  <si>
    <t>United States</t>
  </si>
  <si>
    <t>Employee KPIs</t>
  </si>
  <si>
    <t>Salesperson[Employee]</t>
  </si>
  <si>
    <t>Linda Mitchell</t>
  </si>
  <si>
    <t>Target Variance</t>
  </si>
  <si>
    <t>Target Achievement %</t>
  </si>
  <si>
    <t>Salesperson Target</t>
  </si>
  <si>
    <t>Overall Sales Performance</t>
  </si>
  <si>
    <t>Sales by Year</t>
  </si>
  <si>
    <t>(blank)</t>
  </si>
  <si>
    <t>Grand Total</t>
  </si>
  <si>
    <t>Monthly Sales Trend</t>
  </si>
  <si>
    <t>Years</t>
  </si>
  <si>
    <t>Months</t>
  </si>
  <si>
    <t>Category Performance</t>
  </si>
  <si>
    <t>SubCategory Performance</t>
  </si>
  <si>
    <t xml:space="preserve">Category </t>
  </si>
  <si>
    <t>Subcategory</t>
  </si>
  <si>
    <t>AWC Logo Cap</t>
  </si>
  <si>
    <t>Bike Wash - Dissolver</t>
  </si>
  <si>
    <t>Cable Lock</t>
  </si>
  <si>
    <t>Chain</t>
  </si>
  <si>
    <t>Classic Vest, L</t>
  </si>
  <si>
    <t>Classic Vest, M</t>
  </si>
  <si>
    <t>Classic Vest, S</t>
  </si>
  <si>
    <t>Front Brakes</t>
  </si>
  <si>
    <t>Front Derailleur</t>
  </si>
  <si>
    <t>Full-Finger Gloves, L</t>
  </si>
  <si>
    <t>Full-Finger Gloves, M</t>
  </si>
  <si>
    <t>Full-Finger Gloves, S</t>
  </si>
  <si>
    <t>Half-Finger Gloves, L</t>
  </si>
  <si>
    <t>Half-Finger Gloves, M</t>
  </si>
  <si>
    <t>Half-Finger Gloves, S</t>
  </si>
  <si>
    <t>Hitch Rack - 4-Bike</t>
  </si>
  <si>
    <t>HL Bottom Bracket</t>
  </si>
  <si>
    <t>HL Crankset</t>
  </si>
  <si>
    <t>HL Fork</t>
  </si>
  <si>
    <t>HL Headset</t>
  </si>
  <si>
    <t>HL Mountain Frame - Black, 38</t>
  </si>
  <si>
    <t>HL Mountain Frame - Black, 42</t>
  </si>
  <si>
    <t>HL Mountain Frame - Black, 44</t>
  </si>
  <si>
    <t>HL Mountain Frame - Black, 48</t>
  </si>
  <si>
    <t>HL Mountain Frame - Silver, 38</t>
  </si>
  <si>
    <t>HL Mountain Frame - Silver, 42</t>
  </si>
  <si>
    <t>HL Mountain Frame - Silver, 46</t>
  </si>
  <si>
    <t>HL Mountain Frame - Silver, 48</t>
  </si>
  <si>
    <t>HL Mountain Front Wheel</t>
  </si>
  <si>
    <t>HL Mountain Handlebars</t>
  </si>
  <si>
    <t>HL Mountain Pedal</t>
  </si>
  <si>
    <t>HL Mountain Rear Wheel</t>
  </si>
  <si>
    <t>HL Mountain Seat/Saddle</t>
  </si>
  <si>
    <t>HL Road Frame - Black, 44</t>
  </si>
  <si>
    <t>HL Road Frame - Black, 48</t>
  </si>
  <si>
    <t>HL Road Frame - Red, 44</t>
  </si>
  <si>
    <t>HL Road Frame - Red, 48</t>
  </si>
  <si>
    <t>HL Road Frame - Red, 62</t>
  </si>
  <si>
    <t>HL Road Front Wheel</t>
  </si>
  <si>
    <t>HL Road Handlebars</t>
  </si>
  <si>
    <t>HL Road Pedal</t>
  </si>
  <si>
    <t>HL Road Rear Wheel</t>
  </si>
  <si>
    <t>HL Road Seat/Saddle</t>
  </si>
  <si>
    <t>HL Touring Frame - Blue, 46</t>
  </si>
  <si>
    <t>HL Touring Frame - Blue, 50</t>
  </si>
  <si>
    <t>HL Touring Frame - Blue, 54</t>
  </si>
  <si>
    <t>HL Touring Frame - Blue, 60</t>
  </si>
  <si>
    <t>HL Touring Frame - Yellow, 46</t>
  </si>
  <si>
    <t>HL Touring Frame - Yellow, 50</t>
  </si>
  <si>
    <t>HL Touring Frame - Yellow, 54</t>
  </si>
  <si>
    <t>HL Touring Frame - Yellow, 60</t>
  </si>
  <si>
    <t>HL Touring Handlebars</t>
  </si>
  <si>
    <t>HL Touring Seat/Saddle</t>
  </si>
  <si>
    <t>Hydration Pack - 70 oz.</t>
  </si>
  <si>
    <t>LL Bottom Bracket</t>
  </si>
  <si>
    <t>LL Crankset</t>
  </si>
  <si>
    <t>LL Fork</t>
  </si>
  <si>
    <t>LL Headset</t>
  </si>
  <si>
    <t>LL Mountain Frame - Black, 40</t>
  </si>
  <si>
    <t>LL Mountain Frame - Black, 42</t>
  </si>
  <si>
    <t>LL Mountain Frame - Black, 44</t>
  </si>
  <si>
    <t>LL Mountain Frame - Black, 48</t>
  </si>
  <si>
    <t>LL Mountain Frame - Black, 52</t>
  </si>
  <si>
    <t>LL Mountain Frame - Silver, 40</t>
  </si>
  <si>
    <t>LL Mountain Frame - Silver, 42</t>
  </si>
  <si>
    <t>LL Mountain Frame - Silver, 44</t>
  </si>
  <si>
    <t>LL Mountain Frame - Silver, 48</t>
  </si>
  <si>
    <t>LL Mountain Frame - Silver, 52</t>
  </si>
  <si>
    <t>LL Mountain Front Wheel</t>
  </si>
  <si>
    <t>LL Mountain Handlebars</t>
  </si>
  <si>
    <t>LL Mountain Pedal</t>
  </si>
  <si>
    <t>LL Mountain Rear Wheel</t>
  </si>
  <si>
    <t>LL Mountain Seat/Saddle</t>
  </si>
  <si>
    <t>LL Road Frame - Black, 44</t>
  </si>
  <si>
    <t>LL Road Frame - Black, 52</t>
  </si>
  <si>
    <t>LL Road Frame - Black, 58</t>
  </si>
  <si>
    <t>LL Road Frame - Black, 60</t>
  </si>
  <si>
    <t>LL Road Frame - Red, 44</t>
  </si>
  <si>
    <t>LL Road Frame - Red, 48</t>
  </si>
  <si>
    <t>LL Road Frame - Red, 52</t>
  </si>
  <si>
    <t>LL Road Frame - Red, 60</t>
  </si>
  <si>
    <t>LL Road Frame - Red, 62</t>
  </si>
  <si>
    <t>LL Road Handlebars</t>
  </si>
  <si>
    <t>LL Road Pedal</t>
  </si>
  <si>
    <t>LL Road Rear Wheel</t>
  </si>
  <si>
    <t>LL Road Seat/Saddle</t>
  </si>
  <si>
    <t>LL Touring Frame - Blue, 44</t>
  </si>
  <si>
    <t>LL Touring Frame - Blue, 50</t>
  </si>
  <si>
    <t>LL Touring Frame - Blue, 54</t>
  </si>
  <si>
    <t>LL Touring Frame - Blue, 58</t>
  </si>
  <si>
    <t>LL Touring Frame - Blue, 62</t>
  </si>
  <si>
    <t>LL Touring Frame - Yellow, 44</t>
  </si>
  <si>
    <t>LL Touring Frame - Yellow, 50</t>
  </si>
  <si>
    <t>LL Touring Frame - Yellow, 58</t>
  </si>
  <si>
    <t>LL Touring Frame - Yellow, 62</t>
  </si>
  <si>
    <t>LL Touring Handlebars</t>
  </si>
  <si>
    <t>LL Touring Seat/Saddle</t>
  </si>
  <si>
    <t>Long-Sleeve Logo Jersey, L</t>
  </si>
  <si>
    <t>Long-Sleeve Logo Jersey, M</t>
  </si>
  <si>
    <t>Long-Sleeve Logo Jersey, XL</t>
  </si>
  <si>
    <t>Men's Bib-Shorts, L</t>
  </si>
  <si>
    <t>Men's Bib-Shorts, M</t>
  </si>
  <si>
    <t>Men's Bib-Shorts, S</t>
  </si>
  <si>
    <t>Men's Sports Shorts, L</t>
  </si>
  <si>
    <t>Men's Sports Shorts, M</t>
  </si>
  <si>
    <t>Men's Sports Shorts, S</t>
  </si>
  <si>
    <t>Minipump</t>
  </si>
  <si>
    <t>ML Crankset</t>
  </si>
  <si>
    <t>ML Headset</t>
  </si>
  <si>
    <t>ML Mountain Frame - Black, 38</t>
  </si>
  <si>
    <t>ML Mountain Frame - Black, 40</t>
  </si>
  <si>
    <t>ML Mountain Frame - Black, 44</t>
  </si>
  <si>
    <t>ML Mountain Frame - Black, 48</t>
  </si>
  <si>
    <t>ML Mountain Frame-W - Silver, 38</t>
  </si>
  <si>
    <t>ML Mountain Frame-W - Silver, 40</t>
  </si>
  <si>
    <t>ML Mountain Frame-W - Silver, 42</t>
  </si>
  <si>
    <t>ML Mountain Frame-W - Silver, 46</t>
  </si>
  <si>
    <t>ML Mountain Front Wheel</t>
  </si>
  <si>
    <t>ML Mountain Handlebars</t>
  </si>
  <si>
    <t>ML Mountain Pedal</t>
  </si>
  <si>
    <t>ML Mountain Rear Wheel</t>
  </si>
  <si>
    <t>ML Mountain Seat/Saddle</t>
  </si>
  <si>
    <t>ML Road Frame - Red, 48</t>
  </si>
  <si>
    <t>ML Road Frame - Red, 52</t>
  </si>
  <si>
    <t>ML Road Frame-W - Yellow, 38</t>
  </si>
  <si>
    <t>ML Road Frame-W - Yellow, 40</t>
  </si>
  <si>
    <t>ML Road Frame-W - Yellow, 44</t>
  </si>
  <si>
    <t>ML Road Frame-W - Yellow, 48</t>
  </si>
  <si>
    <t>ML Road Front Wheel</t>
  </si>
  <si>
    <t>ML Road Pedal</t>
  </si>
  <si>
    <t>ML Road Rear Wheel</t>
  </si>
  <si>
    <t>ML Touring Seat/Saddle</t>
  </si>
  <si>
    <t>Mountain Bike Socks, L</t>
  </si>
  <si>
    <t>Mountain Bike Socks, M</t>
  </si>
  <si>
    <t>Mountain-100 Black, 38</t>
  </si>
  <si>
    <t>Mountain-100 Black, 42</t>
  </si>
  <si>
    <t>Mountain-100 Black, 44</t>
  </si>
  <si>
    <t>Mountain-100 Black, 48</t>
  </si>
  <si>
    <t>Mountain-100 Silver, 38</t>
  </si>
  <si>
    <t>Mountain-100 Silver, 42</t>
  </si>
  <si>
    <t>Mountain-100 Silver, 44</t>
  </si>
  <si>
    <t>Mountain-100 Silver, 48</t>
  </si>
  <si>
    <t>Mountain-200 Black, 42</t>
  </si>
  <si>
    <t>Mountain-200 Black, 46</t>
  </si>
  <si>
    <t>Mountain-200 Silver, 38</t>
  </si>
  <si>
    <t>Mountain-200 Silver, 42</t>
  </si>
  <si>
    <t>Mountain-200 Silver, 46</t>
  </si>
  <si>
    <t>Mountain-300 Black, 38</t>
  </si>
  <si>
    <t>Mountain-300 Black, 40</t>
  </si>
  <si>
    <t>Mountain-300 Black, 44</t>
  </si>
  <si>
    <t>Mountain-300 Black, 48</t>
  </si>
  <si>
    <t>Mountain-400-W Silver, 38</t>
  </si>
  <si>
    <t>Mountain-400-W Silver, 40</t>
  </si>
  <si>
    <t>Mountain-400-W Silver, 42</t>
  </si>
  <si>
    <t>Mountain-400-W Silver, 46</t>
  </si>
  <si>
    <t>Mountain-500 Black, 40</t>
  </si>
  <si>
    <t>Mountain-500 Black, 42</t>
  </si>
  <si>
    <t>Mountain-500 Black, 44</t>
  </si>
  <si>
    <t>Mountain-500 Black, 48</t>
  </si>
  <si>
    <t>Mountain-500 Black, 52</t>
  </si>
  <si>
    <t>Mountain-500 Silver, 40</t>
  </si>
  <si>
    <t>Mountain-500 Silver, 42</t>
  </si>
  <si>
    <t>Mountain-500 Silver, 44</t>
  </si>
  <si>
    <t>Mountain-500 Silver, 48</t>
  </si>
  <si>
    <t>Mountain-500 Silver, 52</t>
  </si>
  <si>
    <t>Patch Kit/8 Patches</t>
  </si>
  <si>
    <t>Racing Socks, L</t>
  </si>
  <si>
    <t>Racing Socks, M</t>
  </si>
  <si>
    <t>Rear Brakes</t>
  </si>
  <si>
    <t>Rear Derailleur</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</si>
  <si>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</si>
  <si>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</si>
  <si>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</si>
  <si>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</si>
  <si>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</si>
  <si>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</si>
  <si>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</si>
  <si>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</si>
  <si>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</si>
  <si>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</si>
  <si>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</si>
  <si>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</si>
  <si>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</si>
  <si>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Road-350-W Yellow, 40</t>
  </si>
  <si>
    <t>Road-350-W Yellow, 42</t>
  </si>
  <si>
    <t>Road-350-W Yellow, 44</t>
  </si>
  <si>
    <t>Road-350-W Yellow, 48</t>
  </si>
  <si>
    <t>Road-450 Red, 44</t>
  </si>
  <si>
    <t>Road-450 Red, 48</t>
  </si>
  <si>
    <t>Road-450 Red, 52</t>
  </si>
  <si>
    <t>Road-450 Red, 58</t>
  </si>
  <si>
    <t>Road-450 Red, 60</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</si>
  <si>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</si>
  <si>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</si>
  <si>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</si>
  <si>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</si>
  <si>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</si>
  <si>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</si>
  <si>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</si>
  <si>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</si>
  <si>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</si>
  <si>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</si>
  <si>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</si>
  <si>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</si>
  <si>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</si>
  <si>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</si>
  <si>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</si>
  <si>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</si>
  <si>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</si>
  <si>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Road-750 Black, 44</t>
  </si>
  <si>
    <t>Road-750 Black, 48</t>
  </si>
  <si>
    <t>Road-750 Black, 52</t>
  </si>
  <si>
    <t>Road-750 Black, 58</t>
  </si>
  <si>
    <t>Short-Sleeve Classic Jersey, L</t>
  </si>
  <si>
    <t>Short-Sleeve Classic Jersey, S</t>
  </si>
  <si>
    <t>Short-Sleeve Classic Jersey, XL</t>
  </si>
  <si>
    <t>Sport-100 Helmet, Black</t>
  </si>
  <si>
    <t>Sport-100 Helmet, Blue</t>
  </si>
  <si>
    <t>Sport-100 Helmet, Red</t>
  </si>
  <si>
    <t>Touring Pedal</t>
  </si>
  <si>
    <t>Touring-1000 Blue, 46</t>
  </si>
  <si>
    <t>Touring-1000 Blue, 50</t>
  </si>
  <si>
    <t>Touring-1000 Blue, 54</t>
  </si>
  <si>
    <t>Touring-1000 Blue, 60</t>
  </si>
  <si>
    <t>Touring-1000 Yellow, 46</t>
  </si>
  <si>
    <t>Touring-1000 Yellow, 50</t>
  </si>
  <si>
    <t>Touring-1000 Yellow, 54</t>
  </si>
  <si>
    <t>Touring-1000 Yellow, 60</t>
  </si>
  <si>
    <t>Touring-2000 Blue, 46</t>
  </si>
  <si>
    <t>Touring-2000 Blue, 50</t>
  </si>
  <si>
    <t>Touring-2000 Blue, 54</t>
  </si>
  <si>
    <t>Touring-2000 Blue, 60</t>
  </si>
  <si>
    <t>Touring-3000 Blue, 44</t>
  </si>
  <si>
    <t>Touring-3000 Blue, 50</t>
  </si>
  <si>
    <t>Touring-3000 Blue, 54</t>
  </si>
  <si>
    <t>Touring-3000 Blue, 58</t>
  </si>
  <si>
    <t>Touring-3000 Blue, 62</t>
  </si>
  <si>
    <t>Touring-3000 Yellow, 44</t>
  </si>
  <si>
    <t>Touring-3000 Yellow, 50</t>
  </si>
  <si>
    <t>Touring-3000 Yellow, 54</t>
  </si>
  <si>
    <t>Touring-3000 Yellow, 58</t>
  </si>
  <si>
    <t>Touring-3000 Yellow, 62</t>
  </si>
  <si>
    <t>Water Bottle - 30 oz.</t>
  </si>
  <si>
    <t>Women's Mountain Shorts, L</t>
  </si>
  <si>
    <t>Women's Mountain Shorts, M</t>
  </si>
  <si>
    <t>Women's Mountain Shorts, S</t>
  </si>
  <si>
    <t>Women's Tights, L</t>
  </si>
  <si>
    <t>Women's Tights, M</t>
  </si>
  <si>
    <t>Women's Tights, S</t>
  </si>
  <si>
    <t>Product Performance</t>
  </si>
  <si>
    <t>Regional Performance</t>
  </si>
  <si>
    <t>Australia</t>
  </si>
  <si>
    <t>Canada</t>
  </si>
  <si>
    <t>Central</t>
  </si>
  <si>
    <t>France</t>
  </si>
  <si>
    <t>Germany</t>
  </si>
  <si>
    <t>Northeast</t>
  </si>
  <si>
    <t>Northwest</t>
  </si>
  <si>
    <t>Southeast</t>
  </si>
  <si>
    <t>United Kingdom</t>
  </si>
  <si>
    <t>Product</t>
  </si>
  <si>
    <t xml:space="preserve">Region </t>
  </si>
  <si>
    <t>Country</t>
  </si>
  <si>
    <t>Country Performance</t>
  </si>
  <si>
    <t>Reseller Performance</t>
  </si>
  <si>
    <t>A Bike Store</t>
  </si>
  <si>
    <t>A Great Bicycle Company</t>
  </si>
  <si>
    <t>A Typical Bike Shop</t>
  </si>
  <si>
    <t>Acceptable Sales &amp; Service</t>
  </si>
  <si>
    <t>Accessories Network</t>
  </si>
  <si>
    <t>Acclaimed Bicycle Company</t>
  </si>
  <si>
    <t>Ace Bicycle Supply</t>
  </si>
  <si>
    <t>Action Bicycle Specialists</t>
  </si>
  <si>
    <t>Active Cycling</t>
  </si>
  <si>
    <t>Active Life Toys</t>
  </si>
  <si>
    <t>Active Systems</t>
  </si>
  <si>
    <t>Active Transport Inc.</t>
  </si>
  <si>
    <t>Activity Center</t>
  </si>
  <si>
    <t>Advanced Bike Components</t>
  </si>
  <si>
    <t>Aerobic Exercise Company</t>
  </si>
  <si>
    <t>Affordable Sports Equipment</t>
  </si>
  <si>
    <t>All Cycle Shop</t>
  </si>
  <si>
    <t>All Seasons Sports Supply</t>
  </si>
  <si>
    <t>Alpine Ski House</t>
  </si>
  <si>
    <t>Alternative Vehicles</t>
  </si>
  <si>
    <t>Amalgamated Parts Shop</t>
  </si>
  <si>
    <t>Another Bicycle Company</t>
  </si>
  <si>
    <t>Area Bike Accessories</t>
  </si>
  <si>
    <t>Area Sheet Metal Supply</t>
  </si>
  <si>
    <t>Associated Bikes</t>
  </si>
  <si>
    <t>Atypical Bike Company</t>
  </si>
  <si>
    <t>Authentic Sales and Service</t>
  </si>
  <si>
    <t>Authorized Bike Sales and Rental</t>
  </si>
  <si>
    <t>Basic Bike Company</t>
  </si>
  <si>
    <t>Basic Sports Equipment</t>
  </si>
  <si>
    <t>Beneficial Exercises and Activities</t>
  </si>
  <si>
    <t>Best Cycle Store</t>
  </si>
  <si>
    <t>Best o' Bikes</t>
  </si>
  <si>
    <t>Better Bike Shop</t>
  </si>
  <si>
    <t>Bicycle Accessories and Kits</t>
  </si>
  <si>
    <t>Bicycle Exporters</t>
  </si>
  <si>
    <t>Bicycle Lines Distributors</t>
  </si>
  <si>
    <t>Bicycle Merchandise Warehouse</t>
  </si>
  <si>
    <t>Bicycle Outfitters</t>
  </si>
  <si>
    <t>Bicycle Warehouse Inc.</t>
  </si>
  <si>
    <t>Big Cycle Mall</t>
  </si>
  <si>
    <t>Big-Time Bike Store</t>
  </si>
  <si>
    <t>Bike Boutique</t>
  </si>
  <si>
    <t>Bike Dealers Association</t>
  </si>
  <si>
    <t>Bike Experts</t>
  </si>
  <si>
    <t>Bike Goods</t>
  </si>
  <si>
    <t>Bike Part Wholesalers</t>
  </si>
  <si>
    <t>Bike Products and Accessories</t>
  </si>
  <si>
    <t>Bike Rims Company</t>
  </si>
  <si>
    <t>Bike World</t>
  </si>
  <si>
    <t>Bikes and Motorbikes</t>
  </si>
  <si>
    <t>Bikes for Kids and Adults</t>
  </si>
  <si>
    <t>Bikes for Two</t>
  </si>
  <si>
    <t>Black Bicycle Company</t>
  </si>
  <si>
    <t>Blue Bicycle Company</t>
  </si>
  <si>
    <t>Blue-Ribbon Bike Company</t>
  </si>
  <si>
    <t>Bold Bike Accessories</t>
  </si>
  <si>
    <t>Brightwork Company</t>
  </si>
  <si>
    <t>Budget Bike Company</t>
  </si>
  <si>
    <t>Budget Toy Store</t>
  </si>
  <si>
    <t>Bulk Discount Store</t>
  </si>
  <si>
    <t>Camping and Sports Store</t>
  </si>
  <si>
    <t>Capable Sales and Service</t>
  </si>
  <si>
    <t>Capital Riding Supplies</t>
  </si>
  <si>
    <t>Cash &amp; Carry Bikes</t>
  </si>
  <si>
    <t>Casual Bicycle Store</t>
  </si>
  <si>
    <t>Catalog Store</t>
  </si>
  <si>
    <t>Center Cycle Shop</t>
  </si>
  <si>
    <t>Central Bicycle Specialists</t>
  </si>
  <si>
    <t>Central Discount Store</t>
  </si>
  <si>
    <t>Certified Bicycle Supply</t>
  </si>
  <si>
    <t>Certified Sports Supply</t>
  </si>
  <si>
    <t>Chain and Chain Tool Distributions</t>
  </si>
  <si>
    <t>Channel Outlet</t>
  </si>
  <si>
    <t>Chic Department Stores</t>
  </si>
  <si>
    <t>City Manufacturing</t>
  </si>
  <si>
    <t>Citywide Service and Repair</t>
  </si>
  <si>
    <t>Clamps &amp; Brackets Co.</t>
  </si>
  <si>
    <t>Classic Cycle Store</t>
  </si>
  <si>
    <t>Client Discount Store</t>
  </si>
  <si>
    <t>Closeout Boutique</t>
  </si>
  <si>
    <t>Closest Bicycle Store</t>
  </si>
  <si>
    <t>Coalition Bike Company</t>
  </si>
  <si>
    <t>Coho Sports</t>
  </si>
  <si>
    <t>Commendable Bikes</t>
  </si>
  <si>
    <t>Commerce Bicycle Specialists</t>
  </si>
  <si>
    <t>Commercial Sporting Goods</t>
  </si>
  <si>
    <t>Community Department Stores</t>
  </si>
  <si>
    <t>Commuter Bicycle Store</t>
  </si>
  <si>
    <t>Consolidated Messenger</t>
  </si>
  <si>
    <t>Consolidated Sales</t>
  </si>
  <si>
    <t>Convenient Bike Shop</t>
  </si>
  <si>
    <t>Convenient Sales and Service</t>
  </si>
  <si>
    <t>Corner Bicycle Supply</t>
  </si>
  <si>
    <t>Countryside Company</t>
  </si>
  <si>
    <t>Courteous Bicycle Specialists</t>
  </si>
  <si>
    <t>Cross-Country Riding Supplies</t>
  </si>
  <si>
    <t>Curbside Universe</t>
  </si>
  <si>
    <t>Custom Accessories Company</t>
  </si>
  <si>
    <t>Cycle Clearance</t>
  </si>
  <si>
    <t>Cycle Merchants</t>
  </si>
  <si>
    <t>Cycle Parts and Accessories</t>
  </si>
  <si>
    <t>Cycles and Scooters</t>
  </si>
  <si>
    <t>Cycles Sales and Repair</t>
  </si>
  <si>
    <t>Cycles Wholesaler &amp; Mfg.</t>
  </si>
  <si>
    <t>Cycling Goods</t>
  </si>
  <si>
    <t>Daring Rides</t>
  </si>
  <si>
    <t>Demand Distributors</t>
  </si>
  <si>
    <t>Designated Distributors</t>
  </si>
  <si>
    <t>Discount Bicycle Specialists</t>
  </si>
  <si>
    <t>Discount Tours</t>
  </si>
  <si>
    <t>Distance Bikes</t>
  </si>
  <si>
    <t>Distant Inn</t>
  </si>
  <si>
    <t>Distinctive Cycles Sales &amp; Service</t>
  </si>
  <si>
    <t>Distinctive Store</t>
  </si>
  <si>
    <t>District Mall</t>
  </si>
  <si>
    <t>Downhill Bicycle Specialists</t>
  </si>
  <si>
    <t>Downtown Hotel</t>
  </si>
  <si>
    <t>Eastside Cycle Shop</t>
  </si>
  <si>
    <t>Eastside Department Store</t>
  </si>
  <si>
    <t>Eastside Parts Shop</t>
  </si>
  <si>
    <t>Eastside Sporting Goods</t>
  </si>
  <si>
    <t>Eastward Bike Accessories</t>
  </si>
  <si>
    <t>eCommerce Bikes</t>
  </si>
  <si>
    <t>Economy Bikes Company</t>
  </si>
  <si>
    <t>Economy Center</t>
  </si>
  <si>
    <t>Educational Services</t>
  </si>
  <si>
    <t>Efficient Cycling</t>
  </si>
  <si>
    <t>Eighth Bike Store</t>
  </si>
  <si>
    <t>Eighty Toy Stores</t>
  </si>
  <si>
    <t>Elemental Sporting Goods</t>
  </si>
  <si>
    <t>Eleventh Bike Store</t>
  </si>
  <si>
    <t>Elite Bikes</t>
  </si>
  <si>
    <t>Endurance Bikes</t>
  </si>
  <si>
    <t>Engineered Bike Systems</t>
  </si>
  <si>
    <t>Enterprise Center</t>
  </si>
  <si>
    <t>Essential Bike Works</t>
  </si>
  <si>
    <t>Every Bike Shop</t>
  </si>
  <si>
    <t>Excellent Bikes</t>
  </si>
  <si>
    <t>Excellent Riding Supplies</t>
  </si>
  <si>
    <t>Exceptional Cycle Services</t>
  </si>
  <si>
    <t>Exchange Parts Inc.</t>
  </si>
  <si>
    <t>Exclusive Bicycle Mart</t>
  </si>
  <si>
    <t>Executive Discount Store</t>
  </si>
  <si>
    <t>Executive Gift Store</t>
  </si>
  <si>
    <t>Exemplary Cycles</t>
  </si>
  <si>
    <t>Exercise Center</t>
  </si>
  <si>
    <t>Exhibition Showroom</t>
  </si>
  <si>
    <t>Exhilarating Cycles</t>
  </si>
  <si>
    <t>Exotic Bikes</t>
  </si>
  <si>
    <t>Expert Sports Store</t>
  </si>
  <si>
    <t>Express Bike Services</t>
  </si>
  <si>
    <t>Extended Bike Sales</t>
  </si>
  <si>
    <t>Extended Tours</t>
  </si>
  <si>
    <t>Extraordinary Bike Works</t>
  </si>
  <si>
    <t>Extras Sporting Goods</t>
  </si>
  <si>
    <t>Extreme Riding Supplies</t>
  </si>
  <si>
    <t>Extreme Toy Store</t>
  </si>
  <si>
    <t>Fabrikam Inc., East</t>
  </si>
  <si>
    <t>Fabrikam Inc., West</t>
  </si>
  <si>
    <t>Fad Outlet</t>
  </si>
  <si>
    <t>Family Cycle Store</t>
  </si>
  <si>
    <t>Family Entertainment Center</t>
  </si>
  <si>
    <t>Family's Favorite Bike Shop</t>
  </si>
  <si>
    <t>Famous Bike Sales and Service</t>
  </si>
  <si>
    <t>Famous Bike Shop</t>
  </si>
  <si>
    <t>Farthermost Bike Shop</t>
  </si>
  <si>
    <t>Farthest Bike Store</t>
  </si>
  <si>
    <t>Fashionable Bikes and Accessories</t>
  </si>
  <si>
    <t>Fashionable Department Stores</t>
  </si>
  <si>
    <t>Fast Bike Works</t>
  </si>
  <si>
    <t>Fast Services</t>
  </si>
  <si>
    <t>Fasteners &amp; Bolts Outlet</t>
  </si>
  <si>
    <t>Favorite Toy Distributor</t>
  </si>
  <si>
    <t>Field Trip Inc</t>
  </si>
  <si>
    <t>Field Trip Store</t>
  </si>
  <si>
    <t>Fifth Bike Store</t>
  </si>
  <si>
    <t>Finer Cycle Shop</t>
  </si>
  <si>
    <t>Finer Mart</t>
  </si>
  <si>
    <t>Finer Parts Shop</t>
  </si>
  <si>
    <t>Finer Riding Supplies</t>
  </si>
  <si>
    <t>Finer Sporting Goods</t>
  </si>
  <si>
    <t>Finish and Sealant Products</t>
  </si>
  <si>
    <t>Finished Parts Shop</t>
  </si>
  <si>
    <t>First Bike Store</t>
  </si>
  <si>
    <t>First Center</t>
  </si>
  <si>
    <t>First Cycle Store</t>
  </si>
  <si>
    <t>First Department Stores</t>
  </si>
  <si>
    <t>First Supplies</t>
  </si>
  <si>
    <t>First-Rate Outlet</t>
  </si>
  <si>
    <t>Fitness Bike Accessories</t>
  </si>
  <si>
    <t>Fitness Cycling</t>
  </si>
  <si>
    <t>Fitness Department Stores</t>
  </si>
  <si>
    <t>Fitness Discount Store</t>
  </si>
  <si>
    <t>Fitness Hotel</t>
  </si>
  <si>
    <t>Fitness Sport Boutique</t>
  </si>
  <si>
    <t>Fitness Supplies</t>
  </si>
  <si>
    <t>Fitness Toy Store</t>
  </si>
  <si>
    <t>Fitness Toys</t>
  </si>
  <si>
    <t>Fleet Bikes</t>
  </si>
  <si>
    <t>Fourth Bike Store</t>
  </si>
  <si>
    <t>Friendly Bike Shop</t>
  </si>
  <si>
    <t>Friendly Neighborhood Bikes</t>
  </si>
  <si>
    <t>Front Runner Bikes</t>
  </si>
  <si>
    <t>Front Sporting Goods</t>
  </si>
  <si>
    <t>Frugal Bike Shop</t>
  </si>
  <si>
    <t>Full Sports Supply</t>
  </si>
  <si>
    <t>Full-Service Bike Store</t>
  </si>
  <si>
    <t>Fun Times Club</t>
  </si>
  <si>
    <t>Fun Toys and Bikes</t>
  </si>
  <si>
    <t>Functional Store South</t>
  </si>
  <si>
    <t>Future Bikes</t>
  </si>
  <si>
    <t>Futuristic Bikes</t>
  </si>
  <si>
    <t>Futuristic Sport Distributors</t>
  </si>
  <si>
    <t>Games and Sport Supply Company</t>
  </si>
  <si>
    <t>Gasless Cycle Shop</t>
  </si>
  <si>
    <t>Gears and Parts Company</t>
  </si>
  <si>
    <t>Gear-Shift Bikes Limited</t>
  </si>
  <si>
    <t>General Associates</t>
  </si>
  <si>
    <t>General Bike Corporation</t>
  </si>
  <si>
    <t>General Cycle Storehouse</t>
  </si>
  <si>
    <t>General Department Stores</t>
  </si>
  <si>
    <t>General Industries</t>
  </si>
  <si>
    <t>General Riding Supplies</t>
  </si>
  <si>
    <t>General Supplies</t>
  </si>
  <si>
    <t>Genial Bike Associates</t>
  </si>
  <si>
    <t>Genuine Bike Shop</t>
  </si>
  <si>
    <t>Getaway Inn</t>
  </si>
  <si>
    <t>Gift and Toy Store</t>
  </si>
  <si>
    <t>Global Bike Retailers</t>
  </si>
  <si>
    <t>Global Plaza</t>
  </si>
  <si>
    <t>Global Sports Outlet</t>
  </si>
  <si>
    <t>Glossy Bikes</t>
  </si>
  <si>
    <t>Go-cart and Bike Specialists</t>
  </si>
  <si>
    <t>Golf and Cycle Store</t>
  </si>
  <si>
    <t>Good Bicycle Store</t>
  </si>
  <si>
    <t>Good Bike Shop</t>
  </si>
  <si>
    <t>Good Toys</t>
  </si>
  <si>
    <t>Grand Bicycle Stores</t>
  </si>
  <si>
    <t>Grand Discount Store</t>
  </si>
  <si>
    <t>Grand Industries</t>
  </si>
  <si>
    <t>Grand Sport Boutique</t>
  </si>
  <si>
    <t>Grease and Oil Products Company</t>
  </si>
  <si>
    <t>Great Bicycle Supply</t>
  </si>
  <si>
    <t>Great Bikes</t>
  </si>
  <si>
    <t>Greater Bike Store</t>
  </si>
  <si>
    <t>Grown-up Bike Store</t>
  </si>
  <si>
    <t>Guaranteed Sales and Service</t>
  </si>
  <si>
    <t>Handy Bike Services</t>
  </si>
  <si>
    <t>Hardware Components</t>
  </si>
  <si>
    <t>Health Spa, Limited</t>
  </si>
  <si>
    <t>Helmets and Cycles</t>
  </si>
  <si>
    <t>Helpful Sales and Repair Service</t>
  </si>
  <si>
    <t>Highway Bike Shop</t>
  </si>
  <si>
    <t>Historic Bicycle Sales</t>
  </si>
  <si>
    <t>Hobby Store</t>
  </si>
  <si>
    <t>Home Town Bike Store</t>
  </si>
  <si>
    <t>Hometown Riding Supplies</t>
  </si>
  <si>
    <t>Honest Repair Service</t>
  </si>
  <si>
    <t>Ideal Components</t>
  </si>
  <si>
    <t>Immediate Repair Shop</t>
  </si>
  <si>
    <t>Immense Manufacturing Company</t>
  </si>
  <si>
    <t>Impervious Paint Company</t>
  </si>
  <si>
    <t>Imported and Domestic Cycles</t>
  </si>
  <si>
    <t>Incomparable Bicycle Store</t>
  </si>
  <si>
    <t>Industrial Supplies</t>
  </si>
  <si>
    <t>Inexpensive Parts Shop</t>
  </si>
  <si>
    <t>Initial Bike Company</t>
  </si>
  <si>
    <t>Instant Cycle Store</t>
  </si>
  <si>
    <t>Instruments and Parts Company</t>
  </si>
  <si>
    <t>Journey Sporting Goods</t>
  </si>
  <si>
    <t>Juvenile Sports Equipment</t>
  </si>
  <si>
    <t>Kickstand Sellers</t>
  </si>
  <si>
    <t>Kickstands and Accessories Company</t>
  </si>
  <si>
    <t>Kids and Adults Cycle Shop</t>
  </si>
  <si>
    <t>Large Bike Shop</t>
  </si>
  <si>
    <t>Larger Cycle Shop</t>
  </si>
  <si>
    <t>Largest Bike Store</t>
  </si>
  <si>
    <t>Latest Accessories Sales</t>
  </si>
  <si>
    <t>Latest Sports Equipment</t>
  </si>
  <si>
    <t>Leading Bike Distributors</t>
  </si>
  <si>
    <t>Leading Sales &amp; Repair</t>
  </si>
  <si>
    <t>Lease-a-Bike Shop</t>
  </si>
  <si>
    <t>Leather and Vinyl Manufacturing</t>
  </si>
  <si>
    <t>Leather Seat Factory</t>
  </si>
  <si>
    <t>Leisure Activities</t>
  </si>
  <si>
    <t>Leisure Clearing House</t>
  </si>
  <si>
    <t>Liquidation Sales</t>
  </si>
  <si>
    <t>List Price Catalog Company</t>
  </si>
  <si>
    <t>Little Bicycle Supply Shop</t>
  </si>
  <si>
    <t>Local Hardware Factory</t>
  </si>
  <si>
    <t>Local Sales and Rental</t>
  </si>
  <si>
    <t>Locks Company</t>
  </si>
  <si>
    <t>Lots of Bikes Storehouse</t>
  </si>
  <si>
    <t>Low Price Cycles</t>
  </si>
  <si>
    <t>Lubricant and Grease Suppliers</t>
  </si>
  <si>
    <t>Lustrous Paints and Components</t>
  </si>
  <si>
    <t>Machines &amp; Cycles Store</t>
  </si>
  <si>
    <t>Mail Market</t>
  </si>
  <si>
    <t>Mail-Order Outlet</t>
  </si>
  <si>
    <t>Maintenance and Repair for Bicycles</t>
  </si>
  <si>
    <t>Major Amusement Company</t>
  </si>
  <si>
    <t>Major Bicycle Store</t>
  </si>
  <si>
    <t>Major Cycling</t>
  </si>
  <si>
    <t>Major Sport Suppliers</t>
  </si>
  <si>
    <t>Major Sporting Goods</t>
  </si>
  <si>
    <t>Manufacturers Inc</t>
  </si>
  <si>
    <t>Many Bikes Store</t>
  </si>
  <si>
    <t>Mechanical Products Ltd.</t>
  </si>
  <si>
    <t>Mechanical Sports Center</t>
  </si>
  <si>
    <t>Mercantile Outlet</t>
  </si>
  <si>
    <t>Metal Clearing House</t>
  </si>
  <si>
    <t>Metal Processing Company</t>
  </si>
  <si>
    <t>Metro Bike Mart</t>
  </si>
  <si>
    <t>Metro Bike Works</t>
  </si>
  <si>
    <t>Metro Cycle Shop</t>
  </si>
  <si>
    <t>Metro Manufacturing</t>
  </si>
  <si>
    <t>Metro Metals Co.</t>
  </si>
  <si>
    <t>Metro Sports Equipment</t>
  </si>
  <si>
    <t>Metropolitan Bicycle Supply</t>
  </si>
  <si>
    <t>Metropolitan Equipment</t>
  </si>
  <si>
    <t>Metropolitan Manufacturing</t>
  </si>
  <si>
    <t>Metropolitan Sales and Rental</t>
  </si>
  <si>
    <t>Metropolitan Sports Supply</t>
  </si>
  <si>
    <t>Mobile Outlet</t>
  </si>
  <si>
    <t>Moderately-Priced Bikes Store</t>
  </si>
  <si>
    <t>Modern Bike Store</t>
  </si>
  <si>
    <t>Modular Cycle Systems</t>
  </si>
  <si>
    <t>More Bikes!</t>
  </si>
  <si>
    <t>Mountain Bike Center</t>
  </si>
  <si>
    <t>Mountain Bike Store</t>
  </si>
  <si>
    <t>Mountain Emporium</t>
  </si>
  <si>
    <t>Mountain Toy Store</t>
  </si>
  <si>
    <t>National Manufacturing</t>
  </si>
  <si>
    <t>Nationwide Supply</t>
  </si>
  <si>
    <t>Nearby Bike Mall</t>
  </si>
  <si>
    <t>Nearby Cycle Shop</t>
  </si>
  <si>
    <t>Nearby Sporting Goods</t>
  </si>
  <si>
    <t>Nearest Bike Store</t>
  </si>
  <si>
    <t>Neighborhood Bicycle Storehouse</t>
  </si>
  <si>
    <t>Neighborhood Store</t>
  </si>
  <si>
    <t>New and Used Bicycles</t>
  </si>
  <si>
    <t>New Bikes Company</t>
  </si>
  <si>
    <t>Next Door Cycles</t>
  </si>
  <si>
    <t>Next-Door Bike Store</t>
  </si>
  <si>
    <t>Nice Bikes</t>
  </si>
  <si>
    <t>Noiseless Gear Company</t>
  </si>
  <si>
    <t>Nonskid Tire Company</t>
  </si>
  <si>
    <t>Non-Slip Pedal Company</t>
  </si>
  <si>
    <t>North Bike Company</t>
  </si>
  <si>
    <t>Novelty Bikes</t>
  </si>
  <si>
    <t>Number 1 Supply</t>
  </si>
  <si>
    <t>Number One Bike Co.</t>
  </si>
  <si>
    <t>Odometers and Accessories Company</t>
  </si>
  <si>
    <t>Official Parts Shop</t>
  </si>
  <si>
    <t>Off-Price Bike Center</t>
  </si>
  <si>
    <t>Oils and Fluids Warehouse</t>
  </si>
  <si>
    <t>One Bike Company</t>
  </si>
  <si>
    <t>One-Piece Handle Bars</t>
  </si>
  <si>
    <t>Online Bike Catalog</t>
  </si>
  <si>
    <t>Online Bike Sellers</t>
  </si>
  <si>
    <t>Online Bike Warehouse</t>
  </si>
  <si>
    <t>Only Bikes and Accessories</t>
  </si>
  <si>
    <t>Optimal Bikes</t>
  </si>
  <si>
    <t>Orange Bicycle Company</t>
  </si>
  <si>
    <t>Original Bicycle Supply Company</t>
  </si>
  <si>
    <t>Our Sporting Goods Store</t>
  </si>
  <si>
    <t>Outdoor Aerobic Systems Company</t>
  </si>
  <si>
    <t>Outdoor Equipment Store</t>
  </si>
  <si>
    <t>Outdoor Sporting Goods</t>
  </si>
  <si>
    <t>Outdoor Sports Supply</t>
  </si>
  <si>
    <t>Outstanding Cycles</t>
  </si>
  <si>
    <t>Paint Supply</t>
  </si>
  <si>
    <t>Painters Bicycle Specialists</t>
  </si>
  <si>
    <t>Paints and Solvents Company</t>
  </si>
  <si>
    <t>Parcel Express Delivery Service</t>
  </si>
  <si>
    <t>Parts Shop</t>
  </si>
  <si>
    <t>Pedal Systems Company</t>
  </si>
  <si>
    <t>Pedaling Components</t>
  </si>
  <si>
    <t>Pedals Warehouse</t>
  </si>
  <si>
    <t>Perfect Toys</t>
  </si>
  <si>
    <t>Permanent Finish Products</t>
  </si>
  <si>
    <t>Petroleum Products Distributors</t>
  </si>
  <si>
    <t>Plastic Parts Company</t>
  </si>
  <si>
    <t>Plastic Products Manufacturers</t>
  </si>
  <si>
    <t>Popular Bike Lines</t>
  </si>
  <si>
    <t>Practical Bike Supply Company</t>
  </si>
  <si>
    <t>Preferred Bikes</t>
  </si>
  <si>
    <t>Pretty Bikes and Toys</t>
  </si>
  <si>
    <t>Price-Cutter Discount Bikes</t>
  </si>
  <si>
    <t>Primary Bike Distributors</t>
  </si>
  <si>
    <t>Primary Cycle Shop</t>
  </si>
  <si>
    <t>Principal Bike Company</t>
  </si>
  <si>
    <t>Producer Goods Clearinghouse</t>
  </si>
  <si>
    <t>Professional Containers and Packaging Co.</t>
  </si>
  <si>
    <t>Professional Cycle Store</t>
  </si>
  <si>
    <t>Professional Cyclists</t>
  </si>
  <si>
    <t>Professional Sales and Service</t>
  </si>
  <si>
    <t>Professional Sporting Goods</t>
  </si>
  <si>
    <t>Progressive Sports</t>
  </si>
  <si>
    <t>Prosperous Tours</t>
  </si>
  <si>
    <t>Purchase Mart</t>
  </si>
  <si>
    <t>Qualified Sales and Repair Services</t>
  </si>
  <si>
    <t>Quality Bike Sales</t>
  </si>
  <si>
    <t>Quantity Discounts</t>
  </si>
  <si>
    <t>Quick Delivery Service</t>
  </si>
  <si>
    <t>Quick Parts and Service</t>
  </si>
  <si>
    <t>Quitting Business Distributors</t>
  </si>
  <si>
    <t>Racing Association</t>
  </si>
  <si>
    <t>Racing Bike Outlet</t>
  </si>
  <si>
    <t>Racing Partners</t>
  </si>
  <si>
    <t>Racing Sales and Service</t>
  </si>
  <si>
    <t>Racing Supply Distributors</t>
  </si>
  <si>
    <t>Racing Tours</t>
  </si>
  <si>
    <t>Racing Toys</t>
  </si>
  <si>
    <t>Racks and Security Systems</t>
  </si>
  <si>
    <t>Rally Day Mall</t>
  </si>
  <si>
    <t>Rally Master Company Inc</t>
  </si>
  <si>
    <t>Rambling Tours</t>
  </si>
  <si>
    <t>Rampart Amusement Company</t>
  </si>
  <si>
    <t>Rapid Bikes</t>
  </si>
  <si>
    <t>Raw Materials Inc</t>
  </si>
  <si>
    <t>Real Sporting Goods</t>
  </si>
  <si>
    <t>Reasonable Bicycle Sales</t>
  </si>
  <si>
    <t>Recommended Bicycles</t>
  </si>
  <si>
    <t>Recreation Supplies</t>
  </si>
  <si>
    <t>Recreation Systems</t>
  </si>
  <si>
    <t>Recreation Toy Store</t>
  </si>
  <si>
    <t>Red Bicycle Company</t>
  </si>
  <si>
    <t>Regional Cycle Shop</t>
  </si>
  <si>
    <t>Regional Manufacturing</t>
  </si>
  <si>
    <t>Registered Cycle Store</t>
  </si>
  <si>
    <t>Reliable Brake Systems</t>
  </si>
  <si>
    <t>Reliable Retail Center</t>
  </si>
  <si>
    <t>Remarkable Bike Store</t>
  </si>
  <si>
    <t>Remote Bicycle Specialists</t>
  </si>
  <si>
    <t>Rental Bikes</t>
  </si>
  <si>
    <t>Rental Gallery</t>
  </si>
  <si>
    <t>Requisite Part Supply</t>
  </si>
  <si>
    <t>Resale Services</t>
  </si>
  <si>
    <t>Responsible Bike Dealers</t>
  </si>
  <si>
    <t>Retail Cycle Shop</t>
  </si>
  <si>
    <t>Retail Mall</t>
  </si>
  <si>
    <t>Retail Sales and Service</t>
  </si>
  <si>
    <t>Retail Sporting Equipment</t>
  </si>
  <si>
    <t>Retail Sporting Goods</t>
  </si>
  <si>
    <t>Retail Toy Store</t>
  </si>
  <si>
    <t>Retirement Activities Association</t>
  </si>
  <si>
    <t>Retread Tire Company</t>
  </si>
  <si>
    <t>Retreat Inn</t>
  </si>
  <si>
    <t>Rewarding Activities Company</t>
  </si>
  <si>
    <t>Rich Department Store</t>
  </si>
  <si>
    <t>Riders Company</t>
  </si>
  <si>
    <t>Riding Associates</t>
  </si>
  <si>
    <t>Riding Cycles</t>
  </si>
  <si>
    <t>Riding Excursions</t>
  </si>
  <si>
    <t>Riverside Company</t>
  </si>
  <si>
    <t>Road Way Sales and Rental</t>
  </si>
  <si>
    <t>Roadway Bicycle Supply</t>
  </si>
  <si>
    <t>Roadway Bike Emporium</t>
  </si>
  <si>
    <t>Road-Way Mart</t>
  </si>
  <si>
    <t>Roadway Supplies</t>
  </si>
  <si>
    <t>Rodeway Bike Store</t>
  </si>
  <si>
    <t>Roving Sports</t>
  </si>
  <si>
    <t>Rugged Bikes</t>
  </si>
  <si>
    <t>Running and Cycling Gear</t>
  </si>
  <si>
    <t>Rural Cycle Emporium</t>
  </si>
  <si>
    <t>Rural Department Store</t>
  </si>
  <si>
    <t>Rural Mountain Bike Mart</t>
  </si>
  <si>
    <t>Rural Sales and Service</t>
  </si>
  <si>
    <t>Rustic Bike Store</t>
  </si>
  <si>
    <t>Safe Cycles Shop</t>
  </si>
  <si>
    <t>Safe Toys</t>
  </si>
  <si>
    <t>Sales and Supply Company</t>
  </si>
  <si>
    <t>Sample Bike Store</t>
  </si>
  <si>
    <t>Satin Finish Company</t>
  </si>
  <si>
    <t>Scooters and Bikes Store</t>
  </si>
  <si>
    <t>Scratch-Resistant Finishes Company</t>
  </si>
  <si>
    <t>Seaside Bike Works</t>
  </si>
  <si>
    <t>Seats and Saddles Company</t>
  </si>
  <si>
    <t>Second Bike Shop</t>
  </si>
  <si>
    <t>Security Racks and Locks Wholesalers</t>
  </si>
  <si>
    <t>Selected Distributors</t>
  </si>
  <si>
    <t>Self-Contained Cycle Parts Company</t>
  </si>
  <si>
    <t>Sellers of Cycles</t>
  </si>
  <si>
    <t>Sensational Discount Store</t>
  </si>
  <si>
    <t>Sensible Sports</t>
  </si>
  <si>
    <t>Separate Parts Corporation</t>
  </si>
  <si>
    <t>Serious Cycles</t>
  </si>
  <si>
    <t>Seventh Bike Store</t>
  </si>
  <si>
    <t>Sharp Bikes</t>
  </si>
  <si>
    <t>Sheet Metal Manufacturing</t>
  </si>
  <si>
    <t>Shipping Specialists</t>
  </si>
  <si>
    <t>Showcase for Cycles</t>
  </si>
  <si>
    <t>Simple Bike Parts</t>
  </si>
  <si>
    <t>Sixth Bike Store</t>
  </si>
  <si>
    <t>Sleek Bikes</t>
  </si>
  <si>
    <t>Small Bike Accessories Shop</t>
  </si>
  <si>
    <t>Small Bike Shop</t>
  </si>
  <si>
    <t>Small Cycle Store</t>
  </si>
  <si>
    <t>Social Activities Club</t>
  </si>
  <si>
    <t>Solid Bike Parts</t>
  </si>
  <si>
    <t>Some Discount Store</t>
  </si>
  <si>
    <t>South Bike Company</t>
  </si>
  <si>
    <t>Spa and Exercise Outfitters</t>
  </si>
  <si>
    <t>Spare Parts Co.</t>
  </si>
  <si>
    <t>Sparkling Paint and Finishes</t>
  </si>
  <si>
    <t>Specialty Sports Store</t>
  </si>
  <si>
    <t>Spoke Manufacturers</t>
  </si>
  <si>
    <t>Sports Commodities</t>
  </si>
  <si>
    <t>Sports Merchandise</t>
  </si>
  <si>
    <t>Sports Products Store</t>
  </si>
  <si>
    <t>Sports Sales and Rental</t>
  </si>
  <si>
    <t>Sports Store</t>
  </si>
  <si>
    <t>Standard Bikes</t>
  </si>
  <si>
    <t>Stationary Bikes and Stands</t>
  </si>
  <si>
    <t>Steel Inc.</t>
  </si>
  <si>
    <t>Stock Parts and Supplies</t>
  </si>
  <si>
    <t>Sturdy Toys</t>
  </si>
  <si>
    <t>Stylish Department Stores</t>
  </si>
  <si>
    <t>Suburban Cycle Shop</t>
  </si>
  <si>
    <t>Successful Sales Company</t>
  </si>
  <si>
    <t>Summer Sports Place</t>
  </si>
  <si>
    <t>Sundry Sporting Goods</t>
  </si>
  <si>
    <t>Sunny Place Bikes</t>
  </si>
  <si>
    <t>Super Sports Store</t>
  </si>
  <si>
    <t>Superb Sales and Repair</t>
  </si>
  <si>
    <t>Superior Hardware Distributors</t>
  </si>
  <si>
    <t>Superlative Bikes</t>
  </si>
  <si>
    <t>Sure &amp; Reliable Sporting Goods</t>
  </si>
  <si>
    <t>Swift Cycles</t>
  </si>
  <si>
    <t>Synthetic Materials Manufacturing</t>
  </si>
  <si>
    <t>Systematic Sales</t>
  </si>
  <si>
    <t>Tachometers and Accessories</t>
  </si>
  <si>
    <t>Tandem Bicycle Store</t>
  </si>
  <si>
    <t>Tandem Sales and Service</t>
  </si>
  <si>
    <t>Technical Parts Manufacturing</t>
  </si>
  <si>
    <t>Tenth Bike Store</t>
  </si>
  <si>
    <t>The Accessories Store</t>
  </si>
  <si>
    <t>The Bicycle Accessories Company</t>
  </si>
  <si>
    <t>The Bike Mechanics</t>
  </si>
  <si>
    <t>The Bike Outlet</t>
  </si>
  <si>
    <t>The Bike Shop</t>
  </si>
  <si>
    <t>The Commissary</t>
  </si>
  <si>
    <t>The Cycle Store</t>
  </si>
  <si>
    <t>The Gear Store</t>
  </si>
  <si>
    <t>The New Bike Store</t>
  </si>
  <si>
    <t>The Showroom</t>
  </si>
  <si>
    <t>Third Bike Store</t>
  </si>
  <si>
    <t>This Area Sporting Goods</t>
  </si>
  <si>
    <t>Thorough Parts and Repair Services</t>
  </si>
  <si>
    <t>Thrifty Parts and Sales</t>
  </si>
  <si>
    <t>Thrilling Bike Tours</t>
  </si>
  <si>
    <t>Tiny Bike Boutique</t>
  </si>
  <si>
    <t>Tire Company</t>
  </si>
  <si>
    <t>Tire Exchange</t>
  </si>
  <si>
    <t>Top Bike Market</t>
  </si>
  <si>
    <t>Top of the Line Bikes</t>
  </si>
  <si>
    <t>Top Sports Supply</t>
  </si>
  <si>
    <t>Totes &amp; Baskets Company</t>
  </si>
  <si>
    <t>Tough and Reliable Parts</t>
  </si>
  <si>
    <t>Touring Services</t>
  </si>
  <si>
    <t>Town Industries</t>
  </si>
  <si>
    <t>Traditional Department Stores</t>
  </si>
  <si>
    <t>Trailblazing Sports</t>
  </si>
  <si>
    <t>Transport Bikes</t>
  </si>
  <si>
    <t>Transportation Options</t>
  </si>
  <si>
    <t>Travel Sports</t>
  </si>
  <si>
    <t>Travel Systems</t>
  </si>
  <si>
    <t>Tread Industries</t>
  </si>
  <si>
    <t>Trendy Department Stores</t>
  </si>
  <si>
    <t>Trusted Catalog Store</t>
  </si>
  <si>
    <t>Tubeless Tire Company</t>
  </si>
  <si>
    <t>Twelfth Bike Store</t>
  </si>
  <si>
    <t>Twin Cycles</t>
  </si>
  <si>
    <t>Two Bike Shops</t>
  </si>
  <si>
    <t>Two Wheels Cycle Store</t>
  </si>
  <si>
    <t>Two-Seater Bikes</t>
  </si>
  <si>
    <t>Two-Wheeled Transit Company</t>
  </si>
  <si>
    <t>Ultimate Bicycle Company</t>
  </si>
  <si>
    <t>Ultimate Bike Shop</t>
  </si>
  <si>
    <t>Uncompromising Quality Co</t>
  </si>
  <si>
    <t>Underglaze and Finish Company</t>
  </si>
  <si>
    <t>Unified Sports Company</t>
  </si>
  <si>
    <t>Unique Bikes</t>
  </si>
  <si>
    <t>Unsurpassed Bikes</t>
  </si>
  <si>
    <t>Unusual Bicycle Company</t>
  </si>
  <si>
    <t>Up-To-Date Sports</t>
  </si>
  <si>
    <t>Urban Sports Emporium</t>
  </si>
  <si>
    <t>Utilitarian Sporting Goods</t>
  </si>
  <si>
    <t>Uttermost Bike Shop</t>
  </si>
  <si>
    <t>Vale Riding Supplies</t>
  </si>
  <si>
    <t>Valley Bicycle Distributors</t>
  </si>
  <si>
    <t>Valley Bicycle Specialists</t>
  </si>
  <si>
    <t>Valley Toy Store</t>
  </si>
  <si>
    <t>Valuable Bike Parts Company</t>
  </si>
  <si>
    <t>Variety Cycling</t>
  </si>
  <si>
    <t>Vast Bike Sales and Rental</t>
  </si>
  <si>
    <t>Vehicle Shop</t>
  </si>
  <si>
    <t>Versatile Sporting Goods Company</t>
  </si>
  <si>
    <t>Very Best Sports Supply</t>
  </si>
  <si>
    <t>Vigorous Exercise Company</t>
  </si>
  <si>
    <t>Vigorous Sports Store</t>
  </si>
  <si>
    <t>Village Tours</t>
  </si>
  <si>
    <t>Vintage Sport Boutique</t>
  </si>
  <si>
    <t>Vinyl and Plastic Goods Corporation</t>
  </si>
  <si>
    <t>Weekend Bike Tours</t>
  </si>
  <si>
    <t>Weekend Tours</t>
  </si>
  <si>
    <t>West Side Mart</t>
  </si>
  <si>
    <t>West Wind Distributors</t>
  </si>
  <si>
    <t>Western Bike Supplies</t>
  </si>
  <si>
    <t>Westside Cycle Store</t>
  </si>
  <si>
    <t>Westside Plaza</t>
  </si>
  <si>
    <t>Wheel Gallery</t>
  </si>
  <si>
    <t>Wheels Inc.</t>
  </si>
  <si>
    <t>Wheelsets Storehouse</t>
  </si>
  <si>
    <t>Wholesale Bikes</t>
  </si>
  <si>
    <t>Wholesale Parts</t>
  </si>
  <si>
    <t>Widget Bicycle Specialists</t>
  </si>
  <si>
    <t>Wingtip Toys</t>
  </si>
  <si>
    <t>Wire Baskets and Parts</t>
  </si>
  <si>
    <t>Wonderful Bikes Inc.</t>
  </si>
  <si>
    <t>Work and Play Association</t>
  </si>
  <si>
    <t>Workout Emporium</t>
  </si>
  <si>
    <t>World Bike Discount Store</t>
  </si>
  <si>
    <t>World of Bikes</t>
  </si>
  <si>
    <t>Worthwhile Activity Store</t>
  </si>
  <si>
    <t>Year-Round Sports</t>
  </si>
  <si>
    <t>Yellow Bicycle Company</t>
  </si>
  <si>
    <t xml:space="preserve">Reseller </t>
  </si>
  <si>
    <t xml:space="preserve"> Business Type</t>
  </si>
  <si>
    <t>Specialty Bike Shop</t>
  </si>
  <si>
    <t>Value Added Reseller</t>
  </si>
  <si>
    <t>Business Type</t>
  </si>
  <si>
    <t>Salesperson Performance</t>
  </si>
  <si>
    <t>Amy Alberts</t>
  </si>
  <si>
    <t>Brian Welcker</t>
  </si>
  <si>
    <t>David Campbell</t>
  </si>
  <si>
    <t>Garrett Vargas</t>
  </si>
  <si>
    <t>Jae Pak</t>
  </si>
  <si>
    <t>Jillian Carson</t>
  </si>
  <si>
    <t>José Saraiva</t>
  </si>
  <si>
    <t>Lynn Tsoflias</t>
  </si>
  <si>
    <t>Michael Blythe</t>
  </si>
  <si>
    <t>Pamela Ansman-Wolfe</t>
  </si>
  <si>
    <t>Rachel Valdez</t>
  </si>
  <si>
    <t>Ranjit Varkey Chudukatil</t>
  </si>
  <si>
    <t>Shu Ito</t>
  </si>
  <si>
    <t>Stephen Jiang</t>
  </si>
  <si>
    <t>Syed Abbas</t>
  </si>
  <si>
    <t>Tete Mensa-Annan</t>
  </si>
  <si>
    <t>Tsvi Reiter</t>
  </si>
  <si>
    <t>Target Analysis</t>
  </si>
  <si>
    <t>Total Target</t>
  </si>
  <si>
    <t>Target Achievements%</t>
  </si>
  <si>
    <t xml:space="preserve">Salesperson </t>
  </si>
  <si>
    <t>KPIs</t>
  </si>
  <si>
    <t>KPI</t>
  </si>
  <si>
    <t>Value</t>
  </si>
  <si>
    <t>Business Question</t>
  </si>
  <si>
    <t>How much revenue was generated?</t>
  </si>
  <si>
    <t>How much did the products cost?</t>
  </si>
  <si>
    <t>How much profit was generated?</t>
  </si>
  <si>
    <t>Profit Margin</t>
  </si>
  <si>
    <t>How profitable is the business?</t>
  </si>
  <si>
    <t>How many orders were placed?</t>
  </si>
  <si>
    <t>Total Quantity Sold</t>
  </si>
  <si>
    <t>How many units were sold?</t>
  </si>
  <si>
    <t>What is the average sales value per order?</t>
  </si>
  <si>
    <t>SALES PERFORMANCE KPIs</t>
  </si>
  <si>
    <t>Overall Performance</t>
  </si>
  <si>
    <t>Evaluate the company's overall sales and profitability performance.</t>
  </si>
  <si>
    <t>Analysis</t>
  </si>
  <si>
    <r>
      <t xml:space="preserve">The company generated </t>
    </r>
    <r>
      <rPr>
        <b/>
        <sz val="11"/>
        <color theme="1"/>
        <rFont val="Calibri"/>
        <family val="2"/>
        <scheme val="minor"/>
      </rPr>
      <t>$77,548,570</t>
    </r>
    <r>
      <rPr>
        <sz val="11"/>
        <color theme="1"/>
        <rFont val="Calibri"/>
        <family val="2"/>
        <scheme val="minor"/>
      </rPr>
      <t xml:space="preserve"> in total sales from </t>
    </r>
    <r>
      <rPr>
        <b/>
        <sz val="11"/>
        <color theme="1"/>
        <rFont val="Calibri"/>
        <family val="2"/>
        <scheme val="minor"/>
      </rPr>
      <t>3,616 orders</t>
    </r>
    <r>
      <rPr>
        <sz val="11"/>
        <color theme="1"/>
        <rFont val="Calibri"/>
        <family val="2"/>
        <scheme val="minor"/>
      </rPr>
      <t xml:space="preserve">, selling </t>
    </r>
    <r>
      <rPr>
        <b/>
        <sz val="11"/>
        <color theme="1"/>
        <rFont val="Calibri"/>
        <family val="2"/>
        <scheme val="minor"/>
      </rPr>
      <t>204,114 units</t>
    </r>
    <r>
      <rPr>
        <sz val="11"/>
        <color theme="1"/>
        <rFont val="Calibri"/>
        <family val="2"/>
        <scheme val="minor"/>
      </rPr>
      <t xml:space="preserve">. Total cost amounted to </t>
    </r>
    <r>
      <rPr>
        <b/>
        <sz val="11"/>
        <color theme="1"/>
        <rFont val="Calibri"/>
        <family val="2"/>
        <scheme val="minor"/>
      </rPr>
      <t>$76,549,076</t>
    </r>
    <r>
      <rPr>
        <sz val="11"/>
        <color theme="1"/>
        <rFont val="Calibri"/>
        <family val="2"/>
        <scheme val="minor"/>
      </rPr>
      <t xml:space="preserve">, resulting in a total profit of </t>
    </r>
    <r>
      <rPr>
        <b/>
        <sz val="11"/>
        <color theme="1"/>
        <rFont val="Calibri"/>
        <family val="2"/>
        <scheme val="minor"/>
      </rPr>
      <t>$999,495</t>
    </r>
    <r>
      <rPr>
        <sz val="11"/>
        <color theme="1"/>
        <rFont val="Calibri"/>
        <family val="2"/>
        <scheme val="minor"/>
      </rPr>
      <t xml:space="preserve"> and a profit margin of </t>
    </r>
    <r>
      <rPr>
        <b/>
        <sz val="11"/>
        <color theme="1"/>
        <rFont val="Calibri"/>
        <family val="2"/>
        <scheme val="minor"/>
      </rPr>
      <t>1.3%</t>
    </r>
    <r>
      <rPr>
        <sz val="11"/>
        <color theme="1"/>
        <rFont val="Calibri"/>
        <family val="2"/>
        <scheme val="minor"/>
      </rPr>
      <t xml:space="preserve">. The average order value was </t>
    </r>
    <r>
      <rPr>
        <b/>
        <sz val="11"/>
        <color theme="1"/>
        <rFont val="Calibri"/>
        <family val="2"/>
        <scheme val="minor"/>
      </rPr>
      <t>$21,445.95</t>
    </r>
    <r>
      <rPr>
        <sz val="11"/>
        <color theme="1"/>
        <rFont val="Calibri"/>
        <family val="2"/>
        <scheme val="minor"/>
      </rPr>
      <t>.</t>
    </r>
  </si>
  <si>
    <t>Key Finding</t>
  </si>
  <si>
    <r>
      <t xml:space="preserve">The company generated a </t>
    </r>
    <r>
      <rPr>
        <b/>
        <sz val="11"/>
        <color theme="1"/>
        <rFont val="Calibri"/>
        <family val="2"/>
        <scheme val="minor"/>
      </rPr>
      <t>1.3% profit margin</t>
    </r>
    <r>
      <rPr>
        <sz val="11"/>
        <color theme="1"/>
        <rFont val="Calibri"/>
        <family val="2"/>
        <scheme val="minor"/>
      </rPr>
      <t xml:space="preserve">, indicating that overall profitability is relatively low compared with the company's total sales. Although the business generated approximately </t>
    </r>
    <r>
      <rPr>
        <b/>
        <sz val="11"/>
        <color theme="1"/>
        <rFont val="Calibri"/>
        <family val="2"/>
        <scheme val="minor"/>
      </rPr>
      <t>$77.5 million in revenue</t>
    </r>
    <r>
      <rPr>
        <sz val="11"/>
        <color theme="1"/>
        <rFont val="Calibri"/>
        <family val="2"/>
        <scheme val="minor"/>
      </rPr>
      <t xml:space="preserve">, the resulting profit was only approximately </t>
    </r>
    <r>
      <rPr>
        <b/>
        <sz val="11"/>
        <color theme="1"/>
        <rFont val="Calibri"/>
        <family val="2"/>
        <scheme val="minor"/>
      </rPr>
      <t>$1 million</t>
    </r>
    <r>
      <rPr>
        <sz val="11"/>
        <color theme="1"/>
        <rFont val="Calibri"/>
        <family val="2"/>
        <scheme val="minor"/>
      </rPr>
      <t>. This suggests that a large proportion of sales revenue is being absorbed by product costs.</t>
    </r>
  </si>
  <si>
    <r>
      <t xml:space="preserve">Management should focus on improving profitability while maintaining sales growth by closely monitoring </t>
    </r>
    <r>
      <rPr>
        <b/>
        <sz val="11"/>
        <color theme="1"/>
        <rFont val="Calibri"/>
        <family val="2"/>
        <scheme val="minor"/>
      </rPr>
      <t>product costs, pricing, and sales mix</t>
    </r>
    <r>
      <rPr>
        <sz val="11"/>
        <color theme="1"/>
        <rFont val="Calibri"/>
        <family val="2"/>
        <scheme val="minor"/>
      </rPr>
      <t>. High-revenue products or product categories with low profit margins should be reviewed to identify opportunities for reducing costs, optimizing pricing, and improving the overall profit contribution. The company should also investigate whether increasing sales volume in higher-margin products can improve overall profitability.</t>
    </r>
  </si>
  <si>
    <t>Overall Business Performance</t>
  </si>
  <si>
    <t>Overall Overview</t>
  </si>
  <si>
    <t>Business Analysis</t>
  </si>
  <si>
    <t>Sales Trend Analysis</t>
  </si>
  <si>
    <t>Sales Trend</t>
  </si>
  <si>
    <t>Highest Profit Month</t>
  </si>
  <si>
    <t>Month</t>
  </si>
  <si>
    <t>Lowest Profit Month</t>
  </si>
  <si>
    <t>Highest Sales Month</t>
  </si>
  <si>
    <t>Lowest Sales Month</t>
  </si>
  <si>
    <t>YoY Growth %</t>
  </si>
  <si>
    <t>Year</t>
  </si>
  <si>
    <t>BUSINESS OBJECTIVE</t>
  </si>
  <si>
    <t>Analyze sales performance over time to identify</t>
  </si>
  <si>
    <t>growth patterns, peak periods, low-performing</t>
  </si>
  <si>
    <t>periods, and potential seasonality.</t>
  </si>
  <si>
    <t>ANNUAL PERFORMANCE</t>
  </si>
  <si>
    <t>2019, with total sales of $32,500,005.58.</t>
  </si>
  <si>
    <t>Lowest Performing Year:</t>
  </si>
  <si>
    <t>2017, with total sales of $8,069,755.58.</t>
  </si>
  <si>
    <t>Highest YoY Growth:</t>
  </si>
  <si>
    <t>2.01, indicating the strongest year-over-year growth occurred during this period.</t>
  </si>
  <si>
    <t>Lowest YoY Growth:</t>
  </si>
  <si>
    <t>-0.61, indicating the largest year-over-year decline occurred during this period.</t>
  </si>
  <si>
    <t>MONTHLY PERFORMANCE</t>
  </si>
  <si>
    <t>Peak Sales Month:</t>
  </si>
  <si>
    <t>August, with total sales of $9,462,535.62.</t>
  </si>
  <si>
    <t>June, with total sales of $3,127,501.15.</t>
  </si>
  <si>
    <t>Peak Profit Month:</t>
  </si>
  <si>
    <t>November, with total profit of $255,249.39.</t>
  </si>
  <si>
    <t>Lowest Profit Month:</t>
  </si>
  <si>
    <t>June, with a total loss of $366,971.95.</t>
  </si>
  <si>
    <t>TREND ANALYSIS</t>
  </si>
  <si>
    <t>Overall Trend:</t>
  </si>
  <si>
    <t>Sales performance shows a strong overall upward trend, with the business reaching its highest annual sales in 2019. The significant increase from the lowest-performing year in 2017 to the best-performing year in 2019 indicates substantial business growth over the analyzed period.</t>
  </si>
  <si>
    <t>Growth Pattern:</t>
  </si>
  <si>
    <t>The business experienced strong year-over-year growth during its best-performing periods, with the highest YoY growth reaching 2.01. However, the lowest YoY growth of -0.61 indicates that some periods experienced a significant decline compared with the previous year. This suggests that sales growth was not consistent throughout all periods.</t>
  </si>
  <si>
    <t>Seasonality:</t>
  </si>
  <si>
    <t>Sales performance varies considerably across months. August is the strongest month for sales, while June records the lowest sales and the lowest profit. November generates the highest profit despite not being the peak sales month. This suggests that sales volume and profitability may be influenced by different factors, such as product mix, pricing, discounts, and costs.</t>
  </si>
  <si>
    <t>KEY FINDINGS</t>
  </si>
  <si>
    <t>1. 2019 was the best-performing year, generating $32.5 million in sales, while 2017 was the weakest year with approximately $8.07 million in sales.</t>
  </si>
  <si>
    <t>2. August recorded the highest monthly sales at approximately $9.46 million, while June was the weakest month for both sales and profit.</t>
  </si>
  <si>
    <t>3. The highest YoY growth of 2.01 demonstrates a period of strong business expansion, while the lowest YoY growth of -0.61 highlights a significant decline that requires further investigation.</t>
  </si>
  <si>
    <t>BUSINESS RECOMMENDATIONS</t>
  </si>
  <si>
    <t>1. Investigate the factors behind the strong growth in the best-performing periods and replicate successful strategies, such as high-performing products, regions, customers, or sales channels.</t>
  </si>
  <si>
    <t>2. Develop targeted sales campaigns before and during low-performing periods, particularly around June, to improve sales volume and reduce the risk of negative profitability.</t>
  </si>
  <si>
    <t>3. Analyze the difference between sales and profitability across months. Since November generated the highest profit while August generated the highest sales, management should identify the products and pricing strategies that contribute to higher profit margins and prioritize them during peak sales periods.</t>
  </si>
  <si>
    <t>Product Analysis</t>
  </si>
  <si>
    <t>Product_Performance</t>
  </si>
  <si>
    <t>Products</t>
  </si>
  <si>
    <t>Top 10 Products by Sales</t>
  </si>
  <si>
    <t>Top 10 Products by Profit</t>
  </si>
  <si>
    <t>Top 10 Product Sales</t>
  </si>
  <si>
    <t>Total sales</t>
  </si>
  <si>
    <t>Top 10 Contribution %</t>
  </si>
  <si>
    <t>Revenue Concentration</t>
  </si>
  <si>
    <t>PRODUCT ANALYSIS</t>
  </si>
  <si>
    <t>Identify the products that drive sales and profit,</t>
  </si>
  <si>
    <t>evaluate revenue concentration, and determine which</t>
  </si>
  <si>
    <t>products represent core strengths, profitability</t>
  </si>
  <si>
    <t>risks, growth opportunities, or low performance.</t>
  </si>
  <si>
    <t>TOP PRODUCT BY SALES</t>
  </si>
  <si>
    <t>Product:</t>
  </si>
  <si>
    <t>Sales:</t>
  </si>
  <si>
    <t>TOP PRODUCT BY PROFIT</t>
  </si>
  <si>
    <t>Profit:</t>
  </si>
  <si>
    <t>TOP PRODUCT BY QUANTITY</t>
  </si>
  <si>
    <t>Quantity:</t>
  </si>
  <si>
    <t>HIGHEST PROFIT MARGIN</t>
  </si>
  <si>
    <t>Profit Margin:</t>
  </si>
  <si>
    <t>TOP 10 PRODUCT CONTRIBUTION</t>
  </si>
  <si>
    <t>Top 10 Sales:</t>
  </si>
  <si>
    <t>$19.66 million</t>
  </si>
  <si>
    <t>Total Sales:</t>
  </si>
  <si>
    <t>$77.55 million</t>
  </si>
  <si>
    <t>Contribution %:</t>
  </si>
  <si>
    <t>SALES VS PROFIT ANALYSIS</t>
  </si>
  <si>
    <t>CORE STAR PRODUCTS</t>
  </si>
  <si>
    <t>The Mountain-200 product family is the strongest-performing product group in the portfolio. Six Mountain-200 variants appear among the strongest products based on both sales and absolute profit.</t>
  </si>
  <si>
    <t>Key Core Star Products include:</t>
  </si>
  <si>
    <t>1. Mountain-200 Black, 38</t>
  </si>
  <si>
    <t>2. Mountain-200 Black, 42</t>
  </si>
  <si>
    <t>3. Mountain-200 Silver, 38</t>
  </si>
  <si>
    <t>4. Mountain-200 Silver, 42</t>
  </si>
  <si>
    <t>5. Mountain-200 Silver, 46</t>
  </si>
  <si>
    <t>6. Mountain-200 Black, 46</t>
  </si>
  <si>
    <t>Mountain-200 Black, 38 is the strongest individual performer, generating $2,944,665.88 in sales, $272,773.86 in profit, and a 9.26% profit margin.</t>
  </si>
  <si>
    <t>BUSINESS INTERPRETATION</t>
  </si>
  <si>
    <t>The Mountain-200 product family represents a core revenue and profit engine for the business. These products combine high sales volume with substantial absolute profit and should be prioritized for inventory availability, reseller support, and marketing investment.</t>
  </si>
  <si>
    <t>BUSINESS RECOMMENDATION</t>
  </si>
  <si>
    <t>Protect inventory availability, avoid stock-outs, maintain strong reseller relationships, continue marketing investment, and identify the factors behind the success of the Mountain-200 product family so that similar strategies can be applied to other products.</t>
  </si>
  <si>
    <t>MARGIN RISK PRODUCTS</t>
  </si>
  <si>
    <t>Several products generate more than $1 million in sales while operating at negative profit margins.</t>
  </si>
  <si>
    <t>Key examples include:</t>
  </si>
  <si>
    <t>Road-250 Black, 44:</t>
  </si>
  <si>
    <t>Sales: $1,832,750.05</t>
  </si>
  <si>
    <t>Profit: -$63,211.17</t>
  </si>
  <si>
    <t>Margin: -3.45%</t>
  </si>
  <si>
    <t>Road-250 Black, 48:</t>
  </si>
  <si>
    <t>Sales: $1,586,672.94</t>
  </si>
  <si>
    <t>Profit: -$53,761.27</t>
  </si>
  <si>
    <t>Margin: -3.39%</t>
  </si>
  <si>
    <t>Road-350-W Yellow, 48:</t>
  </si>
  <si>
    <t>Sales: $1,283,443.06</t>
  </si>
  <si>
    <t>Profit: -$98,922.21</t>
  </si>
  <si>
    <t>Margin: -7.71%</t>
  </si>
  <si>
    <t>Touring-1000 Yellow, 60:</t>
  </si>
  <si>
    <t>Sales: $1,089,543.48</t>
  </si>
  <si>
    <t>Profit: -$192,333.12</t>
  </si>
  <si>
    <t>Margin: -17.65%</t>
  </si>
  <si>
    <t>Touring-1000 Yellow, 46:</t>
  </si>
  <si>
    <t>Sales: $959,683.22</t>
  </si>
  <si>
    <t>Profit: -$163,625.95</t>
  </si>
  <si>
    <t>Margin: -17.05%</t>
  </si>
  <si>
    <t>Touring-1000 Yellow, 50:</t>
  </si>
  <si>
    <t>Sales: $564,070.65</t>
  </si>
  <si>
    <t>Profit: -$90,946.15</t>
  </si>
  <si>
    <t>Margin: -16.12%</t>
  </si>
  <si>
    <t>Several high-sales products are operating at negative profit margins. This indicates a significant margin risk in the product portfolio. High revenue does not necessarily translate into profitable business performance.</t>
  </si>
  <si>
    <t>Touring-1000 Yellow, 60 is a particularly important example. It generated more than $1 million in sales but resulted in a loss of approximately $192,333.12.</t>
  </si>
  <si>
    <t>Management should investigate product pricing, standard costs, discounts, reseller pricing, reseller margins, cost structure, and promotional strategies.</t>
  </si>
  <si>
    <t>These products should not automatically be discontinued because they generate significant sales. Instead, management should determine whether prices can be increased, costs reduced, or discount policies optimized to restore profitability.</t>
  </si>
  <si>
    <t>GROWTH OPPORTUNITY PRODUCTS</t>
  </si>
  <si>
    <t>Several lower-sales products generate significantly higher profit margins than the company's highest-sales products.</t>
  </si>
  <si>
    <t>Hitch Rack - 4-Bike:</t>
  </si>
  <si>
    <t>Sales: $182,007.60</t>
  </si>
  <si>
    <t>Profit: $65,992.80</t>
  </si>
  <si>
    <t>Margin: 36.26%</t>
  </si>
  <si>
    <t>Classic Vest, S:</t>
  </si>
  <si>
    <t>Sales: $135,091.34</t>
  </si>
  <si>
    <t>Profit: $47,314.49</t>
  </si>
  <si>
    <t>Margin: 35.02%</t>
  </si>
  <si>
    <t>Women's Mountain Shorts, S:</t>
  </si>
  <si>
    <t>Sales: $108,582.71</t>
  </si>
  <si>
    <t>Profit: $37,147.46</t>
  </si>
  <si>
    <t>Margin: 34.21%</t>
  </si>
  <si>
    <t>Sport-100 Helmet, Blue:</t>
  </si>
  <si>
    <t>Sales: $88,130.77</t>
  </si>
  <si>
    <t>Profit: $29,716.14</t>
  </si>
  <si>
    <t>Margin: 33.72%</t>
  </si>
  <si>
    <t>Sport-100 Helmet, Black:</t>
  </si>
  <si>
    <t>Sales: $84,804.70</t>
  </si>
  <si>
    <t>Profit: $28,684.98</t>
  </si>
  <si>
    <t>Margin: 33.82%</t>
  </si>
  <si>
    <t>Sport-100 Helmet, Red:</t>
  </si>
  <si>
    <t>Sales: $77,274.29</t>
  </si>
  <si>
    <t>Profit: $26,110.12</t>
  </si>
  <si>
    <t>Margin: 33.79%</t>
  </si>
  <si>
    <t>Hydration Pack - 70 oz.:</t>
  </si>
  <si>
    <t>Sales: $59,218.45</t>
  </si>
  <si>
    <t>Profit: $21,787.50</t>
  </si>
  <si>
    <t>Margin: 36.79%</t>
  </si>
  <si>
    <t>Several lower-sales products generate significantly higher profit margins than the company's highest-sales Mountain-200 products. These products may represent growth opportunities because increasing their sales volume could generate additional profitable revenue.</t>
  </si>
  <si>
    <t>Management should consider increasing marketing visibility, promoting these products through resellers, creating product bundles, cross-selling with high-volume bicycle products, and increasing product placement.</t>
  </si>
  <si>
    <t>The Sport-100 Helmet family is a strong candidate for targeted cross-selling because its products generate profit margins above 33% while having considerably lower sales than the Mountain-200 product family.</t>
  </si>
  <si>
    <t>LOW-PERFORMANCE PRODUCTS</t>
  </si>
  <si>
    <t>Products with both low sales and low profit should be reviewed for their strategic value.</t>
  </si>
  <si>
    <t>Example:</t>
  </si>
  <si>
    <t>Low-sales products with minimal profitability may have limited financial contribution to the business. Management should evaluate whether these products serve a strategic purpose, support customer relationships, or justify their inventory and operational costs.</t>
  </si>
  <si>
    <t>Management should review product demand, inventory holding costs, product lifecycle, strategic importance, and overall contribution. Products with consistently low demand and minimal profitability may be candidates for repositioning or product rationalization.</t>
  </si>
  <si>
    <t>REVENUE CONCENTRATION</t>
  </si>
  <si>
    <t>The Top 10 products generated approximately $19.66 million in sales compared with total company sales of approximately $77.55 million.</t>
  </si>
  <si>
    <t>The Top 10 products contributed 25.35% of total sales, while the remaining products contributed approximately 74.65%.</t>
  </si>
  <si>
    <t>The relatively low 25.35% revenue concentration indicates that the company is not heavily dependent on a small group of products. Revenue is broadly distributed across the product portfolio, which reduces the risk associated with relying on only a few products.</t>
  </si>
  <si>
    <t>However, the Top 10 products still represent a significant $19.66 million in revenue and should continue to receive appropriate inventory and sales support.</t>
  </si>
  <si>
    <t>1. Mountain-200 Black, 38 was the top-selling and most profitable product, generating $2.94 million in sales and $272,773.86 in profit. The Mountain-200 product family is a core revenue and profit engine and should remain a key focus of the product portfolio.</t>
  </si>
  <si>
    <t>2. High sales do not always translate into profitability. Several high-revenue products, particularly Road-250 and Touring-1000 Yellow products, generated negative profit margins. Touring-1000 Yellow, 60 generated $1.09 million in sales but resulted in a loss of $192,333.12, making it a significant margin risk.</t>
  </si>
  <si>
    <t>3. Some lower-sales products generate substantially higher profit margins. Hitch Rack - 4-Bike achieved a 36.26% margin, while Mountain Bike Socks, L achieved the highest product-level margin at 40.40%. These products may provide valuable growth opportunities if their sales volumes can be increased.</t>
  </si>
  <si>
    <t>4. Long-Sleeve Logo Jersey, L recorded the highest quantity sold at 5,899 units, but its profit margin was negative at -16.24%. This demonstrates that high sales volume and high demand do not necessarily indicate strong financial performance.</t>
  </si>
  <si>
    <t>5. The Top 10 products contributed 25.35% of total sales. This indicates relatively low revenue concentration and a broadly distributed revenue base, reducing the company's dependence on a small number of products.</t>
  </si>
  <si>
    <t>1. Protect and prioritize core products such as the Mountain-200 product family by maintaining inventory availability, avoiding stock-outs, strengthening reseller relationships, and continuing targeted marketing investment.</t>
  </si>
  <si>
    <t>2. Conduct a detailed margin review of high-sales, low-profit products. Investigate pricing, standard costs, discounts, reseller margins, and promotional strategies to improve profitability without unnecessarily reducing sales.</t>
  </si>
  <si>
    <t>3. Increase marketing and reseller focus on high-margin growth opportunity products such as Hitch Rack - 4-Bike, Sport-100 Helmets, Classic Vest, and selected apparel products. Cross-selling and product bundling may help increase sales while maintaining strong margins.</t>
  </si>
  <si>
    <t>4. Review high-volume products with negative profitability, such as Long-Sleeve Logo Jersey, L, to determine whether pricing, cost structure, or discount policies need to be changed.</t>
  </si>
  <si>
    <t>5. Continue investing in the broader product portfolio because the Top 10 products contribute only 25.35% of total sales. A diversified product portfolio reduces dependency on individual products and provides greater resilience against changes in demand.</t>
  </si>
  <si>
    <t>6. Evaluate product performance using multiple KPIs—including Sales, Profit, Profit Margin, and Quantity—rather than relying on sales volume alone. This provides a more complete view of product performance and supports better business decisions.</t>
  </si>
  <si>
    <t>Category &amp; Subcategory Analysis</t>
  </si>
  <si>
    <t>Row Labels</t>
  </si>
  <si>
    <t>Category</t>
  </si>
  <si>
    <t>Top Category by Sales</t>
  </si>
  <si>
    <t>Top Category by Profit</t>
  </si>
  <si>
    <t>Category Revenue Contribution</t>
  </si>
  <si>
    <t>Sales Contribution %</t>
  </si>
  <si>
    <t>Top Category Sales</t>
  </si>
  <si>
    <t>Subcategory Performance</t>
  </si>
  <si>
    <t>Top 10 Subcategory</t>
  </si>
  <si>
    <t>Category chart</t>
  </si>
  <si>
    <t>Subcategory Chart</t>
  </si>
  <si>
    <t>Evaluate product categories and subcategories</t>
  </si>
  <si>
    <t>to identify the strongest and weakest areas</t>
  </si>
  <si>
    <t>of the product portfolio.</t>
  </si>
  <si>
    <t>CATEGORY PERFORMANCE</t>
  </si>
  <si>
    <t>Top Category by Sales:</t>
  </si>
  <si>
    <t>Bikes — $64,069,033.16</t>
  </si>
  <si>
    <t>Top Category by Profit:</t>
  </si>
  <si>
    <t>Components — $1,001,235.43</t>
  </si>
  <si>
    <t>Lowest Category by Sales:</t>
  </si>
  <si>
    <t>Accessories — $539,106.09</t>
  </si>
  <si>
    <t>Lowest Category by Profit:</t>
  </si>
  <si>
    <t>Bikes — -$435,678.90</t>
  </si>
  <si>
    <t>SUBCATEGORY PERFORMANCE</t>
  </si>
  <si>
    <t>Top Subcategory by Sales:</t>
  </si>
  <si>
    <t>Mountain Bikes — $25,880,152.86</t>
  </si>
  <si>
    <t>Top Subcategory by Profit:</t>
  </si>
  <si>
    <t>Mountain Bikes — $1,561,197.86</t>
  </si>
  <si>
    <t>Lowest Subcategory by Sales:</t>
  </si>
  <si>
    <t>Chains — $8,363.00</t>
  </si>
  <si>
    <t>Lowest Subcategory by Profit:</t>
  </si>
  <si>
    <t>Chains — $2,162.15</t>
  </si>
  <si>
    <t>SALES CONTRIBUTION</t>
  </si>
  <si>
    <t>Top Category:</t>
  </si>
  <si>
    <t>Sales Contribution %:</t>
  </si>
  <si>
    <t>High Sales / High Profit:</t>
  </si>
  <si>
    <t>Components category</t>
  </si>
  <si>
    <t>High Sales / Low Profit:</t>
  </si>
  <si>
    <t>Bikes category overall</t>
  </si>
  <si>
    <t>Low Sales / High Profit:</t>
  </si>
  <si>
    <t>Low Sales / Low Profit:</t>
  </si>
  <si>
    <t>Accessories subcategories with low sales volume</t>
  </si>
  <si>
    <t>Chains and other low-volume subcategories</t>
  </si>
  <si>
    <t>1. Bikes is the dominant revenue category, generating</t>
  </si>
  <si>
    <t xml:space="preserve">   $64.07M in sales and contributing 82.62% of total sales.</t>
  </si>
  <si>
    <t xml:space="preserve">   However, the category generated a loss of $435,678.90,</t>
  </si>
  <si>
    <t xml:space="preserve">   resulting in a negative profit margin of -0.68%.</t>
  </si>
  <si>
    <t>2. Components is the most profitable category, generating</t>
  </si>
  <si>
    <t xml:space="preserve">   $1,001,235.43 in profit despite having significantly</t>
  </si>
  <si>
    <t xml:space="preserve">   lower sales than Bikes. This demonstrates that high</t>
  </si>
  <si>
    <t xml:space="preserve">   sales volume does not necessarily lead to high</t>
  </si>
  <si>
    <t xml:space="preserve">   profitability.</t>
  </si>
  <si>
    <t>3. Mountain Bikes is the strongest subcategory, generating</t>
  </si>
  <si>
    <t xml:space="preserve">   $25.88M in sales and $1.56M in profit with a 6.03%</t>
  </si>
  <si>
    <t xml:space="preserve">   profit margin. It is a major contributor to both</t>
  </si>
  <si>
    <t xml:space="preserve">   revenue and profit.</t>
  </si>
  <si>
    <t>4. Road Bikes and Touring Bikes represent significant</t>
  </si>
  <si>
    <t xml:space="preserve">   margin risks. Road Bikes generated $28.68M in sales</t>
  </si>
  <si>
    <t xml:space="preserve">   but lost $1.05M, while Touring Bikes generated</t>
  </si>
  <si>
    <t xml:space="preserve">   $9.51M in sales but lost $945K.</t>
  </si>
  <si>
    <t>5. Accessories and Clothing generate relatively low sales</t>
  </si>
  <si>
    <t xml:space="preserve">   compared with Bikes and Components, but both categories</t>
  </si>
  <si>
    <t xml:space="preserve">   remain profitable. Accessories achieved a 34.89% margin,</t>
  </si>
  <si>
    <t xml:space="preserve">   while Clothing achieved a 14.34% margin.</t>
  </si>
  <si>
    <t>6. The Bikes category is highly concentrated in revenue,</t>
  </si>
  <si>
    <t xml:space="preserve">   with 82.62% of total company sales coming from this</t>
  </si>
  <si>
    <t xml:space="preserve">   category. This creates a potential dependency risk.</t>
  </si>
  <si>
    <t>7. The category generating the most revenue is not the</t>
  </si>
  <si>
    <t xml:space="preserve">   category generating the most profit. Bikes leads sales,</t>
  </si>
  <si>
    <t xml:space="preserve">   while Components leads profit.</t>
  </si>
  <si>
    <t>8. Within Components, Mountain Frames is the strongest</t>
  </si>
  <si>
    <t xml:space="preserve">   sales contributor, generating $4.50M in sales and</t>
  </si>
  <si>
    <t xml:space="preserve">   $469K in profit. However, its 10.44% margin is lower</t>
  </si>
  <si>
    <t xml:space="preserve">   than many smaller component subcategories.</t>
  </si>
  <si>
    <t>9. Touring Frames is a significant profitability concern.</t>
  </si>
  <si>
    <t xml:space="preserve">   It generated $1.46M in sales but recorded a loss of</t>
  </si>
  <si>
    <t xml:space="preserve">   approximately $3,142.57.</t>
  </si>
  <si>
    <t>10. The strongest high-margin opportunities are found</t>
  </si>
  <si>
    <t xml:space="preserve">    among Accessories and selected Clothing subcategories.</t>
  </si>
  <si>
    <t xml:space="preserve">    For example, Hydration Packs achieved a 36.79% margin,</t>
  </si>
  <si>
    <t xml:space="preserve">    while Bib-Shorts achieved a 30.92% margin.</t>
  </si>
  <si>
    <t>11. Some Clothing subcategories present margin risks.</t>
  </si>
  <si>
    <t xml:space="preserve">    Caps generated a negative margin of -16.66%, while</t>
  </si>
  <si>
    <t xml:space="preserve">    Jerseys generated a negative margin of -21.47%.</t>
  </si>
  <si>
    <t>12. The product-level analysis also shows that the</t>
  </si>
  <si>
    <t xml:space="preserve">    Mountain-200 product family is a core revenue and</t>
  </si>
  <si>
    <t xml:space="preserve">    profit engine. The six leading Mountain-200 variants</t>
  </si>
  <si>
    <t xml:space="preserve">    combine high sales with strong absolute profit.</t>
  </si>
  <si>
    <t>13. Several high-sales products, particularly Road-250,</t>
  </si>
  <si>
    <t xml:space="preserve">    Road-350-W, and Touring-1000 Yellow variants, generate</t>
  </si>
  <si>
    <t xml:space="preserve">    negative profit margins. These products require</t>
  </si>
  <si>
    <t xml:space="preserve">    pricing, cost, and discount review.</t>
  </si>
  <si>
    <t>14. Some lower-sales products have exceptionally strong</t>
  </si>
  <si>
    <t xml:space="preserve">    margins. Hitch Rack - 4-Bike achieved a 36.26% margin,</t>
  </si>
  <si>
    <t xml:space="preserve">    while several helmet, clothing, and accessory products</t>
  </si>
  <si>
    <t xml:space="preserve">    achieved margins above 30%.</t>
  </si>
  <si>
    <t>15. The Top 10 products generate $19.66M in sales,</t>
  </si>
  <si>
    <t xml:space="preserve">    representing 25.35% of total sales. This indicates</t>
  </si>
  <si>
    <t xml:space="preserve">    moderate revenue concentration at the product level,</t>
  </si>
  <si>
    <t xml:space="preserve">    although category-level concentration is much higher.</t>
  </si>
  <si>
    <t>1. Protect and prioritize high-performing products and</t>
  </si>
  <si>
    <t xml:space="preserve">   subcategories such as Mountain Bikes and the</t>
  </si>
  <si>
    <t xml:space="preserve">   Mountain-200 product family. Maintain inventory</t>
  </si>
  <si>
    <t xml:space="preserve">   availability, avoid stock-outs, and continue strong</t>
  </si>
  <si>
    <t xml:space="preserve">   reseller support.</t>
  </si>
  <si>
    <t>2. Investigate the Bikes category's negative profitability.</t>
  </si>
  <si>
    <t xml:space="preserve">   Review Road Bikes and Touring Bikes for pricing,</t>
  </si>
  <si>
    <t xml:space="preserve">   product costs, discounts, reseller pricing, and</t>
  </si>
  <si>
    <t xml:space="preserve">   product mix issues.</t>
  </si>
  <si>
    <t>3. Improve the profitability of high-sales, low-profit</t>
  </si>
  <si>
    <t xml:space="preserve">   products before focusing exclusively on increasing</t>
  </si>
  <si>
    <t xml:space="preserve">   their sales volume. Revenue growth without margin</t>
  </si>
  <si>
    <t xml:space="preserve">   improvement may increase losses.</t>
  </si>
  <si>
    <t>4. Increase marketing and reseller focus on profitable</t>
  </si>
  <si>
    <t xml:space="preserve">   lower-sales categories and subcategories, particularly</t>
  </si>
  <si>
    <t xml:space="preserve">   Accessories and selected Clothing products.</t>
  </si>
  <si>
    <t>5. Use cross-selling and product bundling to promote</t>
  </si>
  <si>
    <t xml:space="preserve">   high-margin products such as helmets, hydration packs,</t>
  </si>
  <si>
    <t xml:space="preserve">   bike racks, and profitable clothing items alongside</t>
  </si>
  <si>
    <t xml:space="preserve">   high-volume bicycle products.</t>
  </si>
  <si>
    <t>6. Review weak subcategories such as low-volume products</t>
  </si>
  <si>
    <t xml:space="preserve">   and products with minimal profit. Evaluate demand,</t>
  </si>
  <si>
    <t xml:space="preserve">   inventory costs, product lifecycle, and strategic</t>
  </si>
  <si>
    <t xml:space="preserve">   importance before deciding whether to improve,</t>
  </si>
  <si>
    <t xml:space="preserve">   reposition, reduce, or discontinue them.</t>
  </si>
  <si>
    <t>7. Diversify the product portfolio because Bikes contribute</t>
  </si>
  <si>
    <t xml:space="preserve">   82.62% of total company sales. Increasing the contribution</t>
  </si>
  <si>
    <t xml:space="preserve">   of profitable Components, Accessories, and Clothing can</t>
  </si>
  <si>
    <t xml:space="preserve">   reduce dependency on the Bikes category.</t>
  </si>
  <si>
    <t>8. Continue investing in Components because it is the</t>
  </si>
  <si>
    <t xml:space="preserve">   company's strongest profit-generating category.</t>
  </si>
  <si>
    <t xml:space="preserve">   Maintain availability of profitable component products</t>
  </si>
  <si>
    <t xml:space="preserve">   while identifying opportunities to expand their sales.</t>
  </si>
  <si>
    <t>9. Investigate the difference between sales and profitability</t>
  </si>
  <si>
    <t xml:space="preserve">   at both category and product levels. High-revenue products</t>
  </si>
  <si>
    <t xml:space="preserve">   should not automatically receive additional investment</t>
  </si>
  <si>
    <t xml:space="preserve">   unless their profitability is also sustainable.</t>
  </si>
  <si>
    <t>10. Replicate the success factors behind the Mountain-200</t>
  </si>
  <si>
    <t xml:space="preserve">    product family and other Core Star Products across</t>
  </si>
  <si>
    <t xml:space="preserve">    other product lines where possible.</t>
  </si>
  <si>
    <t>CATEGORY &amp; SUBCATEGORY ANALYSIS</t>
  </si>
  <si>
    <t>Regional Analysis</t>
  </si>
  <si>
    <t>Top Regional Performance</t>
  </si>
  <si>
    <t>Bottom Regional Performance</t>
  </si>
  <si>
    <t>Top Country Performance</t>
  </si>
  <si>
    <t>Bottom Country Performance</t>
  </si>
  <si>
    <t>Regional Sales Contribution</t>
  </si>
  <si>
    <t>Sales Contribution</t>
  </si>
  <si>
    <t>Region by sales</t>
  </si>
  <si>
    <t>Regional Chart</t>
  </si>
  <si>
    <t>country Chart</t>
  </si>
  <si>
    <t>Evaluate geographic sales and profitability</t>
  </si>
  <si>
    <t>to identify strong markets, weak markets,</t>
  </si>
  <si>
    <t>and potential growth opportunities.</t>
  </si>
  <si>
    <t>REGION PERFORMANCE</t>
  </si>
  <si>
    <t>Top Region by Sales:</t>
  </si>
  <si>
    <t>Southwest — $18,001,116.10</t>
  </si>
  <si>
    <t>Top Region by Profit:</t>
  </si>
  <si>
    <t>Northwest — $304,235.84</t>
  </si>
  <si>
    <t>Lowest Region by Sales:</t>
  </si>
  <si>
    <t>Australia — $1,391,024.85</t>
  </si>
  <si>
    <t>Lowest Region by Profit:</t>
  </si>
  <si>
    <t>Germany — -$80,996.89</t>
  </si>
  <si>
    <t>COUNTRY PERFORMANCE</t>
  </si>
  <si>
    <t>Top Country by Sales:</t>
  </si>
  <si>
    <t>Canada — $13,875,632.96</t>
  </si>
  <si>
    <t>Top Country by Profit:</t>
  </si>
  <si>
    <t>Canada — $255,576.41</t>
  </si>
  <si>
    <t>Highest Profit Margin Country:</t>
  </si>
  <si>
    <t>Calculate Country Profit Margin % to identify</t>
  </si>
  <si>
    <t>Lowest Sales Country:</t>
  </si>
  <si>
    <t>REVENUE CONTRIBUTION</t>
  </si>
  <si>
    <t>Top Region:</t>
  </si>
  <si>
    <t>No clear region based on absolute profit.</t>
  </si>
  <si>
    <t>Further analysis using Profit Margin % is recommended.</t>
  </si>
  <si>
    <t>1. Southwest was the strongest region by sales,</t>
  </si>
  <si>
    <t xml:space="preserve">   generating $18.00M and contributing approximately</t>
  </si>
  <si>
    <t xml:space="preserve">   23.21% of total company sales. However, its profit</t>
  </si>
  <si>
    <t xml:space="preserve">   of $110,750.76 is relatively low compared with its</t>
  </si>
  <si>
    <t xml:space="preserve">   large sales volume, indicating a potential margin risk.</t>
  </si>
  <si>
    <t>2. Northwest generated the highest regional profit</t>
  </si>
  <si>
    <t xml:space="preserve">   at $304,235.84 from $12.00M in sales, making it</t>
  </si>
  <si>
    <t xml:space="preserve">   one of the strongest core markets. Canada was also</t>
  </si>
  <si>
    <t xml:space="preserve">   a major strategic market, generating $13.88M in sales</t>
  </si>
  <si>
    <t xml:space="preserve">   and $255,576.41 in profit.</t>
  </si>
  <si>
    <t>3. France generated $4.53M in sales but only $5,332.16</t>
  </si>
  <si>
    <t xml:space="preserve">   in profit, indicating a significant sales-to-profit</t>
  </si>
  <si>
    <t xml:space="preserve">   gap and a potential regional margin risk.</t>
  </si>
  <si>
    <t>4. Australia was the lowest region by sales, generating</t>
  </si>
  <si>
    <t xml:space="preserve">   $1.39M and contributing approximately 1.79% of total</t>
  </si>
  <si>
    <t xml:space="preserve">   sales. Germany generated the lowest regional profit,</t>
  </si>
  <si>
    <t xml:space="preserve">   with a loss of $80,996.89.</t>
  </si>
  <si>
    <t>5. Southwest, Canada, and Northwest together generated</t>
  </si>
  <si>
    <t xml:space="preserve">   approximately 56% of total company sales, indicating</t>
  </si>
  <si>
    <t xml:space="preserve">   significant geographic revenue concentration.</t>
  </si>
  <si>
    <t>6. The region generating the highest sales is not the</t>
  </si>
  <si>
    <t xml:space="preserve">   region generating the highest profit. Southwest leads</t>
  </si>
  <si>
    <t xml:space="preserve">   in sales, while Northwest leads in profit. This shows</t>
  </si>
  <si>
    <t xml:space="preserve">   that sales volume alone does not determine geographic</t>
  </si>
  <si>
    <t>7. There is no clear Low Sales / High Profit region when</t>
  </si>
  <si>
    <t xml:space="preserve">   using absolute profit. A regional Profit Margin %</t>
  </si>
  <si>
    <t xml:space="preserve">   analysis should be completed to identify smaller</t>
  </si>
  <si>
    <t xml:space="preserve">   markets with strong profitability potential.</t>
  </si>
  <si>
    <t>8. The broader business analysis shows a similar pattern</t>
  </si>
  <si>
    <t xml:space="preserve">   at the category and product levels: high revenue does</t>
  </si>
  <si>
    <t xml:space="preserve">   not always translate into high profitability.</t>
  </si>
  <si>
    <t>9. Bikes generate approximately 82.62% of total company</t>
  </si>
  <si>
    <t xml:space="preserve">   sales but produce a negative profit of $435,678.90.</t>
  </si>
  <si>
    <t xml:space="preserve">   Components generate the highest category profit at</t>
  </si>
  <si>
    <t xml:space="preserve">   $1,001,235.43.</t>
  </si>
  <si>
    <t>10. Mountain Bikes are the strongest subcategory,</t>
  </si>
  <si>
    <t xml:space="preserve">    generating $25.88M in sales and $1.56M in profit.</t>
  </si>
  <si>
    <t xml:space="preserve">    The Mountain-200 product family is also a major</t>
  </si>
  <si>
    <t xml:space="preserve">    revenue and profit engine.</t>
  </si>
  <si>
    <t>11. Several high-sales products, including Road-250,</t>
  </si>
  <si>
    <t xml:space="preserve">    Road-350-W, and Touring-1000 Yellow variants,</t>
  </si>
  <si>
    <t xml:space="preserve">    generate negative profit margins and should be</t>
  </si>
  <si>
    <t xml:space="preserve">    investigated for pricing, cost, and discount issues.</t>
  </si>
  <si>
    <t>12. The Top 10 products generate $19.66M in sales,</t>
  </si>
  <si>
    <t xml:space="preserve">    representing 25.35% of total company sales.</t>
  </si>
  <si>
    <t xml:space="preserve">    This indicates moderate product-level revenue</t>
  </si>
  <si>
    <t xml:space="preserve">    concentration.</t>
  </si>
  <si>
    <t>13. Accessories and selected Clothing products provide</t>
  </si>
  <si>
    <t xml:space="preserve">    attractive high-margin growth opportunities.</t>
  </si>
  <si>
    <t xml:space="preserve">    Accessories generated a 34.89% profit margin, while</t>
  </si>
  <si>
    <t xml:space="preserve">    several individual accessory products achieved</t>
  </si>
  <si>
    <t xml:space="preserve">    margins above 30%.</t>
  </si>
  <si>
    <t>14. The business should focus not only on increasing</t>
  </si>
  <si>
    <t xml:space="preserve">    sales but also on improving profitability across</t>
  </si>
  <si>
    <t xml:space="preserve">    products, categories, and geographic markets.</t>
  </si>
  <si>
    <t>1. Continue investing in strong core markets such as</t>
  </si>
  <si>
    <t xml:space="preserve">   Northwest and Canada while maintaining product</t>
  </si>
  <si>
    <t xml:space="preserve">   availability and strengthening reseller relationships.</t>
  </si>
  <si>
    <t>2. Protect the Southwest market because it is the</t>
  </si>
  <si>
    <t xml:space="preserve">   largest regional revenue contributor. However,</t>
  </si>
  <si>
    <t xml:space="preserve">   investigate its relatively low profitability by</t>
  </si>
  <si>
    <t xml:space="preserve">   reviewing pricing, discounts, product mix,</t>
  </si>
  <si>
    <t xml:space="preserve">   distribution costs, and reseller performance.</t>
  </si>
  <si>
    <t>3. Conduct a detailed profitability review of France,</t>
  </si>
  <si>
    <t xml:space="preserve">   where $4.53M in sales generated only $5,332.16</t>
  </si>
  <si>
    <t xml:space="preserve">   in profit.</t>
  </si>
  <si>
    <t>4. Investigate Germany and Australia before making</t>
  </si>
  <si>
    <t xml:space="preserve">   strategic decisions. Review customer demand,</t>
  </si>
  <si>
    <t xml:space="preserve">   reseller performance, product availability,</t>
  </si>
  <si>
    <t xml:space="preserve">   pricing, and distribution costs.</t>
  </si>
  <si>
    <t>5. Calculate regional and country-level Profit Margin %</t>
  </si>
  <si>
    <t xml:space="preserve">   to identify true Low Sales / High Margin growth</t>
  </si>
  <si>
    <t xml:space="preserve">   opportunities.</t>
  </si>
  <si>
    <t>6. Diversify geographic revenue because Southwest,</t>
  </si>
  <si>
    <t xml:space="preserve">   Canada, and Northwest account for approximately</t>
  </si>
  <si>
    <t xml:space="preserve">   56% of total company sales. Develop profitable</t>
  </si>
  <si>
    <t xml:space="preserve">   growth opportunities in smaller markets to reduce</t>
  </si>
  <si>
    <t xml:space="preserve">   geographic dependency.</t>
  </si>
  <si>
    <t>7. Continue prioritizing core products such as the</t>
  </si>
  <si>
    <t xml:space="preserve">   Mountain-200 family and Mountain Bikes while</t>
  </si>
  <si>
    <t xml:space="preserve">   maintaining strong inventory availability.</t>
  </si>
  <si>
    <t>8. Review high-sales, low-profit products and categories.</t>
  </si>
  <si>
    <t xml:space="preserve">   Improve pricing, reduce costs, optimize discounts,</t>
  </si>
  <si>
    <t xml:space="preserve">   and evaluate reseller margins before attempting</t>
  </si>
  <si>
    <t xml:space="preserve">   further sales expansion.</t>
  </si>
  <si>
    <t>9. Increase marketing and reseller focus on high-margin</t>
  </si>
  <si>
    <t xml:space="preserve">   growth opportunities such as Accessories, Hydration</t>
  </si>
  <si>
    <t xml:space="preserve">   Packs, Helmets, Bike Racks, and selected Clothing</t>
  </si>
  <si>
    <t xml:space="preserve">   products.</t>
  </si>
  <si>
    <t>10. Use cross-selling and product bundling to increase</t>
  </si>
  <si>
    <t xml:space="preserve">    sales of high-margin products alongside high-volume</t>
  </si>
  <si>
    <t xml:space="preserve">    bicycle products.</t>
  </si>
  <si>
    <t>11. Review low-sales, low-profit products and markets</t>
  </si>
  <si>
    <t xml:space="preserve">    based on demand, strategic importance, inventory</t>
  </si>
  <si>
    <t xml:space="preserve">    costs, and long-term potential before deciding</t>
  </si>
  <si>
    <t xml:space="preserve">    whether to improve, reposition, reduce, or</t>
  </si>
  <si>
    <t xml:space="preserve">    discontinue them.</t>
  </si>
  <si>
    <t>12. Use both Sales and Profit Margin as key decision</t>
  </si>
  <si>
    <t xml:space="preserve">    metrics. High sales should not automatically lead</t>
  </si>
  <si>
    <t xml:space="preserve">    to increased investment if profitability is weak.</t>
  </si>
  <si>
    <t>REGIONAL ANALYSIS</t>
  </si>
  <si>
    <t>Reseller Analysis</t>
  </si>
  <si>
    <t>Top 10 Reseller by Sales</t>
  </si>
  <si>
    <t>Reseller</t>
  </si>
  <si>
    <t>Top 10 Reseller by Profit</t>
  </si>
  <si>
    <t>Business Type analysis</t>
  </si>
  <si>
    <t>Sales of top sellers</t>
  </si>
  <si>
    <t>Top 10 Reseller Contribution</t>
  </si>
  <si>
    <t>Contribution</t>
  </si>
  <si>
    <t>New South Wales</t>
  </si>
  <si>
    <t>Queensland</t>
  </si>
  <si>
    <t>South Australia</t>
  </si>
  <si>
    <t>Victoria</t>
  </si>
  <si>
    <t>Alberta</t>
  </si>
  <si>
    <t>British Columbia</t>
  </si>
  <si>
    <t>Brunswick</t>
  </si>
  <si>
    <t>Manitoba</t>
  </si>
  <si>
    <t>Ontario</t>
  </si>
  <si>
    <t>Quebec</t>
  </si>
  <si>
    <t>Essonne</t>
  </si>
  <si>
    <t>Garonne (Haute)</t>
  </si>
  <si>
    <t>Hauts de Seine</t>
  </si>
  <si>
    <t>Loir et Cher</t>
  </si>
  <si>
    <t>Loiret</t>
  </si>
  <si>
    <t>Nord</t>
  </si>
  <si>
    <t>Pas de Calais</t>
  </si>
  <si>
    <t>Seine (Paris)</t>
  </si>
  <si>
    <t>Seine et Marne</t>
  </si>
  <si>
    <t>Seine Saint Denis</t>
  </si>
  <si>
    <t>Val de Marne</t>
  </si>
  <si>
    <t>Val d'Oise</t>
  </si>
  <si>
    <t>Bayern</t>
  </si>
  <si>
    <t>Brandenburg</t>
  </si>
  <si>
    <t>Hamburg</t>
  </si>
  <si>
    <t>Hessen</t>
  </si>
  <si>
    <t>Nordrhein-Westfalen</t>
  </si>
  <si>
    <t>Saarland</t>
  </si>
  <si>
    <t>England</t>
  </si>
  <si>
    <t>Alabama</t>
  </si>
  <si>
    <t>Arizona</t>
  </si>
  <si>
    <t>California</t>
  </si>
  <si>
    <t>Colorado</t>
  </si>
  <si>
    <t>Connecticut</t>
  </si>
  <si>
    <t>Florida</t>
  </si>
  <si>
    <t>Georgia</t>
  </si>
  <si>
    <t>Idaho</t>
  </si>
  <si>
    <t>Illinois</t>
  </si>
  <si>
    <t>Indiana</t>
  </si>
  <si>
    <t>Kentucky</t>
  </si>
  <si>
    <t>Maine</t>
  </si>
  <si>
    <t>Massachusetts</t>
  </si>
  <si>
    <t>Michigan</t>
  </si>
  <si>
    <t>Minnesota</t>
  </si>
  <si>
    <t>Mississippi</t>
  </si>
  <si>
    <t>Missouri</t>
  </si>
  <si>
    <t>Montana</t>
  </si>
  <si>
    <t>Nevada</t>
  </si>
  <si>
    <t>New Hampshire</t>
  </si>
  <si>
    <t>New Mexico</t>
  </si>
  <si>
    <t>New York</t>
  </si>
  <si>
    <t>North Carolina</t>
  </si>
  <si>
    <t>Ohio</t>
  </si>
  <si>
    <t>Oregon</t>
  </si>
  <si>
    <t>Rhode Island</t>
  </si>
  <si>
    <t>South Carolina</t>
  </si>
  <si>
    <t>South Dakota</t>
  </si>
  <si>
    <t>Tennessee</t>
  </si>
  <si>
    <t>Texas</t>
  </si>
  <si>
    <t>Utah</t>
  </si>
  <si>
    <t>Virginia</t>
  </si>
  <si>
    <t>Washington</t>
  </si>
  <si>
    <t>Wisconsin</t>
  </si>
  <si>
    <t>Wyoming</t>
  </si>
  <si>
    <t>Darlinghurst</t>
  </si>
  <si>
    <t>Lane Cove</t>
  </si>
  <si>
    <t>Lavender Bay</t>
  </si>
  <si>
    <t>Matraville</t>
  </si>
  <si>
    <t>Milsons Point</t>
  </si>
  <si>
    <t>Newcastle</t>
  </si>
  <si>
    <t>North Ryde</t>
  </si>
  <si>
    <t>North Sydney</t>
  </si>
  <si>
    <t>Rhodes</t>
  </si>
  <si>
    <t>Silverwater</t>
  </si>
  <si>
    <t>Sydney</t>
  </si>
  <si>
    <t>Hawthorne</t>
  </si>
  <si>
    <t>Cloverdale</t>
  </si>
  <si>
    <t>Findon</t>
  </si>
  <si>
    <t>Perth</t>
  </si>
  <si>
    <t>Melbourne</t>
  </si>
  <si>
    <t>Seaford</t>
  </si>
  <si>
    <t>South Melbourne</t>
  </si>
  <si>
    <t>Calgary</t>
  </si>
  <si>
    <t>Edmonton</t>
  </si>
  <si>
    <t>Burnaby</t>
  </si>
  <si>
    <t>Richmond</t>
  </si>
  <si>
    <t>Surrey</t>
  </si>
  <si>
    <t>Vancouver</t>
  </si>
  <si>
    <t>Saint John</t>
  </si>
  <si>
    <t>Winnipeg</t>
  </si>
  <si>
    <t>Aurora</t>
  </si>
  <si>
    <t>Barrie</t>
  </si>
  <si>
    <t>Brampton</t>
  </si>
  <si>
    <t>Chalk Riber</t>
  </si>
  <si>
    <t>Etobicoke</t>
  </si>
  <si>
    <t>Kanata</t>
  </si>
  <si>
    <t>Kingston</t>
  </si>
  <si>
    <t>Markham</t>
  </si>
  <si>
    <t>Mississauga</t>
  </si>
  <si>
    <t>Nepean</t>
  </si>
  <si>
    <t>Ottawa</t>
  </si>
  <si>
    <t>Richmond Hill</t>
  </si>
  <si>
    <t>Toronto</t>
  </si>
  <si>
    <t>Waterloo</t>
  </si>
  <si>
    <t>Weston</t>
  </si>
  <si>
    <t>Brossard</t>
  </si>
  <si>
    <t>Hull</t>
  </si>
  <si>
    <t>Montreal</t>
  </si>
  <si>
    <t>Outremont</t>
  </si>
  <si>
    <t>Pnot-Rouge</t>
  </si>
  <si>
    <t>Sainte-Foy</t>
  </si>
  <si>
    <t>Sillery</t>
  </si>
  <si>
    <t>Ville De'anjou</t>
  </si>
  <si>
    <t>Morangis</t>
  </si>
  <si>
    <t>Verrieres Le Buisson</t>
  </si>
  <si>
    <t>Colomiers</t>
  </si>
  <si>
    <t>Colombes</t>
  </si>
  <si>
    <t>Courbevoie</t>
  </si>
  <si>
    <t>Paris La Defense</t>
  </si>
  <si>
    <t>Sèvres</t>
  </si>
  <si>
    <t>Suresnes</t>
  </si>
  <si>
    <t>Saint Ouen</t>
  </si>
  <si>
    <t>Orleans</t>
  </si>
  <si>
    <t>Croix</t>
  </si>
  <si>
    <t>Roncq</t>
  </si>
  <si>
    <t>Boulogne-sur-Mer</t>
  </si>
  <si>
    <t>Paris</t>
  </si>
  <si>
    <t>Lieusaint</t>
  </si>
  <si>
    <t>Roissy en Brie</t>
  </si>
  <si>
    <t>Bobigny</t>
  </si>
  <si>
    <t>Pantin</t>
  </si>
  <si>
    <t>Orly</t>
  </si>
  <si>
    <t>Cergy</t>
  </si>
  <si>
    <t>Augsburg</t>
  </si>
  <si>
    <t>Frankfurt</t>
  </si>
  <si>
    <t>Grevenbroich</t>
  </si>
  <si>
    <t>Berlin</t>
  </si>
  <si>
    <t>Eilenburg</t>
  </si>
  <si>
    <t>Essen</t>
  </si>
  <si>
    <t>Frankfurt am Main</t>
  </si>
  <si>
    <t>Muehlheim</t>
  </si>
  <si>
    <t>München</t>
  </si>
  <si>
    <t>Paderborn</t>
  </si>
  <si>
    <t>Bad Soden</t>
  </si>
  <si>
    <t>Duesseldorf</t>
  </si>
  <si>
    <t>Braunschweig</t>
  </si>
  <si>
    <t>Hannover</t>
  </si>
  <si>
    <t>Leipzig</t>
  </si>
  <si>
    <t>Kiel</t>
  </si>
  <si>
    <t>Münster</t>
  </si>
  <si>
    <t>Offenbach</t>
  </si>
  <si>
    <t>Poing</t>
  </si>
  <si>
    <t>Saarbrücken</t>
  </si>
  <si>
    <t>Stuttgart</t>
  </si>
  <si>
    <t>Sulzbach Taunus</t>
  </si>
  <si>
    <t>Abingdon</t>
  </si>
  <si>
    <t>Basingstoke Hants</t>
  </si>
  <si>
    <t>Berks</t>
  </si>
  <si>
    <t>Berkshire</t>
  </si>
  <si>
    <t>Birmingham</t>
  </si>
  <si>
    <t>Bracknell</t>
  </si>
  <si>
    <t>Cambridge</t>
  </si>
  <si>
    <t>Gloucestershire</t>
  </si>
  <si>
    <t>High Wycombe</t>
  </si>
  <si>
    <t>Lancaster</t>
  </si>
  <si>
    <t>Liverpool</t>
  </si>
  <si>
    <t>London</t>
  </si>
  <si>
    <t>Maidenhead</t>
  </si>
  <si>
    <t>Milton Keynes</t>
  </si>
  <si>
    <t>Oxford</t>
  </si>
  <si>
    <t>Oxon</t>
  </si>
  <si>
    <t>Reading</t>
  </si>
  <si>
    <t>W. York</t>
  </si>
  <si>
    <t>Warrington</t>
  </si>
  <si>
    <t>West Sussex</t>
  </si>
  <si>
    <t>Wokingham</t>
  </si>
  <si>
    <t>Woolston</t>
  </si>
  <si>
    <t>York</t>
  </si>
  <si>
    <t>Florence</t>
  </si>
  <si>
    <t>Huntsville</t>
  </si>
  <si>
    <t>Chandler</t>
  </si>
  <si>
    <t>Gilbert</t>
  </si>
  <si>
    <t>Mesa</t>
  </si>
  <si>
    <t>Phoenix</t>
  </si>
  <si>
    <t>Scottsdale</t>
  </si>
  <si>
    <t>Surprise</t>
  </si>
  <si>
    <t>Tucson</t>
  </si>
  <si>
    <t>Alhambra</t>
  </si>
  <si>
    <t>Auburn</t>
  </si>
  <si>
    <t>Baldwin Park</t>
  </si>
  <si>
    <t>Barstow</t>
  </si>
  <si>
    <t>Bell Gardens</t>
  </si>
  <si>
    <t>Camarillo</t>
  </si>
  <si>
    <t>Canoga Park</t>
  </si>
  <si>
    <t>Carson</t>
  </si>
  <si>
    <t>Cerritos</t>
  </si>
  <si>
    <t>Citrus Heights</t>
  </si>
  <si>
    <t>City Of Commerce</t>
  </si>
  <si>
    <t>Culver City</t>
  </si>
  <si>
    <t>Daly City</t>
  </si>
  <si>
    <t>El Cajon</t>
  </si>
  <si>
    <t>El Segundo</t>
  </si>
  <si>
    <t>Elk Grove</t>
  </si>
  <si>
    <t>Escondido</t>
  </si>
  <si>
    <t>Eureka</t>
  </si>
  <si>
    <t>Fontana</t>
  </si>
  <si>
    <t>Fremont</t>
  </si>
  <si>
    <t>Fullerton</t>
  </si>
  <si>
    <t>Gilroy</t>
  </si>
  <si>
    <t>Hanford</t>
  </si>
  <si>
    <t>Irvine</t>
  </si>
  <si>
    <t>La Mesa</t>
  </si>
  <si>
    <t>Lake Elsinore</t>
  </si>
  <si>
    <t>Lakewood</t>
  </si>
  <si>
    <t>Milpitas</t>
  </si>
  <si>
    <t>Modesto</t>
  </si>
  <si>
    <t>Monrovia</t>
  </si>
  <si>
    <t>Newark</t>
  </si>
  <si>
    <t>Orange</t>
  </si>
  <si>
    <t>Oxnard</t>
  </si>
  <si>
    <t>Pleasanton</t>
  </si>
  <si>
    <t>Redlands</t>
  </si>
  <si>
    <t>Sacramento</t>
  </si>
  <si>
    <t>San Bruno</t>
  </si>
  <si>
    <t>San Diego</t>
  </si>
  <si>
    <t>San Francisco</t>
  </si>
  <si>
    <t>San Jose</t>
  </si>
  <si>
    <t>San Mateo</t>
  </si>
  <si>
    <t>San Ramon</t>
  </si>
  <si>
    <t>San Ysidro</t>
  </si>
  <si>
    <t>Sand City</t>
  </si>
  <si>
    <t>Santa Ana</t>
  </si>
  <si>
    <t>Santa Monica</t>
  </si>
  <si>
    <t>Sherman Oaks</t>
  </si>
  <si>
    <t>Simi Valley</t>
  </si>
  <si>
    <t>Stockton</t>
  </si>
  <si>
    <t>Trabuco Canyon</t>
  </si>
  <si>
    <t>Union City</t>
  </si>
  <si>
    <t>Upland</t>
  </si>
  <si>
    <t>Van Nuys</t>
  </si>
  <si>
    <t>Visalia</t>
  </si>
  <si>
    <t>Whittier</t>
  </si>
  <si>
    <t>Denver</t>
  </si>
  <si>
    <t>Englewood</t>
  </si>
  <si>
    <t>Greeley</t>
  </si>
  <si>
    <t>Longmont</t>
  </si>
  <si>
    <t>Loveland</t>
  </si>
  <si>
    <t>Parker</t>
  </si>
  <si>
    <t>Westminster</t>
  </si>
  <si>
    <t>East Haven</t>
  </si>
  <si>
    <t>Hamden</t>
  </si>
  <si>
    <t>Milford</t>
  </si>
  <si>
    <t>New Haven</t>
  </si>
  <si>
    <t>Stamford</t>
  </si>
  <si>
    <t>Waterbury</t>
  </si>
  <si>
    <t>Westport</t>
  </si>
  <si>
    <t>Bradenton</t>
  </si>
  <si>
    <t>Clearwater</t>
  </si>
  <si>
    <t>Destin</t>
  </si>
  <si>
    <t>Hollywood</t>
  </si>
  <si>
    <t>Kendall</t>
  </si>
  <si>
    <t>Lakeland</t>
  </si>
  <si>
    <t>Merritt Island</t>
  </si>
  <si>
    <t>Miami</t>
  </si>
  <si>
    <t>North Miami Beach</t>
  </si>
  <si>
    <t>Orlando</t>
  </si>
  <si>
    <t>Sarasota</t>
  </si>
  <si>
    <t>Sunrise</t>
  </si>
  <si>
    <t>Tampa</t>
  </si>
  <si>
    <t>Vero Beach</t>
  </si>
  <si>
    <t>Atlanta</t>
  </si>
  <si>
    <t>Augusta</t>
  </si>
  <si>
    <t>Austell</t>
  </si>
  <si>
    <t>Byron</t>
  </si>
  <si>
    <t>Clarkston</t>
  </si>
  <si>
    <t>Columbus</t>
  </si>
  <si>
    <t>Decatur</t>
  </si>
  <si>
    <t>La Grange</t>
  </si>
  <si>
    <t>Marietta</t>
  </si>
  <si>
    <t>Mcdonough</t>
  </si>
  <si>
    <t>Savannah</t>
  </si>
  <si>
    <t>Suwanee</t>
  </si>
  <si>
    <t>Idaho Falls</t>
  </si>
  <si>
    <t>Lewiston</t>
  </si>
  <si>
    <t>Sandpoint</t>
  </si>
  <si>
    <t>Carol Stream</t>
  </si>
  <si>
    <t>Chicago</t>
  </si>
  <si>
    <t>Elgin</t>
  </si>
  <si>
    <t>Joliet</t>
  </si>
  <si>
    <t>Moline</t>
  </si>
  <si>
    <t>Norridge</t>
  </si>
  <si>
    <t>Peoria</t>
  </si>
  <si>
    <t>Tuscola</t>
  </si>
  <si>
    <t>West Chicago</t>
  </si>
  <si>
    <t>Wood Dale</t>
  </si>
  <si>
    <t>Daleville</t>
  </si>
  <si>
    <t>Fort Wayne</t>
  </si>
  <si>
    <t>Indianapolis</t>
  </si>
  <si>
    <t>Logansport</t>
  </si>
  <si>
    <t>Michigan City</t>
  </si>
  <si>
    <t>New Castle</t>
  </si>
  <si>
    <t>South Bend</t>
  </si>
  <si>
    <t>Campbellsville</t>
  </si>
  <si>
    <t>Newport</t>
  </si>
  <si>
    <t>Saint Matthews</t>
  </si>
  <si>
    <t>Somerset</t>
  </si>
  <si>
    <t>Kittery</t>
  </si>
  <si>
    <t>Braintree</t>
  </si>
  <si>
    <t>Norwood</t>
  </si>
  <si>
    <t>Randolph</t>
  </si>
  <si>
    <t>Wrentham</t>
  </si>
  <si>
    <t>Detroit</t>
  </si>
  <si>
    <t>Holland</t>
  </si>
  <si>
    <t>Howell</t>
  </si>
  <si>
    <t>Madison Heights</t>
  </si>
  <si>
    <t>Midland</t>
  </si>
  <si>
    <t>Monroe</t>
  </si>
  <si>
    <t>Novi</t>
  </si>
  <si>
    <t>Pontiac</t>
  </si>
  <si>
    <t>Port Huron</t>
  </si>
  <si>
    <t>Redford</t>
  </si>
  <si>
    <t>Saginaw</t>
  </si>
  <si>
    <t>Southfield</t>
  </si>
  <si>
    <t>Southgate</t>
  </si>
  <si>
    <t>Westland</t>
  </si>
  <si>
    <t>Zeeland</t>
  </si>
  <si>
    <t>Branch</t>
  </si>
  <si>
    <t>Duluth</t>
  </si>
  <si>
    <t>Edina</t>
  </si>
  <si>
    <t>Medford</t>
  </si>
  <si>
    <t>Minneapolis</t>
  </si>
  <si>
    <t>Woodbury</t>
  </si>
  <si>
    <t>Biloxi</t>
  </si>
  <si>
    <t>Gulfport</t>
  </si>
  <si>
    <t>Tupelo</t>
  </si>
  <si>
    <t>Branson</t>
  </si>
  <si>
    <t>Ferguson</t>
  </si>
  <si>
    <t>Jefferson City</t>
  </si>
  <si>
    <t>Kansas City</t>
  </si>
  <si>
    <t>Odessa</t>
  </si>
  <si>
    <t>Saint Ann</t>
  </si>
  <si>
    <t>Saint Louis</t>
  </si>
  <si>
    <t>Billings</t>
  </si>
  <si>
    <t>Great Falls</t>
  </si>
  <si>
    <t>Missoula</t>
  </si>
  <si>
    <t>Fernley</t>
  </si>
  <si>
    <t>Las Vegas</t>
  </si>
  <si>
    <t>North Las Vegas</t>
  </si>
  <si>
    <t>Reno</t>
  </si>
  <si>
    <t>Sparks</t>
  </si>
  <si>
    <t>Hooksett</t>
  </si>
  <si>
    <t>Nashua</t>
  </si>
  <si>
    <t>Plaistow</t>
  </si>
  <si>
    <t>Tilton</t>
  </si>
  <si>
    <t>Las Cruces</t>
  </si>
  <si>
    <t>Rio Rancho</t>
  </si>
  <si>
    <t>Santa Fe</t>
  </si>
  <si>
    <t>Cheektowaga</t>
  </si>
  <si>
    <t>Endicott</t>
  </si>
  <si>
    <t>Lake George</t>
  </si>
  <si>
    <t>Melville</t>
  </si>
  <si>
    <t>New Hartford</t>
  </si>
  <si>
    <t>Valley Stream</t>
  </si>
  <si>
    <t>Charlotte</t>
  </si>
  <si>
    <t>Greensboro</t>
  </si>
  <si>
    <t>Kannapolis</t>
  </si>
  <si>
    <t>Raleigh</t>
  </si>
  <si>
    <t>Rocky Mount</t>
  </si>
  <si>
    <t>Smithfield</t>
  </si>
  <si>
    <t>Winston-Salem</t>
  </si>
  <si>
    <t>Burbank</t>
  </si>
  <si>
    <t>Cincinnati</t>
  </si>
  <si>
    <t>Euclid</t>
  </si>
  <si>
    <t>Heath</t>
  </si>
  <si>
    <t>Mansfield</t>
  </si>
  <si>
    <t>Mentor</t>
  </si>
  <si>
    <t>North Randall</t>
  </si>
  <si>
    <t>Oberlin</t>
  </si>
  <si>
    <t>Springdale</t>
  </si>
  <si>
    <t>Albany</t>
  </si>
  <si>
    <t>Beaverton</t>
  </si>
  <si>
    <t>Clackamas</t>
  </si>
  <si>
    <t>Hillsboro</t>
  </si>
  <si>
    <t>Klamath Falls</t>
  </si>
  <si>
    <t>Milwaukie</t>
  </si>
  <si>
    <t>Portland</t>
  </si>
  <si>
    <t>Salem</t>
  </si>
  <si>
    <t>Springfield</t>
  </si>
  <si>
    <t>Tigard</t>
  </si>
  <si>
    <t>Troutdale</t>
  </si>
  <si>
    <t>Warwick</t>
  </si>
  <si>
    <t>Woonsocket</t>
  </si>
  <si>
    <t>Bluffton</t>
  </si>
  <si>
    <t>Gaffney</t>
  </si>
  <si>
    <t>Myrtle Beach</t>
  </si>
  <si>
    <t>Denby</t>
  </si>
  <si>
    <t>North Sioux City</t>
  </si>
  <si>
    <t>Crossville</t>
  </si>
  <si>
    <t>La Vergne</t>
  </si>
  <si>
    <t>Maryville</t>
  </si>
  <si>
    <t>Memphis</t>
  </si>
  <si>
    <t>Millington</t>
  </si>
  <si>
    <t>Nashville</t>
  </si>
  <si>
    <t>Pigeon Forge</t>
  </si>
  <si>
    <t>Arlington</t>
  </si>
  <si>
    <t>Austin</t>
  </si>
  <si>
    <t>Baytown</t>
  </si>
  <si>
    <t>Carrollton</t>
  </si>
  <si>
    <t>Cedar Park</t>
  </si>
  <si>
    <t>College Station</t>
  </si>
  <si>
    <t>Corpus Christi</t>
  </si>
  <si>
    <t>Dallas</t>
  </si>
  <si>
    <t>Fort Worth</t>
  </si>
  <si>
    <t>Garland</t>
  </si>
  <si>
    <t>Houston</t>
  </si>
  <si>
    <t>Humble</t>
  </si>
  <si>
    <t>Irving</t>
  </si>
  <si>
    <t>Killeen</t>
  </si>
  <si>
    <t>La Marque</t>
  </si>
  <si>
    <t>Laredo</t>
  </si>
  <si>
    <t>Mesquite</t>
  </si>
  <si>
    <t>Plano</t>
  </si>
  <si>
    <t>Round Rock</t>
  </si>
  <si>
    <t>San Antonio</t>
  </si>
  <si>
    <t>Sugar Land</t>
  </si>
  <si>
    <t>Bountiful</t>
  </si>
  <si>
    <t>Cedar City</t>
  </si>
  <si>
    <t>Ogden</t>
  </si>
  <si>
    <t>Park City</t>
  </si>
  <si>
    <t>Riverton</t>
  </si>
  <si>
    <t>Salt Lake City</t>
  </si>
  <si>
    <t>Sandy</t>
  </si>
  <si>
    <t>Tooele</t>
  </si>
  <si>
    <t>Chantilly</t>
  </si>
  <si>
    <t>Falls Church</t>
  </si>
  <si>
    <t>Leesburg</t>
  </si>
  <si>
    <t>Newport News</t>
  </si>
  <si>
    <t>Virginia Beach</t>
  </si>
  <si>
    <t>Bellevue</t>
  </si>
  <si>
    <t>Bellingham</t>
  </si>
  <si>
    <t>Bothell</t>
  </si>
  <si>
    <t>Chehalis</t>
  </si>
  <si>
    <t>Ellensburg</t>
  </si>
  <si>
    <t>Everett</t>
  </si>
  <si>
    <t>Federal Way</t>
  </si>
  <si>
    <t>Issaquah</t>
  </si>
  <si>
    <t>Kelso</t>
  </si>
  <si>
    <t>Kennewick</t>
  </si>
  <si>
    <t>Kent</t>
  </si>
  <si>
    <t>Kirkland</t>
  </si>
  <si>
    <t>Lacey</t>
  </si>
  <si>
    <t>Longview</t>
  </si>
  <si>
    <t>Lynnwood</t>
  </si>
  <si>
    <t>North Bend</t>
  </si>
  <si>
    <t>Port Orchard</t>
  </si>
  <si>
    <t>Puyallup</t>
  </si>
  <si>
    <t>Redmond</t>
  </si>
  <si>
    <t>Renton</t>
  </si>
  <si>
    <t>Seattle</t>
  </si>
  <si>
    <t>Sequim</t>
  </si>
  <si>
    <t>Shelton</t>
  </si>
  <si>
    <t>Spokane</t>
  </si>
  <si>
    <t>Tacoma</t>
  </si>
  <si>
    <t>Washougal</t>
  </si>
  <si>
    <t>Wenatchee</t>
  </si>
  <si>
    <t>Woodinville</t>
  </si>
  <si>
    <t>Johnson Creek</t>
  </si>
  <si>
    <t>Milwaukee</t>
  </si>
  <si>
    <t>Mosinee</t>
  </si>
  <si>
    <t>Racine</t>
  </si>
  <si>
    <t>Casper</t>
  </si>
  <si>
    <t>Cheyenne</t>
  </si>
  <si>
    <t>Rock Springs</t>
  </si>
  <si>
    <t>Reseller Geographic Performance</t>
  </si>
  <si>
    <t>Sales vs Profit by Business Type chart</t>
  </si>
  <si>
    <t>RESELLER ANALYSIS</t>
  </si>
  <si>
    <t>Evaluate reseller performance to identify key partners, profitable reseller segments, and potential growth opportunities.</t>
  </si>
  <si>
    <t>RESELLER PERFORMANCE</t>
  </si>
  <si>
    <t>Top Reseller by Sales:</t>
  </si>
  <si>
    <r>
      <t xml:space="preserve">Brakes and Gears — </t>
    </r>
    <r>
      <rPr>
        <b/>
        <sz val="11"/>
        <color theme="1"/>
        <rFont val="Calibri"/>
        <family val="2"/>
        <scheme val="minor"/>
      </rPr>
      <t>$882,273.53</t>
    </r>
  </si>
  <si>
    <t>Top Reseller by Profit:</t>
  </si>
  <si>
    <r>
      <t xml:space="preserve">Brakes and Gears — </t>
    </r>
    <r>
      <rPr>
        <b/>
        <sz val="11"/>
        <color theme="1"/>
        <rFont val="Calibri"/>
        <family val="2"/>
        <scheme val="minor"/>
      </rPr>
      <t>$67,903.80</t>
    </r>
  </si>
  <si>
    <t>Highest Profit Margin Reseller:</t>
  </si>
  <si>
    <r>
      <t xml:space="preserve">Based on the visible reseller data, </t>
    </r>
    <r>
      <rPr>
        <b/>
        <sz val="11"/>
        <color theme="1"/>
        <rFont val="Calibri"/>
        <family val="2"/>
        <scheme val="minor"/>
      </rPr>
      <t>Active Systems</t>
    </r>
    <r>
      <rPr>
        <sz val="11"/>
        <color theme="1"/>
        <rFont val="Calibri"/>
        <family val="2"/>
        <scheme val="minor"/>
      </rPr>
      <t xml:space="preserve"> — </t>
    </r>
    <r>
      <rPr>
        <b/>
        <sz val="11"/>
        <color theme="1"/>
        <rFont val="Calibri"/>
        <family val="2"/>
        <scheme val="minor"/>
      </rPr>
      <t>22.56% profit margin</t>
    </r>
  </si>
  <si>
    <t>BUSINESS TYPE PERFORMANCE</t>
  </si>
  <si>
    <t>Top Business Type by Sales:</t>
  </si>
  <si>
    <r>
      <t xml:space="preserve">Warehouse — </t>
    </r>
    <r>
      <rPr>
        <b/>
        <sz val="11"/>
        <color theme="1"/>
        <rFont val="Calibri"/>
        <family val="2"/>
        <scheme val="minor"/>
      </rPr>
      <t>$37,428,566.45</t>
    </r>
  </si>
  <si>
    <t>Top Business Type by Profit:</t>
  </si>
  <si>
    <r>
      <t xml:space="preserve">Value Added Reseller — </t>
    </r>
    <r>
      <rPr>
        <b/>
        <sz val="11"/>
        <color theme="1"/>
        <rFont val="Calibri"/>
        <family val="2"/>
        <scheme val="minor"/>
      </rPr>
      <t>$582,859.35</t>
    </r>
  </si>
  <si>
    <t>Highest Profit Margin Business Type:</t>
  </si>
  <si>
    <r>
      <t xml:space="preserve">Value Added Reseller — </t>
    </r>
    <r>
      <rPr>
        <b/>
        <sz val="11"/>
        <color theme="1"/>
        <rFont val="Calibri"/>
        <family val="2"/>
        <scheme val="minor"/>
      </rPr>
      <t>1.74%</t>
    </r>
  </si>
  <si>
    <t>Business Type Insight:</t>
  </si>
  <si>
    <r>
      <t xml:space="preserve">The </t>
    </r>
    <r>
      <rPr>
        <b/>
        <sz val="11"/>
        <color theme="1"/>
        <rFont val="Calibri"/>
        <family val="2"/>
        <scheme val="minor"/>
      </rPr>
      <t>Warehouse</t>
    </r>
    <r>
      <rPr>
        <sz val="11"/>
        <color theme="1"/>
        <rFont val="Calibri"/>
        <family val="2"/>
        <scheme val="minor"/>
      </rPr>
      <t xml:space="preserve"> segment generates the highest sales, while </t>
    </r>
    <r>
      <rPr>
        <b/>
        <sz val="11"/>
        <color theme="1"/>
        <rFont val="Calibri"/>
        <family val="2"/>
        <scheme val="minor"/>
      </rPr>
      <t>Value Added Reseller</t>
    </r>
    <r>
      <rPr>
        <sz val="11"/>
        <color theme="1"/>
        <rFont val="Calibri"/>
        <family val="2"/>
        <scheme val="minor"/>
      </rPr>
      <t xml:space="preserve"> generates the highest profit and profit margin. This indicates that the largest sales channel is not necessarily the most profitable channel.</t>
    </r>
  </si>
  <si>
    <t>RESELLER CONCENTRATION</t>
  </si>
  <si>
    <t>Top 10 Reseller Sales:</t>
  </si>
  <si>
    <t>Top 10 Contribution %:</t>
  </si>
  <si>
    <t>Interpretation:</t>
  </si>
  <si>
    <r>
      <t xml:space="preserve">The top 10 resellers contribute approximately </t>
    </r>
    <r>
      <rPr>
        <b/>
        <sz val="11"/>
        <color theme="1"/>
        <rFont val="Calibri"/>
        <family val="2"/>
        <scheme val="minor"/>
      </rPr>
      <t>9.98% of total sales</t>
    </r>
    <r>
      <rPr>
        <sz val="11"/>
        <color theme="1"/>
        <rFont val="Calibri"/>
        <family val="2"/>
        <scheme val="minor"/>
      </rPr>
      <t xml:space="preserve">, indicating </t>
    </r>
    <r>
      <rPr>
        <b/>
        <sz val="11"/>
        <color theme="1"/>
        <rFont val="Calibri"/>
        <family val="2"/>
        <scheme val="minor"/>
      </rPr>
      <t>low reseller concentration</t>
    </r>
    <r>
      <rPr>
        <sz val="11"/>
        <color theme="1"/>
        <rFont val="Calibri"/>
        <family val="2"/>
        <scheme val="minor"/>
      </rPr>
      <t>. The business is not heavily dependent on a small number of major reseller partners, which reduces concentration risk. However, the company should continue developing its reseller network while strengthening relationships with its most valuable partners.</t>
    </r>
  </si>
  <si>
    <t>GEOGRAPHIC RESELLER PERFORMANCE</t>
  </si>
  <si>
    <t>Based on the geographic reseller data visible in the worksheet:</t>
  </si>
  <si>
    <t>Top Country:</t>
  </si>
  <si>
    <r>
      <t>United States</t>
    </r>
    <r>
      <rPr>
        <sz val="11"/>
        <color theme="1"/>
        <rFont val="Calibri"/>
        <family val="2"/>
        <scheme val="minor"/>
      </rPr>
      <t xml:space="preserve"> </t>
    </r>
    <r>
      <rPr>
        <i/>
        <sz val="11"/>
        <color theme="1"/>
        <rFont val="Calibri"/>
        <family val="2"/>
        <scheme val="minor"/>
      </rPr>
      <t>(based on the available country-level analysis)</t>
    </r>
  </si>
  <si>
    <t>Top State/Province:</t>
  </si>
  <si>
    <t>To be confirmed from the complete geographic PivotTable</t>
  </si>
  <si>
    <t>Top City:</t>
  </si>
  <si>
    <r>
      <t xml:space="preserve">The screenshot shows the geographic hierarchy </t>
    </r>
    <r>
      <rPr>
        <b/>
        <sz val="11"/>
        <color theme="1"/>
        <rFont val="Calibri"/>
        <family val="2"/>
        <scheme val="minor"/>
      </rPr>
      <t>Country → State/Province → City → Reseller</t>
    </r>
    <r>
      <rPr>
        <sz val="11"/>
        <color theme="1"/>
        <rFont val="Calibri"/>
        <family val="2"/>
        <scheme val="minor"/>
      </rPr>
      <t xml:space="preserve">, but the visible portion only shows </t>
    </r>
    <r>
      <rPr>
        <b/>
        <sz val="11"/>
        <color theme="1"/>
        <rFont val="Calibri"/>
        <family val="2"/>
        <scheme val="minor"/>
      </rPr>
      <t>Australia → New South Wales → cities</t>
    </r>
    <r>
      <rPr>
        <sz val="11"/>
        <color theme="1"/>
        <rFont val="Calibri"/>
        <family val="2"/>
        <scheme val="minor"/>
      </rPr>
      <t>. I would not invent the overall top state or city without the complete PivotTable results.</t>
    </r>
  </si>
  <si>
    <t>🟢 High Sales + High Profit — Strategic Key Reseller</t>
  </si>
  <si>
    <r>
      <t xml:space="preserve">Sales: </t>
    </r>
    <r>
      <rPr>
        <b/>
        <sz val="11"/>
        <color theme="1"/>
        <rFont val="Calibri"/>
        <family val="2"/>
        <scheme val="minor"/>
      </rPr>
      <t>$882,273.53</t>
    </r>
  </si>
  <si>
    <r>
      <t xml:space="preserve">Profit: </t>
    </r>
    <r>
      <rPr>
        <b/>
        <sz val="11"/>
        <color theme="1"/>
        <rFont val="Calibri"/>
        <family val="2"/>
        <scheme val="minor"/>
      </rPr>
      <t>$67,903.80</t>
    </r>
  </si>
  <si>
    <r>
      <t xml:space="preserve">Brakes and Gears is both the </t>
    </r>
    <r>
      <rPr>
        <b/>
        <sz val="11"/>
        <color theme="1"/>
        <rFont val="Calibri"/>
        <family val="2"/>
        <scheme val="minor"/>
      </rPr>
      <t>top reseller by sales and profit</t>
    </r>
    <r>
      <rPr>
        <sz val="11"/>
        <color theme="1"/>
        <rFont val="Calibri"/>
        <family val="2"/>
        <scheme val="minor"/>
      </rPr>
      <t>, making it a strategically important reseller partner. The business should maintain a strong relationship with this reseller and prioritize reliable product availability and partnership support.</t>
    </r>
  </si>
  <si>
    <t>🟡 High Sales + Low Profit — Margin Risk Reseller</t>
  </si>
  <si>
    <t>Examples from the visible data include:</t>
  </si>
  <si>
    <r>
      <t>Action Bicycle Specialists</t>
    </r>
    <r>
      <rPr>
        <sz val="11"/>
        <color theme="1"/>
        <rFont val="Calibri"/>
        <family val="2"/>
        <scheme val="minor"/>
      </rPr>
      <t xml:space="preserve"> — $238,160.41 sales, </t>
    </r>
    <r>
      <rPr>
        <b/>
        <sz val="11"/>
        <color theme="1"/>
        <rFont val="Calibri"/>
        <family val="2"/>
        <scheme val="minor"/>
      </rPr>
      <t>-$19,609.53 profit</t>
    </r>
  </si>
  <si>
    <r>
      <t>Advanced Bike Components</t>
    </r>
    <r>
      <rPr>
        <sz val="11"/>
        <color theme="1"/>
        <rFont val="Calibri"/>
        <family val="2"/>
        <scheme val="minor"/>
      </rPr>
      <t xml:space="preserve"> — $336,451.79 sales, </t>
    </r>
    <r>
      <rPr>
        <b/>
        <sz val="11"/>
        <color theme="1"/>
        <rFont val="Calibri"/>
        <family val="2"/>
        <scheme val="minor"/>
      </rPr>
      <t>-$4,294.08 profit</t>
    </r>
  </si>
  <si>
    <r>
      <t>Active Life Toys</t>
    </r>
    <r>
      <rPr>
        <sz val="11"/>
        <color theme="1"/>
        <rFont val="Calibri"/>
        <family val="2"/>
        <scheme val="minor"/>
      </rPr>
      <t xml:space="preserve"> — $200,012.86 sales, </t>
    </r>
    <r>
      <rPr>
        <b/>
        <sz val="11"/>
        <color theme="1"/>
        <rFont val="Calibri"/>
        <family val="2"/>
        <scheme val="minor"/>
      </rPr>
      <t>-$948.17 profit</t>
    </r>
  </si>
  <si>
    <t>These resellers generate meaningful sales but produce negative or very weak profitability.</t>
  </si>
  <si>
    <t>Investigation areas:</t>
  </si>
  <si>
    <t>Pricing</t>
  </si>
  <si>
    <t>Discounts</t>
  </si>
  <si>
    <t>Product mix</t>
  </si>
  <si>
    <t>Contract terms</t>
  </si>
  <si>
    <t>Reseller margins</t>
  </si>
  <si>
    <t>Cost structure</t>
  </si>
  <si>
    <t>🔵 Low Sales + High Profit — Growth Opportunity Reseller</t>
  </si>
  <si>
    <t>Examples:</t>
  </si>
  <si>
    <r>
      <t>Active Systems</t>
    </r>
    <r>
      <rPr>
        <sz val="11"/>
        <color theme="1"/>
        <rFont val="Calibri"/>
        <family val="2"/>
        <scheme val="minor"/>
      </rPr>
      <t xml:space="preserve"> — $643.31 sales, $145.13 profit, </t>
    </r>
    <r>
      <rPr>
        <b/>
        <sz val="11"/>
        <color theme="1"/>
        <rFont val="Calibri"/>
        <family val="2"/>
        <scheme val="minor"/>
      </rPr>
      <t>22.56% margin</t>
    </r>
  </si>
  <si>
    <r>
      <t>Acceptable Sales &amp; Service</t>
    </r>
    <r>
      <rPr>
        <sz val="11"/>
        <color theme="1"/>
        <rFont val="Calibri"/>
        <family val="2"/>
        <scheme val="minor"/>
      </rPr>
      <t xml:space="preserve"> — $1,258.38 sales, $18.93 profit, </t>
    </r>
    <r>
      <rPr>
        <b/>
        <sz val="11"/>
        <color theme="1"/>
        <rFont val="Calibri"/>
        <family val="2"/>
        <scheme val="minor"/>
      </rPr>
      <t>1.50% margin</t>
    </r>
  </si>
  <si>
    <r>
      <t>Ace Bicycle Supply</t>
    </r>
    <r>
      <rPr>
        <sz val="11"/>
        <color theme="1"/>
        <rFont val="Calibri"/>
        <family val="2"/>
        <scheme val="minor"/>
      </rPr>
      <t xml:space="preserve"> — $3,749.11 sales, $345.10 profit, </t>
    </r>
    <r>
      <rPr>
        <b/>
        <sz val="11"/>
        <color theme="1"/>
        <rFont val="Calibri"/>
        <family val="2"/>
        <scheme val="minor"/>
      </rPr>
      <t>9.20% margin</t>
    </r>
  </si>
  <si>
    <r>
      <t>Active Systems</t>
    </r>
    <r>
      <rPr>
        <sz val="11"/>
        <color theme="1"/>
        <rFont val="Calibri"/>
        <family val="2"/>
        <scheme val="minor"/>
      </rPr>
      <t xml:space="preserve"> is particularly interesting because it has a </t>
    </r>
    <r>
      <rPr>
        <b/>
        <sz val="11"/>
        <color theme="1"/>
        <rFont val="Calibri"/>
        <family val="2"/>
        <scheme val="minor"/>
      </rPr>
      <t>very high profit margin but very low sales volume</t>
    </r>
    <r>
      <rPr>
        <sz val="11"/>
        <color theme="1"/>
        <rFont val="Calibri"/>
        <family val="2"/>
        <scheme val="minor"/>
      </rPr>
      <t>. This reseller could represent a potential growth opportunity if sales can be expanded while maintaining its strong margin.</t>
    </r>
  </si>
  <si>
    <t>🔴 Low Sales + Low Profit — Low-Performance Reseller</t>
  </si>
  <si>
    <t>Examples include:</t>
  </si>
  <si>
    <r>
      <t>Accessories Network</t>
    </r>
    <r>
      <rPr>
        <sz val="11"/>
        <color theme="1"/>
        <rFont val="Calibri"/>
        <family val="2"/>
        <scheme val="minor"/>
      </rPr>
      <t xml:space="preserve"> — $779.47 sales, </t>
    </r>
    <r>
      <rPr>
        <b/>
        <sz val="11"/>
        <color theme="1"/>
        <rFont val="Calibri"/>
        <family val="2"/>
        <scheme val="minor"/>
      </rPr>
      <t>-$143.41 profit</t>
    </r>
  </si>
  <si>
    <r>
      <t>Acclaimed Bicycle Company</t>
    </r>
    <r>
      <rPr>
        <sz val="11"/>
        <color theme="1"/>
        <rFont val="Calibri"/>
        <family val="2"/>
        <scheme val="minor"/>
      </rPr>
      <t xml:space="preserve"> — $7,079.93 sales, </t>
    </r>
    <r>
      <rPr>
        <b/>
        <sz val="11"/>
        <color theme="1"/>
        <rFont val="Calibri"/>
        <family val="2"/>
        <scheme val="minor"/>
      </rPr>
      <t>-$1,162.06 profit</t>
    </r>
  </si>
  <si>
    <r>
      <t>A Great Bicycle Company</t>
    </r>
    <r>
      <rPr>
        <sz val="11"/>
        <color theme="1"/>
        <rFont val="Calibri"/>
        <family val="2"/>
        <scheme val="minor"/>
      </rPr>
      <t xml:space="preserve"> — $9,055.29 sales, $27.29 profit</t>
    </r>
  </si>
  <si>
    <t>These resellers have limited financial contribution and, in some cases, negative profitability.</t>
  </si>
  <si>
    <t>Business interpretation:</t>
  </si>
  <si>
    <t>Review their sales activity, product mix, and strategic importance before deciding whether additional support or other action is appropriate.</t>
  </si>
  <si>
    <t>1. Brakes and Gears is the strongest individual reseller.</t>
  </si>
  <si>
    <r>
      <t xml:space="preserve">Brakes and Gears generated </t>
    </r>
    <r>
      <rPr>
        <b/>
        <sz val="11"/>
        <color theme="1"/>
        <rFont val="Calibri"/>
        <family val="2"/>
        <scheme val="minor"/>
      </rPr>
      <t>$882,273.53 in sales</t>
    </r>
    <r>
      <rPr>
        <sz val="11"/>
        <color theme="1"/>
        <rFont val="Calibri"/>
        <family val="2"/>
        <scheme val="minor"/>
      </rPr>
      <t xml:space="preserve"> and </t>
    </r>
    <r>
      <rPr>
        <b/>
        <sz val="11"/>
        <color theme="1"/>
        <rFont val="Calibri"/>
        <family val="2"/>
        <scheme val="minor"/>
      </rPr>
      <t>$67,903.80 in profit</t>
    </r>
    <r>
      <rPr>
        <sz val="11"/>
        <color theme="1"/>
        <rFont val="Calibri"/>
        <family val="2"/>
        <scheme val="minor"/>
      </rPr>
      <t xml:space="preserve">, making it the </t>
    </r>
    <r>
      <rPr>
        <b/>
        <sz val="11"/>
        <color theme="1"/>
        <rFont val="Calibri"/>
        <family val="2"/>
        <scheme val="minor"/>
      </rPr>
      <t>top reseller by both sales and profit</t>
    </r>
    <r>
      <rPr>
        <sz val="11"/>
        <color theme="1"/>
        <rFont val="Calibri"/>
        <family val="2"/>
        <scheme val="minor"/>
      </rPr>
      <t>. This makes the reseller an important strategic partner for the business.</t>
    </r>
  </si>
  <si>
    <t>2. Sales leadership and profitability are not always aligned.</t>
  </si>
  <si>
    <r>
      <t xml:space="preserve">The </t>
    </r>
    <r>
      <rPr>
        <b/>
        <sz val="11"/>
        <color theme="1"/>
        <rFont val="Calibri"/>
        <family val="2"/>
        <scheme val="minor"/>
      </rPr>
      <t>Warehouse</t>
    </r>
    <r>
      <rPr>
        <sz val="11"/>
        <color theme="1"/>
        <rFont val="Calibri"/>
        <family val="2"/>
        <scheme val="minor"/>
      </rPr>
      <t xml:space="preserve"> business type generated the highest sales at </t>
    </r>
    <r>
      <rPr>
        <b/>
        <sz val="11"/>
        <color theme="1"/>
        <rFont val="Calibri"/>
        <family val="2"/>
        <scheme val="minor"/>
      </rPr>
      <t>$37.43M</t>
    </r>
    <r>
      <rPr>
        <sz val="11"/>
        <color theme="1"/>
        <rFont val="Calibri"/>
        <family val="2"/>
        <scheme val="minor"/>
      </rPr>
      <t xml:space="preserve">, while </t>
    </r>
    <r>
      <rPr>
        <b/>
        <sz val="11"/>
        <color theme="1"/>
        <rFont val="Calibri"/>
        <family val="2"/>
        <scheme val="minor"/>
      </rPr>
      <t>Value Added Reseller</t>
    </r>
    <r>
      <rPr>
        <sz val="11"/>
        <color theme="1"/>
        <rFont val="Calibri"/>
        <family val="2"/>
        <scheme val="minor"/>
      </rPr>
      <t xml:space="preserve"> generated the highest profit at </t>
    </r>
    <r>
      <rPr>
        <b/>
        <sz val="11"/>
        <color theme="1"/>
        <rFont val="Calibri"/>
        <family val="2"/>
        <scheme val="minor"/>
      </rPr>
      <t>$582.86K</t>
    </r>
    <r>
      <rPr>
        <sz val="11"/>
        <color theme="1"/>
        <rFont val="Calibri"/>
        <family val="2"/>
        <scheme val="minor"/>
      </rPr>
      <t xml:space="preserve"> and the highest visible business-type margin of </t>
    </r>
    <r>
      <rPr>
        <b/>
        <sz val="11"/>
        <color theme="1"/>
        <rFont val="Calibri"/>
        <family val="2"/>
        <scheme val="minor"/>
      </rPr>
      <t>1.74%</t>
    </r>
    <r>
      <rPr>
        <sz val="11"/>
        <color theme="1"/>
        <rFont val="Calibri"/>
        <family val="2"/>
        <scheme val="minor"/>
      </rPr>
      <t>. This demonstrates that sales volume alone does not determine profitability.</t>
    </r>
  </si>
  <si>
    <t>3. Reseller revenue concentration is relatively low.</t>
  </si>
  <si>
    <r>
      <t xml:space="preserve">The top 10 resellers generated </t>
    </r>
    <r>
      <rPr>
        <b/>
        <sz val="11"/>
        <color theme="1"/>
        <rFont val="Calibri"/>
        <family val="2"/>
        <scheme val="minor"/>
      </rPr>
      <t>$7.74M</t>
    </r>
    <r>
      <rPr>
        <sz val="11"/>
        <color theme="1"/>
        <rFont val="Calibri"/>
        <family val="2"/>
        <scheme val="minor"/>
      </rPr>
      <t xml:space="preserve">, representing only </t>
    </r>
    <r>
      <rPr>
        <b/>
        <sz val="11"/>
        <color theme="1"/>
        <rFont val="Calibri"/>
        <family val="2"/>
        <scheme val="minor"/>
      </rPr>
      <t>9.98% of total sales</t>
    </r>
    <r>
      <rPr>
        <sz val="11"/>
        <color theme="1"/>
        <rFont val="Calibri"/>
        <family val="2"/>
        <scheme val="minor"/>
      </rPr>
      <t>. This suggests that the business has a relatively diversified reseller network and is not heavily dependent on a small group of partners.</t>
    </r>
  </si>
  <si>
    <t>4. Some high-sales resellers represent margin risks.</t>
  </si>
  <si>
    <r>
      <t xml:space="preserve">Several resellers generate substantial sales while producing negative profit, including </t>
    </r>
    <r>
      <rPr>
        <b/>
        <sz val="11"/>
        <color theme="1"/>
        <rFont val="Calibri"/>
        <family val="2"/>
        <scheme val="minor"/>
      </rPr>
      <t>Action Bicycle Specialists</t>
    </r>
    <r>
      <rPr>
        <sz val="11"/>
        <color theme="1"/>
        <rFont val="Calibri"/>
        <family val="2"/>
        <scheme val="minor"/>
      </rPr>
      <t xml:space="preserve"> and </t>
    </r>
    <r>
      <rPr>
        <b/>
        <sz val="11"/>
        <color theme="1"/>
        <rFont val="Calibri"/>
        <family val="2"/>
        <scheme val="minor"/>
      </rPr>
      <t>Advanced Bike Components</t>
    </r>
    <r>
      <rPr>
        <sz val="11"/>
        <color theme="1"/>
        <rFont val="Calibri"/>
        <family val="2"/>
        <scheme val="minor"/>
      </rPr>
      <t>. These relationships require deeper investigation into pricing, discounts, product mix, and contract terms.</t>
    </r>
  </si>
  <si>
    <t>5. Some low-sales resellers have strong profitability potential.</t>
  </si>
  <si>
    <r>
      <t>Active Systems</t>
    </r>
    <r>
      <rPr>
        <sz val="11"/>
        <color theme="1"/>
        <rFont val="Calibri"/>
        <family val="2"/>
        <scheme val="minor"/>
      </rPr>
      <t xml:space="preserve"> generated only </t>
    </r>
    <r>
      <rPr>
        <b/>
        <sz val="11"/>
        <color theme="1"/>
        <rFont val="Calibri"/>
        <family val="2"/>
        <scheme val="minor"/>
      </rPr>
      <t>$643.31 in sales</t>
    </r>
    <r>
      <rPr>
        <sz val="11"/>
        <color theme="1"/>
        <rFont val="Calibri"/>
        <family val="2"/>
        <scheme val="minor"/>
      </rPr>
      <t xml:space="preserve"> but achieved </t>
    </r>
    <r>
      <rPr>
        <b/>
        <sz val="11"/>
        <color theme="1"/>
        <rFont val="Calibri"/>
        <family val="2"/>
        <scheme val="minor"/>
      </rPr>
      <t>$145.13 in profit</t>
    </r>
    <r>
      <rPr>
        <sz val="11"/>
        <color theme="1"/>
        <rFont val="Calibri"/>
        <family val="2"/>
        <scheme val="minor"/>
      </rPr>
      <t xml:space="preserve">, resulting in a </t>
    </r>
    <r>
      <rPr>
        <b/>
        <sz val="11"/>
        <color theme="1"/>
        <rFont val="Calibri"/>
        <family val="2"/>
        <scheme val="minor"/>
      </rPr>
      <t>22.56% profit margin</t>
    </r>
    <r>
      <rPr>
        <sz val="11"/>
        <color theme="1"/>
        <rFont val="Calibri"/>
        <family val="2"/>
        <scheme val="minor"/>
      </rPr>
      <t>. This suggests that selected low-volume resellers may have potential for profitable growth.</t>
    </r>
  </si>
  <si>
    <t>6. The reseller portfolio contains both strategic partners and underperforming accounts.</t>
  </si>
  <si>
    <r>
      <t xml:space="preserve">The business should avoid evaluating resellers using sales alone. A combined view of </t>
    </r>
    <r>
      <rPr>
        <b/>
        <sz val="11"/>
        <color theme="1"/>
        <rFont val="Calibri"/>
        <family val="2"/>
        <scheme val="minor"/>
      </rPr>
      <t>Sales + Profit + Profit Margin</t>
    </r>
    <r>
      <rPr>
        <sz val="11"/>
        <color theme="1"/>
        <rFont val="Calibri"/>
        <family val="2"/>
        <scheme val="minor"/>
      </rPr>
      <t xml:space="preserve"> provides a better basis for reseller management decisions.</t>
    </r>
  </si>
  <si>
    <t>1. Protect and strengthen strategic key resellers.</t>
  </si>
  <si>
    <r>
      <t xml:space="preserve">Maintain strong relationships with high-sales and high-profit partners such as </t>
    </r>
    <r>
      <rPr>
        <b/>
        <sz val="11"/>
        <color theme="1"/>
        <rFont val="Calibri"/>
        <family val="2"/>
        <scheme val="minor"/>
      </rPr>
      <t>Brakes and Gears</t>
    </r>
    <r>
      <rPr>
        <sz val="11"/>
        <color theme="1"/>
        <rFont val="Calibri"/>
        <family val="2"/>
        <scheme val="minor"/>
      </rPr>
      <t>. Prioritize product availability, responsive service, and strategic partnership programs.</t>
    </r>
  </si>
  <si>
    <t>2. Investigate high-sales, low-profit resellers.</t>
  </si>
  <si>
    <t>Review pricing, discount structures, product mix, reseller margins, and contract terms for resellers generating high revenue but weak or negative profit. The goal should be to improve profitability without unnecessarily sacrificing sales volume.</t>
  </si>
  <si>
    <t>3. Scale high-margin growth opportunities.</t>
  </si>
  <si>
    <r>
      <t xml:space="preserve">Identify resellers such as </t>
    </r>
    <r>
      <rPr>
        <b/>
        <sz val="11"/>
        <color theme="1"/>
        <rFont val="Calibri"/>
        <family val="2"/>
        <scheme val="minor"/>
      </rPr>
      <t>Active Systems</t>
    </r>
    <r>
      <rPr>
        <sz val="11"/>
        <color theme="1"/>
        <rFont val="Calibri"/>
        <family val="2"/>
        <scheme val="minor"/>
      </rPr>
      <t xml:space="preserve"> that demonstrate strong profit margins and explore targeted sales support, additional product offerings, and promotional strategies to increase sales while protecting margins.</t>
    </r>
  </si>
  <si>
    <t>4. Manage low-performance resellers carefully.</t>
  </si>
  <si>
    <t>Review low-sales, low-profit resellers to understand whether they have strategic value, growth potential, or customer importance before deciding whether to provide additional support or reduce focus.</t>
  </si>
  <si>
    <t>5. Continue diversifying the reseller network.</t>
  </si>
  <si>
    <r>
      <t xml:space="preserve">With the top 10 resellers contributing only </t>
    </r>
    <r>
      <rPr>
        <b/>
        <sz val="11"/>
        <color theme="1"/>
        <rFont val="Calibri"/>
        <family val="2"/>
        <scheme val="minor"/>
      </rPr>
      <t>9.98% of total sales</t>
    </r>
    <r>
      <rPr>
        <sz val="11"/>
        <color theme="1"/>
        <rFont val="Calibri"/>
        <family val="2"/>
        <scheme val="minor"/>
      </rPr>
      <t>, concentration risk is relatively low. The company should maintain this diversified structure while continuing to develop high-value reseller relationships.</t>
    </r>
  </si>
  <si>
    <t>FINAL BUSINESS INSIGHT</t>
  </si>
  <si>
    <t>The reseller analysis shows that the business has a relatively diversified reseller network, with the top 10 resellers accounting for only 9.98% of total sales. Brakes and Gears is the strongest individual reseller, leading both sales and profit. However, reseller performance varies significantly: some high-sales partners generate negative profits, while some low-sales partners achieve strong profit margins. Therefore, reseller management should focus not only on revenue generation but also on profitability and margin quality. The business should protect strategic high-value partners, improve margins among high-sales/low-profit resellers, and invest selectively in high-margin resellers with growth potential.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</si>
</sst>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164" formatCode="0.00%;\-0.00%;0.00%"/>
    <numFmt numFmtId="165" formatCode="0.00,,&quot;M&quot;"/>
    <numFmt numFmtId="166" formatCode="0.0,&quot;K&quot;"/>
    <numFmt numFmtId="167" formatCode="&quot;$&quot;#,##0.00"/>
    <numFmt numFmtId="168" formatCode="&quot;$&quot;#,##0"/>
    <numFmt numFmtId="169" formatCode="0.0%"/>
    <numFmt numFmtId="179" formatCode="0.00000"/>
  </numFmts>
  <fonts count="15" x14ac:knownFonts="1">
    <font>
      <sz val="11"/>
      <color theme="1"/>
      <name val="Calibri"/>
      <family val="2"/>
      <scheme val="minor"/>
    </font>
    <font>
      <b/>
      <sz val="11"/>
      <color theme="9" tint="-0.249977111117893"/>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b/>
      <sz val="24"/>
      <color theme="1"/>
      <name val="Calibri"/>
      <family val="2"/>
      <scheme val="minor"/>
    </font>
    <font>
      <b/>
      <sz val="13.5"/>
      <color theme="1"/>
      <name val="Calibri"/>
      <family val="2"/>
      <scheme val="minor"/>
    </font>
    <font>
      <b/>
      <sz val="11"/>
      <color theme="5"/>
      <name val="Calibri"/>
      <family val="2"/>
      <scheme val="minor"/>
    </font>
    <font>
      <b/>
      <sz val="14"/>
      <color theme="5"/>
      <name val="Calibri"/>
      <family val="2"/>
      <scheme val="minor"/>
    </font>
    <font>
      <sz val="11"/>
      <name val="Calibri"/>
      <family val="2"/>
      <scheme val="minor"/>
    </font>
    <font>
      <b/>
      <sz val="18"/>
      <color theme="5"/>
      <name val="Calibri"/>
      <family val="2"/>
      <scheme val="minor"/>
    </font>
    <font>
      <b/>
      <sz val="16"/>
      <color theme="5"/>
      <name val="Calibri"/>
      <family val="2"/>
      <scheme val="minor"/>
    </font>
    <font>
      <b/>
      <sz val="12"/>
      <color theme="9" tint="-0.249977111117893"/>
      <name val="Calibri"/>
      <family val="2"/>
      <scheme val="minor"/>
    </font>
    <font>
      <b/>
      <sz val="16"/>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tint="0.79998168889431442"/>
        <bgColor theme="4" tint="0.79998168889431442"/>
      </patternFill>
    </fill>
  </fills>
  <borders count="1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theme="4" tint="0.39997558519241921"/>
      </bottom>
      <diagonal/>
    </border>
  </borders>
  <cellStyleXfs count="1">
    <xf numFmtId="0" fontId="0" fillId="0" borderId="0"/>
  </cellStyleXfs>
  <cellXfs count="139">
    <xf numFmtId="0" fontId="0" fillId="0" borderId="0" xfId="0"/>
    <xf numFmtId="0" fontId="1" fillId="0" borderId="0" xfId="0" applyFont="1" applyAlignment="1">
      <alignment vertical="center"/>
    </xf>
    <xf numFmtId="0" fontId="2" fillId="0" borderId="0" xfId="0" applyFont="1"/>
    <xf numFmtId="0" fontId="5" fillId="0" borderId="0" xfId="0" applyFont="1" applyAlignment="1">
      <alignment vertical="center"/>
    </xf>
    <xf numFmtId="0" fontId="6"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0" fillId="0" borderId="0" xfId="0" applyAlignment="1">
      <alignment vertical="center"/>
    </xf>
    <xf numFmtId="0" fontId="1" fillId="0" borderId="0" xfId="0" applyFont="1" applyAlignment="1">
      <alignment horizontal="center"/>
    </xf>
    <xf numFmtId="167" fontId="0" fillId="0" borderId="0" xfId="0" applyNumberFormat="1"/>
    <xf numFmtId="168" fontId="0" fillId="0" borderId="0" xfId="0" applyNumberFormat="1"/>
    <xf numFmtId="169" fontId="0" fillId="0" borderId="0" xfId="0" applyNumberFormat="1"/>
    <xf numFmtId="3" fontId="0" fillId="0" borderId="0" xfId="0" applyNumberFormat="1"/>
    <xf numFmtId="0" fontId="1" fillId="0" borderId="0" xfId="0" applyFon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64" fontId="0" fillId="0" borderId="0" xfId="0" applyNumberFormat="1"/>
    <xf numFmtId="0" fontId="4" fillId="0" borderId="0" xfId="0" applyFont="1" applyAlignment="1">
      <alignment horizontal="center" vertical="center"/>
    </xf>
    <xf numFmtId="0" fontId="4" fillId="0" borderId="0" xfId="0" applyFont="1" applyAlignment="1">
      <alignment vertical="center"/>
    </xf>
    <xf numFmtId="0" fontId="0" fillId="0" borderId="2" xfId="0" applyBorder="1"/>
    <xf numFmtId="0" fontId="0" fillId="0" borderId="3" xfId="0" applyBorder="1"/>
    <xf numFmtId="0" fontId="0" fillId="0" borderId="5" xfId="0" applyBorder="1"/>
    <xf numFmtId="0" fontId="0" fillId="0" borderId="4" xfId="0" applyBorder="1"/>
    <xf numFmtId="2" fontId="0" fillId="0" borderId="4" xfId="0" applyNumberFormat="1" applyBorder="1"/>
    <xf numFmtId="0" fontId="0" fillId="0" borderId="6" xfId="0" applyBorder="1"/>
    <xf numFmtId="0" fontId="0" fillId="0" borderId="7" xfId="0" applyBorder="1"/>
    <xf numFmtId="2" fontId="0" fillId="0" borderId="7" xfId="0" applyNumberFormat="1" applyBorder="1"/>
    <xf numFmtId="0" fontId="0" fillId="0" borderId="8" xfId="0" applyBorder="1"/>
    <xf numFmtId="0" fontId="0" fillId="0" borderId="0" xfId="0" applyAlignment="1">
      <alignment horizontal="center"/>
    </xf>
    <xf numFmtId="2" fontId="0" fillId="0" borderId="11" xfId="0" applyNumberFormat="1" applyBorder="1"/>
    <xf numFmtId="164" fontId="0" fillId="0" borderId="11" xfId="0" applyNumberFormat="1" applyBorder="1"/>
    <xf numFmtId="1" fontId="0" fillId="0" borderId="11" xfId="0" applyNumberFormat="1" applyBorder="1"/>
    <xf numFmtId="2" fontId="0" fillId="0" borderId="10" xfId="0" applyNumberFormat="1" applyBorder="1"/>
    <xf numFmtId="0" fontId="0" fillId="0" borderId="9" xfId="0" pivotButton="1" applyBorder="1"/>
    <xf numFmtId="0" fontId="0" fillId="0" borderId="9" xfId="0" applyBorder="1"/>
    <xf numFmtId="0" fontId="0" fillId="0" borderId="9" xfId="0" applyBorder="1" applyAlignment="1">
      <alignment horizontal="left"/>
    </xf>
    <xf numFmtId="0" fontId="0" fillId="0" borderId="9" xfId="0" applyBorder="1" applyAlignment="1">
      <alignment horizontal="left" indent="1"/>
    </xf>
    <xf numFmtId="2" fontId="0" fillId="0" borderId="9" xfId="0" applyNumberFormat="1" applyBorder="1"/>
    <xf numFmtId="0" fontId="0" fillId="0" borderId="13" xfId="0" pivotButton="1" applyBorder="1"/>
    <xf numFmtId="0" fontId="0" fillId="0" borderId="13" xfId="0" applyBorder="1"/>
    <xf numFmtId="0" fontId="1" fillId="0" borderId="0" xfId="0" applyFont="1"/>
    <xf numFmtId="0" fontId="9" fillId="2" borderId="0" xfId="0" applyFont="1" applyFill="1" applyAlignment="1">
      <alignment horizontal="center" vertical="center"/>
    </xf>
    <xf numFmtId="0" fontId="0" fillId="2" borderId="0" xfId="0" applyFill="1" applyAlignment="1">
      <alignment horizontal="center" vertical="center"/>
    </xf>
    <xf numFmtId="0" fontId="9" fillId="3" borderId="0" xfId="0" applyFont="1" applyFill="1" applyAlignment="1">
      <alignment horizontal="center" vertical="center"/>
    </xf>
    <xf numFmtId="2" fontId="0" fillId="0" borderId="5" xfId="0" applyNumberFormat="1" applyBorder="1"/>
    <xf numFmtId="2" fontId="0" fillId="0" borderId="8" xfId="0" applyNumberFormat="1" applyBorder="1"/>
    <xf numFmtId="2" fontId="0" fillId="0" borderId="6" xfId="0" applyNumberFormat="1" applyBorder="1"/>
    <xf numFmtId="0" fontId="0" fillId="0" borderId="14" xfId="0" applyBorder="1" applyAlignment="1">
      <alignment horizontal="left"/>
    </xf>
    <xf numFmtId="0" fontId="0" fillId="0" borderId="13" xfId="0" applyBorder="1" applyAlignment="1">
      <alignment horizontal="left"/>
    </xf>
    <xf numFmtId="0" fontId="0" fillId="0" borderId="12" xfId="0" applyBorder="1"/>
    <xf numFmtId="0" fontId="0" fillId="0" borderId="11" xfId="0" applyBorder="1"/>
    <xf numFmtId="0" fontId="0" fillId="0" borderId="10" xfId="0" applyBorder="1"/>
    <xf numFmtId="164" fontId="0" fillId="0" borderId="5" xfId="0" applyNumberFormat="1" applyBorder="1"/>
    <xf numFmtId="164" fontId="0" fillId="0" borderId="8" xfId="0" applyNumberFormat="1" applyBorder="1"/>
    <xf numFmtId="2" fontId="0" fillId="0" borderId="1" xfId="0" applyNumberFormat="1" applyBorder="1"/>
    <xf numFmtId="2" fontId="0" fillId="0" borderId="2" xfId="0" applyNumberFormat="1" applyBorder="1"/>
    <xf numFmtId="164" fontId="0" fillId="0" borderId="3" xfId="0" applyNumberFormat="1" applyBorder="1"/>
    <xf numFmtId="0" fontId="0" fillId="0" borderId="15" xfId="0" applyBorder="1" applyAlignment="1">
      <alignment horizontal="left"/>
    </xf>
    <xf numFmtId="2" fontId="0" fillId="0" borderId="3" xfId="0" applyNumberFormat="1" applyBorder="1"/>
    <xf numFmtId="1" fontId="0" fillId="0" borderId="8" xfId="0" applyNumberFormat="1" applyBorder="1"/>
    <xf numFmtId="2" fontId="0" fillId="0" borderId="12" xfId="0" applyNumberFormat="1" applyBorder="1"/>
    <xf numFmtId="1" fontId="0" fillId="0" borderId="10" xfId="0" applyNumberFormat="1" applyBorder="1"/>
    <xf numFmtId="165" fontId="0" fillId="0" borderId="9" xfId="0" applyNumberFormat="1" applyBorder="1"/>
    <xf numFmtId="166" fontId="0" fillId="0" borderId="9" xfId="0" applyNumberFormat="1" applyBorder="1"/>
    <xf numFmtId="164" fontId="0" fillId="0" borderId="9" xfId="0" applyNumberFormat="1" applyBorder="1"/>
    <xf numFmtId="1" fontId="0" fillId="0" borderId="9" xfId="0" applyNumberFormat="1" applyBorder="1"/>
    <xf numFmtId="1" fontId="0" fillId="0" borderId="5" xfId="0" applyNumberFormat="1" applyBorder="1"/>
    <xf numFmtId="1" fontId="0" fillId="0" borderId="3" xfId="0" applyNumberFormat="1" applyBorder="1"/>
    <xf numFmtId="0" fontId="0" fillId="0" borderId="0" xfId="0" applyAlignment="1">
      <alignment horizontal="left" vertical="center" indent="1"/>
    </xf>
    <xf numFmtId="10" fontId="0" fillId="0" borderId="0" xfId="0" applyNumberFormat="1"/>
    <xf numFmtId="165" fontId="0" fillId="0" borderId="0" xfId="0" applyNumberFormat="1"/>
    <xf numFmtId="0" fontId="1" fillId="0" borderId="9" xfId="0" applyFont="1" applyBorder="1"/>
    <xf numFmtId="165" fontId="0" fillId="0" borderId="9" xfId="0" applyNumberFormat="1" applyBorder="1" applyAlignment="1">
      <alignment horizontal="left" vertical="top"/>
    </xf>
    <xf numFmtId="8" fontId="0" fillId="0" borderId="0" xfId="0" applyNumberFormat="1"/>
    <xf numFmtId="0" fontId="1" fillId="0" borderId="12" xfId="0" applyFont="1" applyBorder="1" applyAlignment="1">
      <alignment horizontal="center" vertical="center"/>
    </xf>
    <xf numFmtId="0" fontId="1" fillId="0" borderId="11" xfId="0" applyFont="1" applyBorder="1" applyAlignment="1">
      <alignment horizontal="center" vertical="center"/>
    </xf>
    <xf numFmtId="0" fontId="1" fillId="0" borderId="10" xfId="0" applyFont="1" applyBorder="1" applyAlignment="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0" fontId="1" fillId="0" borderId="12" xfId="0" applyFont="1" applyBorder="1" applyAlignment="1">
      <alignment horizontal="center"/>
    </xf>
    <xf numFmtId="0" fontId="0" fillId="0" borderId="10" xfId="0" applyBorder="1" applyAlignment="1">
      <alignment horizontal="center"/>
    </xf>
    <xf numFmtId="0" fontId="1" fillId="0" borderId="9" xfId="0" applyFont="1" applyBorder="1" applyAlignment="1">
      <alignment horizontal="left"/>
    </xf>
    <xf numFmtId="0" fontId="1" fillId="0" borderId="0" xfId="0" applyFont="1" applyAlignment="1">
      <alignment horizont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 fillId="0" borderId="0" xfId="0" applyFont="1" applyAlignment="1">
      <alignment horizontal="center" vertical="center"/>
    </xf>
    <xf numFmtId="0" fontId="1" fillId="0" borderId="2" xfId="0" applyFont="1" applyBorder="1" applyAlignment="1">
      <alignment horizontal="center"/>
    </xf>
    <xf numFmtId="0" fontId="0" fillId="0" borderId="2" xfId="0" applyBorder="1" applyAlignment="1">
      <alignment horizontal="center"/>
    </xf>
    <xf numFmtId="0" fontId="1" fillId="0" borderId="4" xfId="0" applyFont="1" applyBorder="1" applyAlignment="1">
      <alignment horizontal="center" vertical="center"/>
    </xf>
    <xf numFmtId="0" fontId="0" fillId="0" borderId="0" xfId="0" applyAlignment="1">
      <alignment horizontal="center" vertical="center"/>
    </xf>
    <xf numFmtId="0" fontId="8" fillId="0" borderId="6" xfId="0" applyFont="1" applyBorder="1" applyAlignment="1">
      <alignment horizontal="left" vertical="center"/>
    </xf>
    <xf numFmtId="0" fontId="8" fillId="0" borderId="7" xfId="0" applyFont="1" applyBorder="1" applyAlignment="1">
      <alignment horizontal="left"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0" fillId="0" borderId="11" xfId="0" applyBorder="1" applyAlignment="1">
      <alignment horizontal="center"/>
    </xf>
    <xf numFmtId="0" fontId="1" fillId="0" borderId="11" xfId="0" applyFont="1" applyBorder="1" applyAlignment="1">
      <alignment horizontal="center"/>
    </xf>
    <xf numFmtId="0" fontId="1" fillId="0" borderId="10" xfId="0" applyFont="1" applyBorder="1" applyAlignment="1">
      <alignment horizont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0" fontId="10" fillId="0" borderId="10" xfId="0" applyFont="1" applyBorder="1" applyAlignment="1">
      <alignment horizontal="center" vertical="center"/>
    </xf>
    <xf numFmtId="0" fontId="2" fillId="4" borderId="16" xfId="0" applyFont="1" applyFill="1" applyBorder="1"/>
    <xf numFmtId="0" fontId="10" fillId="0" borderId="0" xfId="0" applyFont="1"/>
    <xf numFmtId="0" fontId="12" fillId="0" borderId="9" xfId="0" applyFont="1" applyBorder="1" applyAlignment="1">
      <alignment horizontal="center" vertical="center"/>
    </xf>
    <xf numFmtId="0" fontId="2" fillId="4" borderId="9" xfId="0" applyFont="1" applyFill="1" applyBorder="1"/>
    <xf numFmtId="0" fontId="12" fillId="0" borderId="0" xfId="0" applyFont="1" applyBorder="1" applyAlignment="1">
      <alignment vertical="center"/>
    </xf>
    <xf numFmtId="0" fontId="12" fillId="0" borderId="0" xfId="0" applyFont="1" applyBorder="1" applyAlignment="1">
      <alignment horizontal="center" vertical="center"/>
    </xf>
    <xf numFmtId="165" fontId="0" fillId="0" borderId="6" xfId="0" applyNumberFormat="1" applyBorder="1" applyAlignment="1">
      <alignment vertical="top"/>
    </xf>
    <xf numFmtId="165" fontId="0" fillId="0" borderId="7" xfId="0" applyNumberFormat="1" applyBorder="1" applyAlignment="1">
      <alignment vertical="top"/>
    </xf>
    <xf numFmtId="165" fontId="0" fillId="0" borderId="7" xfId="0" applyNumberFormat="1" applyBorder="1"/>
    <xf numFmtId="165" fontId="0" fillId="0" borderId="7" xfId="0" applyNumberFormat="1" applyBorder="1" applyAlignment="1">
      <alignment horizontal="left" vertical="top"/>
    </xf>
    <xf numFmtId="0" fontId="1" fillId="0" borderId="12" xfId="0" applyFont="1" applyBorder="1" applyAlignment="1"/>
    <xf numFmtId="0" fontId="1" fillId="0" borderId="11" xfId="0" applyFont="1" applyBorder="1" applyAlignment="1"/>
    <xf numFmtId="0" fontId="1" fillId="0" borderId="11" xfId="0" applyFont="1" applyBorder="1"/>
    <xf numFmtId="0" fontId="1" fillId="0" borderId="10" xfId="0" applyFont="1" applyBorder="1"/>
    <xf numFmtId="0" fontId="0" fillId="0" borderId="0" xfId="0" applyAlignment="1">
      <alignment horizontal="left" indent="1"/>
    </xf>
    <xf numFmtId="0" fontId="0" fillId="0" borderId="0" xfId="0" applyNumberFormat="1"/>
    <xf numFmtId="0" fontId="12" fillId="0" borderId="12" xfId="0" applyFont="1" applyBorder="1" applyAlignment="1">
      <alignment horizontal="center" vertical="center"/>
    </xf>
    <xf numFmtId="0" fontId="12" fillId="0" borderId="11" xfId="0" applyFont="1" applyBorder="1" applyAlignment="1">
      <alignment horizontal="center" vertical="center"/>
    </xf>
    <xf numFmtId="0" fontId="12" fillId="0" borderId="10" xfId="0" applyFont="1" applyBorder="1" applyAlignment="1">
      <alignment horizontal="center" vertical="center"/>
    </xf>
    <xf numFmtId="2" fontId="0" fillId="0" borderId="14" xfId="0" applyNumberFormat="1" applyBorder="1"/>
    <xf numFmtId="2" fontId="0" fillId="0" borderId="13" xfId="0" applyNumberFormat="1" applyBorder="1"/>
    <xf numFmtId="0" fontId="0" fillId="0" borderId="14" xfId="0" pivotButton="1" applyBorder="1"/>
    <xf numFmtId="0" fontId="0" fillId="0" borderId="14" xfId="0" applyBorder="1"/>
    <xf numFmtId="0" fontId="12" fillId="0" borderId="4" xfId="0" applyFont="1" applyBorder="1" applyAlignment="1">
      <alignment horizontal="center" vertical="center"/>
    </xf>
    <xf numFmtId="0" fontId="3" fillId="0" borderId="0" xfId="0" applyFont="1"/>
    <xf numFmtId="0" fontId="0" fillId="0" borderId="14" xfId="0" applyFill="1" applyBorder="1"/>
    <xf numFmtId="179" fontId="0" fillId="0" borderId="0" xfId="0" applyNumberFormat="1"/>
    <xf numFmtId="0" fontId="13" fillId="0" borderId="0" xfId="0" applyFont="1"/>
    <xf numFmtId="0" fontId="0" fillId="0" borderId="9" xfId="0" applyNumberFormat="1" applyBorder="1"/>
    <xf numFmtId="0" fontId="0" fillId="0" borderId="9" xfId="0" applyBorder="1" applyAlignment="1">
      <alignment horizontal="left" indent="2"/>
    </xf>
    <xf numFmtId="0" fontId="0" fillId="0" borderId="9" xfId="0" applyBorder="1" applyAlignment="1">
      <alignment horizontal="left" indent="3"/>
    </xf>
    <xf numFmtId="165" fontId="0" fillId="0" borderId="14" xfId="0" applyNumberFormat="1" applyBorder="1"/>
    <xf numFmtId="165" fontId="0" fillId="0" borderId="13" xfId="0" applyNumberFormat="1" applyBorder="1"/>
    <xf numFmtId="8" fontId="2" fillId="0" borderId="0" xfId="0" applyNumberFormat="1" applyFont="1"/>
    <xf numFmtId="10" fontId="2" fillId="0" borderId="0" xfId="0" applyNumberFormat="1" applyFont="1"/>
    <xf numFmtId="0" fontId="2" fillId="0" borderId="0" xfId="0" applyFont="1" applyAlignment="1">
      <alignment horizontal="left" vertical="center" indent="1"/>
    </xf>
  </cellXfs>
  <cellStyles count="1">
    <cellStyle name="Normal" xfId="0" builtinId="0"/>
  </cellStyles>
  <dxfs count="709">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numFmt numFmtId="165" formatCode="0.00,,&quot;M&quot;"/>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right style="thin">
          <color indexed="64"/>
        </right>
      </border>
    </dxf>
    <dxf>
      <border>
        <right style="thin">
          <color indexed="64"/>
        </right>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6" formatCode="0.0,&quot;K&quot;"/>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5.xml"/><Relationship Id="rId117" Type="http://schemas.openxmlformats.org/officeDocument/2006/relationships/customXml" Target="../customXml/item52.xml"/><Relationship Id="rId21" Type="http://schemas.openxmlformats.org/officeDocument/2006/relationships/pivotCacheDefinition" Target="pivotCache/pivotCacheDefinition10.xml"/><Relationship Id="rId42" Type="http://schemas.openxmlformats.org/officeDocument/2006/relationships/pivotCacheDefinition" Target="pivotCache/pivotCacheDefinition31.xml"/><Relationship Id="rId47" Type="http://schemas.openxmlformats.org/officeDocument/2006/relationships/pivotCacheDefinition" Target="pivotCache/pivotCacheDefinition36.xml"/><Relationship Id="rId63" Type="http://schemas.openxmlformats.org/officeDocument/2006/relationships/sharedStrings" Target="sharedStrings.xml"/><Relationship Id="rId68" Type="http://schemas.openxmlformats.org/officeDocument/2006/relationships/customXml" Target="../customXml/item3.xml"/><Relationship Id="rId84" Type="http://schemas.openxmlformats.org/officeDocument/2006/relationships/customXml" Target="../customXml/item19.xml"/><Relationship Id="rId89" Type="http://schemas.openxmlformats.org/officeDocument/2006/relationships/customXml" Target="../customXml/item24.xml"/><Relationship Id="rId112" Type="http://schemas.openxmlformats.org/officeDocument/2006/relationships/customXml" Target="../customXml/item47.xml"/><Relationship Id="rId16" Type="http://schemas.openxmlformats.org/officeDocument/2006/relationships/pivotCacheDefinition" Target="pivotCache/pivotCacheDefinition5.xml"/><Relationship Id="rId107" Type="http://schemas.openxmlformats.org/officeDocument/2006/relationships/customXml" Target="../customXml/item42.xml"/><Relationship Id="rId11" Type="http://schemas.openxmlformats.org/officeDocument/2006/relationships/worksheet" Target="worksheets/sheet11.xml"/><Relationship Id="rId32" Type="http://schemas.openxmlformats.org/officeDocument/2006/relationships/pivotCacheDefinition" Target="pivotCache/pivotCacheDefinition21.xml"/><Relationship Id="rId37" Type="http://schemas.openxmlformats.org/officeDocument/2006/relationships/pivotCacheDefinition" Target="pivotCache/pivotCacheDefinition26.xml"/><Relationship Id="rId53" Type="http://schemas.openxmlformats.org/officeDocument/2006/relationships/pivotCacheDefinition" Target="pivotCache/pivotCacheDefinition42.xml"/><Relationship Id="rId58" Type="http://schemas.openxmlformats.org/officeDocument/2006/relationships/pivotCacheDefinition" Target="pivotCache/pivotCacheDefinition47.xml"/><Relationship Id="rId74" Type="http://schemas.openxmlformats.org/officeDocument/2006/relationships/customXml" Target="../customXml/item9.xml"/><Relationship Id="rId79" Type="http://schemas.openxmlformats.org/officeDocument/2006/relationships/customXml" Target="../customXml/item14.xml"/><Relationship Id="rId102" Type="http://schemas.openxmlformats.org/officeDocument/2006/relationships/customXml" Target="../customXml/item37.xml"/><Relationship Id="rId5" Type="http://schemas.openxmlformats.org/officeDocument/2006/relationships/worksheet" Target="worksheets/sheet5.xml"/><Relationship Id="rId90" Type="http://schemas.openxmlformats.org/officeDocument/2006/relationships/customXml" Target="../customXml/item25.xml"/><Relationship Id="rId95" Type="http://schemas.openxmlformats.org/officeDocument/2006/relationships/customXml" Target="../customXml/item30.xml"/><Relationship Id="rId22" Type="http://schemas.openxmlformats.org/officeDocument/2006/relationships/pivotCacheDefinition" Target="pivotCache/pivotCacheDefinition11.xml"/><Relationship Id="rId27" Type="http://schemas.openxmlformats.org/officeDocument/2006/relationships/pivotCacheDefinition" Target="pivotCache/pivotCacheDefinition16.xml"/><Relationship Id="rId43" Type="http://schemas.openxmlformats.org/officeDocument/2006/relationships/pivotCacheDefinition" Target="pivotCache/pivotCacheDefinition32.xml"/><Relationship Id="rId48" Type="http://schemas.openxmlformats.org/officeDocument/2006/relationships/pivotCacheDefinition" Target="pivotCache/pivotCacheDefinition37.xml"/><Relationship Id="rId64" Type="http://schemas.openxmlformats.org/officeDocument/2006/relationships/powerPivotData" Target="model/item.data"/><Relationship Id="rId69" Type="http://schemas.openxmlformats.org/officeDocument/2006/relationships/customXml" Target="../customXml/item4.xml"/><Relationship Id="rId113" Type="http://schemas.openxmlformats.org/officeDocument/2006/relationships/customXml" Target="../customXml/item48.xml"/><Relationship Id="rId118" Type="http://schemas.openxmlformats.org/officeDocument/2006/relationships/customXml" Target="../customXml/item53.xml"/><Relationship Id="rId80" Type="http://schemas.openxmlformats.org/officeDocument/2006/relationships/customXml" Target="../customXml/item15.xml"/><Relationship Id="rId85" Type="http://schemas.openxmlformats.org/officeDocument/2006/relationships/customXml" Target="../customXml/item20.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33" Type="http://schemas.openxmlformats.org/officeDocument/2006/relationships/pivotCacheDefinition" Target="pivotCache/pivotCacheDefinition22.xml"/><Relationship Id="rId38" Type="http://schemas.openxmlformats.org/officeDocument/2006/relationships/pivotCacheDefinition" Target="pivotCache/pivotCacheDefinition27.xml"/><Relationship Id="rId59" Type="http://schemas.openxmlformats.org/officeDocument/2006/relationships/pivotCacheDefinition" Target="pivotCache/pivotCacheDefinition48.xml"/><Relationship Id="rId103" Type="http://schemas.openxmlformats.org/officeDocument/2006/relationships/customXml" Target="../customXml/item38.xml"/><Relationship Id="rId108" Type="http://schemas.openxmlformats.org/officeDocument/2006/relationships/customXml" Target="../customXml/item43.xml"/><Relationship Id="rId54" Type="http://schemas.openxmlformats.org/officeDocument/2006/relationships/pivotCacheDefinition" Target="pivotCache/pivotCacheDefinition43.xml"/><Relationship Id="rId70" Type="http://schemas.openxmlformats.org/officeDocument/2006/relationships/customXml" Target="../customXml/item5.xml"/><Relationship Id="rId75" Type="http://schemas.openxmlformats.org/officeDocument/2006/relationships/customXml" Target="../customXml/item10.xml"/><Relationship Id="rId91" Type="http://schemas.openxmlformats.org/officeDocument/2006/relationships/customXml" Target="../customXml/item26.xml"/><Relationship Id="rId96"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12.xml"/><Relationship Id="rId28" Type="http://schemas.openxmlformats.org/officeDocument/2006/relationships/pivotCacheDefinition" Target="pivotCache/pivotCacheDefinition17.xml"/><Relationship Id="rId49" Type="http://schemas.openxmlformats.org/officeDocument/2006/relationships/pivotCacheDefinition" Target="pivotCache/pivotCacheDefinition38.xml"/><Relationship Id="rId114" Type="http://schemas.openxmlformats.org/officeDocument/2006/relationships/customXml" Target="../customXml/item49.xml"/><Relationship Id="rId10" Type="http://schemas.openxmlformats.org/officeDocument/2006/relationships/worksheet" Target="worksheets/sheet10.xml"/><Relationship Id="rId31" Type="http://schemas.openxmlformats.org/officeDocument/2006/relationships/pivotCacheDefinition" Target="pivotCache/pivotCacheDefinition20.xml"/><Relationship Id="rId44" Type="http://schemas.openxmlformats.org/officeDocument/2006/relationships/pivotCacheDefinition" Target="pivotCache/pivotCacheDefinition33.xml"/><Relationship Id="rId52" Type="http://schemas.openxmlformats.org/officeDocument/2006/relationships/pivotCacheDefinition" Target="pivotCache/pivotCacheDefinition41.xml"/><Relationship Id="rId60" Type="http://schemas.openxmlformats.org/officeDocument/2006/relationships/theme" Target="theme/theme1.xml"/><Relationship Id="rId65" Type="http://schemas.openxmlformats.org/officeDocument/2006/relationships/calcChain" Target="calcChain.xml"/><Relationship Id="rId73" Type="http://schemas.openxmlformats.org/officeDocument/2006/relationships/customXml" Target="../customXml/item8.xml"/><Relationship Id="rId78" Type="http://schemas.openxmlformats.org/officeDocument/2006/relationships/customXml" Target="../customXml/item13.xml"/><Relationship Id="rId81" Type="http://schemas.openxmlformats.org/officeDocument/2006/relationships/customXml" Target="../customXml/item16.xml"/><Relationship Id="rId86" Type="http://schemas.openxmlformats.org/officeDocument/2006/relationships/customXml" Target="../customXml/item21.xml"/><Relationship Id="rId94" Type="http://schemas.openxmlformats.org/officeDocument/2006/relationships/customXml" Target="../customXml/item29.xml"/><Relationship Id="rId99" Type="http://schemas.openxmlformats.org/officeDocument/2006/relationships/customXml" Target="../customXml/item34.xml"/><Relationship Id="rId101" Type="http://schemas.openxmlformats.org/officeDocument/2006/relationships/customXml" Target="../customXml/item3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39" Type="http://schemas.openxmlformats.org/officeDocument/2006/relationships/pivotCacheDefinition" Target="pivotCache/pivotCacheDefinition28.xml"/><Relationship Id="rId109" Type="http://schemas.openxmlformats.org/officeDocument/2006/relationships/customXml" Target="../customXml/item44.xml"/><Relationship Id="rId34" Type="http://schemas.openxmlformats.org/officeDocument/2006/relationships/pivotCacheDefinition" Target="pivotCache/pivotCacheDefinition23.xml"/><Relationship Id="rId50" Type="http://schemas.openxmlformats.org/officeDocument/2006/relationships/pivotCacheDefinition" Target="pivotCache/pivotCacheDefinition39.xml"/><Relationship Id="rId55" Type="http://schemas.openxmlformats.org/officeDocument/2006/relationships/pivotCacheDefinition" Target="pivotCache/pivotCacheDefinition44.xml"/><Relationship Id="rId76" Type="http://schemas.openxmlformats.org/officeDocument/2006/relationships/customXml" Target="../customXml/item11.xml"/><Relationship Id="rId97" Type="http://schemas.openxmlformats.org/officeDocument/2006/relationships/customXml" Target="../customXml/item32.xml"/><Relationship Id="rId104"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6.xml"/><Relationship Id="rId92" Type="http://schemas.openxmlformats.org/officeDocument/2006/relationships/customXml" Target="../customXml/item27.xml"/><Relationship Id="rId2" Type="http://schemas.openxmlformats.org/officeDocument/2006/relationships/worksheet" Target="worksheets/sheet2.xml"/><Relationship Id="rId29" Type="http://schemas.openxmlformats.org/officeDocument/2006/relationships/pivotCacheDefinition" Target="pivotCache/pivotCacheDefinition18.xml"/><Relationship Id="rId24" Type="http://schemas.openxmlformats.org/officeDocument/2006/relationships/pivotCacheDefinition" Target="pivotCache/pivotCacheDefinition13.xml"/><Relationship Id="rId40" Type="http://schemas.openxmlformats.org/officeDocument/2006/relationships/pivotCacheDefinition" Target="pivotCache/pivotCacheDefinition29.xml"/><Relationship Id="rId45" Type="http://schemas.openxmlformats.org/officeDocument/2006/relationships/pivotCacheDefinition" Target="pivotCache/pivotCacheDefinition34.xml"/><Relationship Id="rId66" Type="http://schemas.openxmlformats.org/officeDocument/2006/relationships/customXml" Target="../customXml/item1.xml"/><Relationship Id="rId87" Type="http://schemas.openxmlformats.org/officeDocument/2006/relationships/customXml" Target="../customXml/item22.xml"/><Relationship Id="rId110" Type="http://schemas.openxmlformats.org/officeDocument/2006/relationships/customXml" Target="../customXml/item45.xml"/><Relationship Id="rId115" Type="http://schemas.openxmlformats.org/officeDocument/2006/relationships/customXml" Target="../customXml/item50.xml"/><Relationship Id="rId61" Type="http://schemas.openxmlformats.org/officeDocument/2006/relationships/connections" Target="connections.xml"/><Relationship Id="rId82" Type="http://schemas.openxmlformats.org/officeDocument/2006/relationships/customXml" Target="../customXml/item17.xml"/><Relationship Id="rId19" Type="http://schemas.openxmlformats.org/officeDocument/2006/relationships/pivotCacheDefinition" Target="pivotCache/pivotCacheDefinition8.xml"/><Relationship Id="rId14" Type="http://schemas.openxmlformats.org/officeDocument/2006/relationships/pivotCacheDefinition" Target="pivotCache/pivotCacheDefinition3.xml"/><Relationship Id="rId30" Type="http://schemas.openxmlformats.org/officeDocument/2006/relationships/pivotCacheDefinition" Target="pivotCache/pivotCacheDefinition19.xml"/><Relationship Id="rId35" Type="http://schemas.openxmlformats.org/officeDocument/2006/relationships/pivotCacheDefinition" Target="pivotCache/pivotCacheDefinition24.xml"/><Relationship Id="rId56" Type="http://schemas.openxmlformats.org/officeDocument/2006/relationships/pivotCacheDefinition" Target="pivotCache/pivotCacheDefinition45.xml"/><Relationship Id="rId77" Type="http://schemas.openxmlformats.org/officeDocument/2006/relationships/customXml" Target="../customXml/item12.xml"/><Relationship Id="rId100" Type="http://schemas.openxmlformats.org/officeDocument/2006/relationships/customXml" Target="../customXml/item35.xml"/><Relationship Id="rId105"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pivotCacheDefinition" Target="pivotCache/pivotCacheDefinition40.xml"/><Relationship Id="rId72" Type="http://schemas.openxmlformats.org/officeDocument/2006/relationships/customXml" Target="../customXml/item7.xml"/><Relationship Id="rId93" Type="http://schemas.openxmlformats.org/officeDocument/2006/relationships/customXml" Target="../customXml/item28.xml"/><Relationship Id="rId98" Type="http://schemas.openxmlformats.org/officeDocument/2006/relationships/customXml" Target="../customXml/item33.xml"/><Relationship Id="rId3" Type="http://schemas.openxmlformats.org/officeDocument/2006/relationships/worksheet" Target="worksheets/sheet3.xml"/><Relationship Id="rId25" Type="http://schemas.openxmlformats.org/officeDocument/2006/relationships/pivotCacheDefinition" Target="pivotCache/pivotCacheDefinition14.xml"/><Relationship Id="rId46" Type="http://schemas.openxmlformats.org/officeDocument/2006/relationships/pivotCacheDefinition" Target="pivotCache/pivotCacheDefinition35.xml"/><Relationship Id="rId67" Type="http://schemas.openxmlformats.org/officeDocument/2006/relationships/customXml" Target="../customXml/item2.xml"/><Relationship Id="rId116" Type="http://schemas.openxmlformats.org/officeDocument/2006/relationships/customXml" Target="../customXml/item51.xml"/><Relationship Id="rId20" Type="http://schemas.openxmlformats.org/officeDocument/2006/relationships/pivotCacheDefinition" Target="pivotCache/pivotCacheDefinition9.xml"/><Relationship Id="rId41" Type="http://schemas.openxmlformats.org/officeDocument/2006/relationships/pivotCacheDefinition" Target="pivotCache/pivotCacheDefinition30.xml"/><Relationship Id="rId62" Type="http://schemas.openxmlformats.org/officeDocument/2006/relationships/styles" Target="styles.xml"/><Relationship Id="rId83" Type="http://schemas.openxmlformats.org/officeDocument/2006/relationships/customXml" Target="../customXml/item18.xml"/><Relationship Id="rId88" Type="http://schemas.openxmlformats.org/officeDocument/2006/relationships/customXml" Target="../customXml/item23.xml"/><Relationship Id="rId111" Type="http://schemas.openxmlformats.org/officeDocument/2006/relationships/customXml" Target="../customXml/item46.xml"/><Relationship Id="rId15" Type="http://schemas.openxmlformats.org/officeDocument/2006/relationships/pivotCacheDefinition" Target="pivotCache/pivotCacheDefinition4.xml"/><Relationship Id="rId36" Type="http://schemas.openxmlformats.org/officeDocument/2006/relationships/pivotCacheDefinition" Target="pivotCache/pivotCacheDefinition25.xml"/><Relationship Id="rId57" Type="http://schemas.openxmlformats.org/officeDocument/2006/relationships/pivotCacheDefinition" Target="pivotCache/pivotCacheDefinition46.xml"/><Relationship Id="rId106"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BECE-46CA-8F73-2227211DD78A}"/>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3696009.0500000222</c:v>
              </c:pt>
              <c:pt idx="1">
                <c:v>6988821.7000000374</c:v>
              </c:pt>
              <c:pt idx="2">
                <c:v>5760758.1400000313</c:v>
              </c:pt>
              <c:pt idx="3">
                <c:v>4965535.1600000346</c:v>
              </c:pt>
              <c:pt idx="4">
                <c:v>8480964.9100000858</c:v>
              </c:pt>
              <c:pt idx="5">
                <c:v>3127501.1500000367</c:v>
              </c:pt>
              <c:pt idx="6">
                <c:v>5630054.2800000403</c:v>
              </c:pt>
              <c:pt idx="7">
                <c:v>9462535.6200001258</c:v>
              </c:pt>
              <c:pt idx="8">
                <c:v>8214378.4100000765</c:v>
              </c:pt>
              <c:pt idx="9">
                <c:v>4942210.0700000376</c:v>
              </c:pt>
              <c:pt idx="10">
                <c:v>8871189.6600000504</c:v>
              </c:pt>
              <c:pt idx="11">
                <c:v>7408612.0500000454</c:v>
              </c:pt>
            </c:numLit>
          </c:val>
          <c:smooth val="0"/>
          <c:extLst>
            <c:ext xmlns:c16="http://schemas.microsoft.com/office/drawing/2014/chart" uri="{C3380CC4-5D6E-409C-BE32-E72D297353CC}">
              <c16:uniqueId val="{00000001-F6F0-419A-BD6A-8C3B6668C6E2}"/>
            </c:ext>
          </c:extLst>
        </c:ser>
        <c:dLbls>
          <c:showLegendKey val="0"/>
          <c:showVal val="0"/>
          <c:showCatName val="0"/>
          <c:showSerName val="0"/>
          <c:showPercent val="0"/>
          <c:showBubbleSize val="0"/>
        </c:dLbls>
        <c:smooth val="0"/>
        <c:axId val="1146647743"/>
        <c:axId val="1146648223"/>
      </c:lineChart>
      <c:catAx>
        <c:axId val="1146647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8223"/>
        <c:crosses val="autoZero"/>
        <c:auto val="1"/>
        <c:lblAlgn val="ctr"/>
        <c:lblOffset val="100"/>
        <c:noMultiLvlLbl val="0"/>
      </c:catAx>
      <c:valAx>
        <c:axId val="11466482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Profit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80231.440000011586</c:v>
              </c:pt>
              <c:pt idx="1">
                <c:v>162586.65000003763</c:v>
              </c:pt>
              <c:pt idx="2">
                <c:v>134430.70000002719</c:v>
              </c:pt>
              <c:pt idx="3">
                <c:v>126791.99000001512</c:v>
              </c:pt>
              <c:pt idx="4">
                <c:v>192682.54000004847</c:v>
              </c:pt>
              <c:pt idx="5">
                <c:v>-366971.94999996666</c:v>
              </c:pt>
              <c:pt idx="6">
                <c:v>-27750.699999997392</c:v>
              </c:pt>
              <c:pt idx="7">
                <c:v>60455.500000072643</c:v>
              </c:pt>
              <c:pt idx="8">
                <c:v>44508.940000036731</c:v>
              </c:pt>
              <c:pt idx="9">
                <c:v>115214.94000002276</c:v>
              </c:pt>
              <c:pt idx="10">
                <c:v>255249.38999999315</c:v>
              </c:pt>
              <c:pt idx="11">
                <c:v>222065.13000000268</c:v>
              </c:pt>
            </c:numLit>
          </c:val>
          <c:smooth val="0"/>
          <c:extLst>
            <c:ext xmlns:c16="http://schemas.microsoft.com/office/drawing/2014/chart" uri="{C3380CC4-5D6E-409C-BE32-E72D297353CC}">
              <c16:uniqueId val="{00000000-C3BD-49E0-8BA0-2E98D2E8820D}"/>
            </c:ext>
          </c:extLst>
        </c:ser>
        <c:dLbls>
          <c:showLegendKey val="0"/>
          <c:showVal val="0"/>
          <c:showCatName val="0"/>
          <c:showSerName val="0"/>
          <c:showPercent val="0"/>
          <c:showBubbleSize val="0"/>
        </c:dLbls>
        <c:smooth val="0"/>
        <c:axId val="1261862319"/>
        <c:axId val="1261860399"/>
      </c:lineChart>
      <c:catAx>
        <c:axId val="126186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0399"/>
        <c:crosses val="autoZero"/>
        <c:auto val="1"/>
        <c:lblAlgn val="ctr"/>
        <c:lblOffset val="100"/>
        <c:noMultiLvlLbl val="0"/>
      </c:catAx>
      <c:valAx>
        <c:axId val="1261860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Lit>
          </c:val>
          <c:smooth val="0"/>
          <c:extLst>
            <c:ext xmlns:c16="http://schemas.microsoft.com/office/drawing/2014/chart" uri="{C3380CC4-5D6E-409C-BE32-E72D297353CC}">
              <c16:uniqueId val="{00000000-5B2B-4084-AA04-2AF3BDEC6B85}"/>
            </c:ext>
          </c:extLst>
        </c:ser>
        <c:ser>
          <c:idx val="1"/>
          <c:order val="1"/>
          <c:tx>
            <c:v>Series2</c:v>
          </c:tx>
          <c:spPr>
            <a:ln w="28575" cap="rnd">
              <a:solidFill>
                <a:schemeClr val="accent2"/>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17033.10000000021</c:v>
              </c:pt>
              <c:pt idx="1">
                <c:v>70612.200000000652</c:v>
              </c:pt>
              <c:pt idx="2">
                <c:v>57849.089999997756</c:v>
              </c:pt>
              <c:pt idx="3">
                <c:v>27702.789999999572</c:v>
              </c:pt>
              <c:pt idx="4">
                <c:v>89691.230000001844</c:v>
              </c:pt>
              <c:pt idx="5">
                <c:v>70357.200000000186</c:v>
              </c:pt>
              <c:pt idx="6">
                <c:v>22799.889999998966</c:v>
              </c:pt>
              <c:pt idx="7">
                <c:v>70313.559999997495</c:v>
              </c:pt>
              <c:pt idx="8">
                <c:v>58512.970000000671</c:v>
              </c:pt>
              <c:pt idx="9">
                <c:v>28364.849999999627</c:v>
              </c:pt>
              <c:pt idx="10">
                <c:v>87881.909999999683</c:v>
              </c:pt>
              <c:pt idx="11">
                <c:v>-469756.41999999643</c:v>
              </c:pt>
              <c:pt idx="12">
                <c:v>73557.489999992307</c:v>
              </c:pt>
              <c:pt idx="13">
                <c:v>147087.86000004178</c:v>
              </c:pt>
              <c:pt idx="14">
                <c:v>158759.8699999922</c:v>
              </c:pt>
              <c:pt idx="15">
                <c:v>79659.009999995586</c:v>
              </c:pt>
              <c:pt idx="16">
                <c:v>135875.74000000255</c:v>
              </c:pt>
              <c:pt idx="17">
                <c:v>114696.6999999939</c:v>
              </c:pt>
              <c:pt idx="18">
                <c:v>51206.489999997197</c:v>
              </c:pt>
              <c:pt idx="19">
                <c:v>77988.859999988228</c:v>
              </c:pt>
              <c:pt idx="20">
                <c:v>66744.799999994459</c:v>
              </c:pt>
              <c:pt idx="21">
                <c:v>86095.94999999227</c:v>
              </c:pt>
              <c:pt idx="22">
                <c:v>117090.75000000047</c:v>
              </c:pt>
              <c:pt idx="23">
                <c:v>102784.46999999927</c:v>
              </c:pt>
              <c:pt idx="24">
                <c:v>-118341.2900000033</c:v>
              </c:pt>
              <c:pt idx="25">
                <c:v>-157244.55999999773</c:v>
              </c:pt>
              <c:pt idx="26">
                <c:v>-172100.01999999955</c:v>
              </c:pt>
              <c:pt idx="27">
                <c:v>7853.1399999889545</c:v>
              </c:pt>
              <c:pt idx="28">
                <c:v>29682.420000011101</c:v>
              </c:pt>
              <c:pt idx="29">
                <c:v>37011.230000005569</c:v>
              </c:pt>
              <c:pt idx="30">
                <c:v>6225.0599999977276</c:v>
              </c:pt>
              <c:pt idx="31">
                <c:v>14284.229999987874</c:v>
              </c:pt>
              <c:pt idx="32">
                <c:v>9172.929999994114</c:v>
              </c:pt>
              <c:pt idx="33">
                <c:v>12331.18999998644</c:v>
              </c:pt>
              <c:pt idx="34">
                <c:v>-12290.120000004768</c:v>
              </c:pt>
            </c:numLit>
          </c:val>
          <c:smooth val="0"/>
          <c:extLst>
            <c:ext xmlns:c16="http://schemas.microsoft.com/office/drawing/2014/chart" uri="{C3380CC4-5D6E-409C-BE32-E72D297353CC}">
              <c16:uniqueId val="{00000003-5B2B-4084-AA04-2AF3BDEC6B85}"/>
            </c:ext>
          </c:extLst>
        </c:ser>
        <c:dLbls>
          <c:showLegendKey val="0"/>
          <c:showVal val="0"/>
          <c:showCatName val="0"/>
          <c:showSerName val="0"/>
          <c:showPercent val="0"/>
          <c:showBubbleSize val="0"/>
        </c:dLbls>
        <c:smooth val="0"/>
        <c:axId val="1875876271"/>
        <c:axId val="1873334655"/>
      </c:lineChart>
      <c:catAx>
        <c:axId val="1875876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334655"/>
        <c:crosses val="autoZero"/>
        <c:auto val="1"/>
        <c:lblAlgn val="ctr"/>
        <c:lblOffset val="100"/>
        <c:noMultiLvlLbl val="0"/>
      </c:catAx>
      <c:valAx>
        <c:axId val="1873334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876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64069033.160002455</c:v>
              </c:pt>
              <c:pt idx="1">
                <c:v>11226374.900000127</c:v>
              </c:pt>
              <c:pt idx="2">
                <c:v>1714056.0499999358</c:v>
              </c:pt>
              <c:pt idx="3">
                <c:v>539106.09000000847</c:v>
              </c:pt>
            </c:numLit>
          </c:val>
          <c:extLst>
            <c:ext xmlns:c16="http://schemas.microsoft.com/office/drawing/2014/chart" uri="{C3380CC4-5D6E-409C-BE32-E72D297353CC}">
              <c16:uniqueId val="{00000000-1D5A-4EBA-A01A-975906F81F65}"/>
            </c:ext>
          </c:extLst>
        </c:ser>
        <c:ser>
          <c:idx val="1"/>
          <c:order val="1"/>
          <c:tx>
            <c:v>Series2</c:v>
          </c:tx>
          <c:spPr>
            <a:solidFill>
              <a:schemeClr val="accent2"/>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-435678.89999806881</c:v>
              </c:pt>
              <c:pt idx="1">
                <c:v>1001235.4300002232</c:v>
              </c:pt>
              <c:pt idx="2">
                <c:v>245857.27999995719</c:v>
              </c:pt>
              <c:pt idx="3">
                <c:v>188080.76000001165</c:v>
              </c:pt>
            </c:numLit>
          </c:val>
          <c:extLst>
            <c:ext xmlns:c16="http://schemas.microsoft.com/office/drawing/2014/chart" uri="{C3380CC4-5D6E-409C-BE32-E72D297353CC}">
              <c16:uniqueId val="{00000001-1D5A-4EBA-A01A-975906F81F65}"/>
            </c:ext>
          </c:extLst>
        </c:ser>
        <c:dLbls>
          <c:showLegendKey val="0"/>
          <c:showVal val="0"/>
          <c:showCatName val="0"/>
          <c:showSerName val="0"/>
          <c:showPercent val="0"/>
          <c:showBubbleSize val="0"/>
        </c:dLbls>
        <c:gapWidth val="219"/>
        <c:overlap val="-27"/>
        <c:axId val="1858953279"/>
        <c:axId val="1858937439"/>
      </c:barChart>
      <c:catAx>
        <c:axId val="185895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37439"/>
        <c:crosses val="autoZero"/>
        <c:auto val="1"/>
        <c:lblAlgn val="ctr"/>
        <c:lblOffset val="100"/>
        <c:noMultiLvlLbl val="0"/>
      </c:catAx>
      <c:valAx>
        <c:axId val="185893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759168385139823E-2"/>
          <c:y val="0.16336315290431627"/>
          <c:w val="0.83796065778626028"/>
          <c:h val="0.6800568907944099"/>
        </c:manualLayout>
      </c:layout>
      <c:barChart>
        <c:barDir val="bar"/>
        <c:grouping val="clustered"/>
        <c:varyColors val="0"/>
        <c:ser>
          <c:idx val="0"/>
          <c:order val="0"/>
          <c:tx>
            <c:v>Series1</c:v>
          </c:tx>
          <c:spPr>
            <a:solidFill>
              <a:schemeClr val="accent1"/>
            </a:solidFill>
            <a:ln>
              <a:noFill/>
            </a:ln>
            <a:effectLst/>
          </c:spPr>
          <c:invertIfNegative val="0"/>
          <c:cat>
            <c:strLit>
              <c:ptCount val="3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strLit>
          </c:cat>
          <c:val>
            <c:numLit>
              <c:formatCode>General</c:formatCode>
              <c:ptCount val="33"/>
              <c:pt idx="0">
                <c:v>28681899.479998462</c:v>
              </c:pt>
              <c:pt idx="1">
                <c:v>25880152.860001124</c:v>
              </c:pt>
              <c:pt idx="2">
                <c:v>9506980.8199998867</c:v>
              </c:pt>
              <c:pt idx="3">
                <c:v>4493533.4200000204</c:v>
              </c:pt>
              <c:pt idx="4">
                <c:v>3746817.1299999678</c:v>
              </c:pt>
              <c:pt idx="5">
                <c:v>1463309.2600000079</c:v>
              </c:pt>
              <c:pt idx="6">
                <c:v>679676.88999999478</c:v>
              </c:pt>
              <c:pt idx="7">
                <c:v>549933.9100000012</c:v>
              </c:pt>
              <c:pt idx="8">
                <c:v>325297.09000000131</c:v>
              </c:pt>
              <c:pt idx="9">
                <c:v>250209.759999998</c:v>
              </c:pt>
              <c:pt idx="10">
                <c:v>207372.84999999989</c:v>
              </c:pt>
              <c:pt idx="11">
                <c:v>207249.38000000032</c:v>
              </c:pt>
              <c:pt idx="12">
                <c:v>203041.16000000015</c:v>
              </c:pt>
              <c:pt idx="13">
                <c:v>183123.06000000046</c:v>
              </c:pt>
              <c:pt idx="14">
                <c:v>182007.6</c:v>
              </c:pt>
              <c:pt idx="15">
                <c:v>167171.78999999986</c:v>
              </c:pt>
              <c:pt idx="16">
                <c:v>161990.56000000064</c:v>
              </c:pt>
              <c:pt idx="17">
                <c:v>133777.98000000036</c:v>
              </c:pt>
              <c:pt idx="18">
                <c:v>77966.800000000017</c:v>
              </c:pt>
              <c:pt idx="19">
                <c:v>61629.349999999904</c:v>
              </c:pt>
              <c:pt idx="20">
                <c:v>61134.400000000052</c:v>
              </c:pt>
              <c:pt idx="21">
                <c:v>60183.149999999929</c:v>
              </c:pt>
              <c:pt idx="22">
                <c:v>59218.45</c:v>
              </c:pt>
              <c:pt idx="23">
                <c:v>50424.970000000118</c:v>
              </c:pt>
              <c:pt idx="24">
                <c:v>44444.929999999928</c:v>
              </c:pt>
              <c:pt idx="25">
                <c:v>30658.420000000093</c:v>
              </c:pt>
              <c:pt idx="26">
                <c:v>23331.45000000007</c:v>
              </c:pt>
              <c:pt idx="27">
                <c:v>16249</c:v>
              </c:pt>
              <c:pt idx="28">
                <c:v>13524.299999999994</c:v>
              </c:pt>
              <c:pt idx="29">
                <c:v>10179.940000000002</c:v>
              </c:pt>
              <c:pt idx="30">
                <c:v>8363</c:v>
              </c:pt>
              <c:pt idx="31">
                <c:v>6885.9299999999948</c:v>
              </c:pt>
              <c:pt idx="32">
                <c:v>831.11000000000195</c:v>
              </c:pt>
            </c:numLit>
          </c:val>
          <c:extLst>
            <c:ext xmlns:c16="http://schemas.microsoft.com/office/drawing/2014/chart" uri="{C3380CC4-5D6E-409C-BE32-E72D297353CC}">
              <c16:uniqueId val="{00000000-6269-44A0-98A1-F0BD68330643}"/>
            </c:ext>
          </c:extLst>
        </c:ser>
        <c:dLbls>
          <c:showLegendKey val="0"/>
          <c:showVal val="0"/>
          <c:showCatName val="0"/>
          <c:showSerName val="0"/>
          <c:showPercent val="0"/>
          <c:showBubbleSize val="0"/>
        </c:dLbls>
        <c:gapWidth val="182"/>
        <c:axId val="1054880527"/>
        <c:axId val="1054881967"/>
      </c:barChart>
      <c:catAx>
        <c:axId val="1054880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1967"/>
        <c:crosses val="autoZero"/>
        <c:auto val="1"/>
        <c:lblAlgn val="ctr"/>
        <c:lblOffset val="100"/>
        <c:noMultiLvlLbl val="0"/>
      </c:catAx>
      <c:valAx>
        <c:axId val="105488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PT_Product_Analysis!$J$5</c:f>
              <c:strCache>
                <c:ptCount val="1"/>
                <c:pt idx="0">
                  <c:v>Total</c:v>
                </c:pt>
              </c:strCache>
            </c:strRef>
          </c:tx>
          <c:spPr>
            <a:solidFill>
              <a:schemeClr val="accent1"/>
            </a:solidFill>
            <a:ln>
              <a:noFill/>
            </a:ln>
            <a:effectLst/>
          </c:spPr>
          <c:invertIfNegative val="0"/>
          <c:cat>
            <c:strRef>
              <c:f>PT_Product_Analysis!$I$6:$I$15</c:f>
              <c:strCache>
                <c:ptCount val="10"/>
                <c:pt idx="0">
                  <c:v>Mountain-200 Black, 38</c:v>
                </c:pt>
                <c:pt idx="1">
                  <c:v>Mountain-200 Black, 42</c:v>
                </c:pt>
                <c:pt idx="2">
                  <c:v>Mountain-200 Silver, 38</c:v>
                </c:pt>
                <c:pt idx="3">
                  <c:v>Mountain-200 Silver, 42</c:v>
                </c:pt>
                <c:pt idx="4">
                  <c:v>Mountain-200 Silver, 46</c:v>
                </c:pt>
                <c:pt idx="5">
                  <c:v>Mountain-200 Black, 46</c:v>
                </c:pt>
                <c:pt idx="6">
                  <c:v>Road-250 Black, 44</c:v>
                </c:pt>
                <c:pt idx="7">
                  <c:v>Road-250 Black, 48</c:v>
                </c:pt>
                <c:pt idx="8">
                  <c:v>Road-350-W Yellow, 48</c:v>
                </c:pt>
                <c:pt idx="9">
                  <c:v>Touring-1000 Blue, 60</c:v>
                </c:pt>
              </c:strCache>
            </c:strRef>
          </c:cat>
          <c:val>
            <c:numRef>
              <c:f>PT_Product_Analysis!$J$6:$J$15</c:f>
              <c:numCache>
                <c:formatCode>0.00,,"M"</c:formatCode>
                <c:ptCount val="10"/>
                <c:pt idx="0">
                  <c:v>2944665.8800000087</c:v>
                </c:pt>
                <c:pt idx="1">
                  <c:v>2517355.0799999982</c:v>
                </c:pt>
                <c:pt idx="2">
                  <c:v>2240091.339999998</c:v>
                </c:pt>
                <c:pt idx="3">
                  <c:v>2108685.8299999987</c:v>
                </c:pt>
                <c:pt idx="4">
                  <c:v>2038938.83</c:v>
                </c:pt>
                <c:pt idx="5">
                  <c:v>1845368.5399999947</c:v>
                </c:pt>
                <c:pt idx="6">
                  <c:v>1832750.050000001</c:v>
                </c:pt>
                <c:pt idx="7">
                  <c:v>1586672.9400000013</c:v>
                </c:pt>
                <c:pt idx="8">
                  <c:v>1283443.0599999989</c:v>
                </c:pt>
                <c:pt idx="9">
                  <c:v>1263913.32</c:v>
                </c:pt>
              </c:numCache>
            </c:numRef>
          </c:val>
          <c:extLst>
            <c:ext xmlns:c16="http://schemas.microsoft.com/office/drawing/2014/chart" uri="{C3380CC4-5D6E-409C-BE32-E72D297353CC}">
              <c16:uniqueId val="{00000000-6469-40CB-9C0B-D93FD6969153}"/>
            </c:ext>
          </c:extLst>
        </c:ser>
        <c:dLbls>
          <c:showLegendKey val="0"/>
          <c:showVal val="0"/>
          <c:showCatName val="0"/>
          <c:showSerName val="0"/>
          <c:showPercent val="0"/>
          <c:showBubbleSize val="0"/>
        </c:dLbls>
        <c:gapWidth val="182"/>
        <c:axId val="1745975263"/>
        <c:axId val="1745965663"/>
      </c:barChart>
      <c:catAx>
        <c:axId val="174597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65663"/>
        <c:crosses val="autoZero"/>
        <c:auto val="1"/>
        <c:lblAlgn val="ctr"/>
        <c:lblOffset val="100"/>
        <c:noMultiLvlLbl val="0"/>
      </c:catAx>
      <c:valAx>
        <c:axId val="1745965663"/>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7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'PT_Category&amp;Subcategory_Analysi'!$AA$4</c:f>
              <c:strCache>
                <c:ptCount val="1"/>
                <c:pt idx="0">
                  <c:v>Total Sales</c:v>
                </c:pt>
              </c:strCache>
            </c:strRef>
          </c:tx>
          <c:spPr>
            <a:solidFill>
              <a:schemeClr val="accent1"/>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'PT_Category&amp;Subcategory_Analysi'!$AA$5:$AA$8</c:f>
              <c:numCache>
                <c:formatCode>0.00</c:formatCode>
                <c:ptCount val="4"/>
                <c:pt idx="0">
                  <c:v>539106.09000000847</c:v>
                </c:pt>
                <c:pt idx="1">
                  <c:v>64069033.160002455</c:v>
                </c:pt>
                <c:pt idx="2">
                  <c:v>1714056.0499999358</c:v>
                </c:pt>
                <c:pt idx="3">
                  <c:v>11226374.900000127</c:v>
                </c:pt>
              </c:numCache>
            </c:numRef>
          </c:val>
          <c:extLst>
            <c:ext xmlns:c16="http://schemas.microsoft.com/office/drawing/2014/chart" uri="{C3380CC4-5D6E-409C-BE32-E72D297353CC}">
              <c16:uniqueId val="{00000000-AFF5-46CA-8251-5551F0505E34}"/>
            </c:ext>
          </c:extLst>
        </c:ser>
        <c:ser>
          <c:idx val="1"/>
          <c:order val="1"/>
          <c:tx>
            <c:strRef>
              <c:f>'PT_Category&amp;Subcategory_Analysi'!$AB$4</c:f>
              <c:strCache>
                <c:ptCount val="1"/>
                <c:pt idx="0">
                  <c:v>Total Profit</c:v>
                </c:pt>
              </c:strCache>
            </c:strRef>
          </c:tx>
          <c:spPr>
            <a:solidFill>
              <a:schemeClr val="accent2"/>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'PT_Category&amp;Subcategory_Analysi'!$AB$5:$AB$8</c:f>
              <c:numCache>
                <c:formatCode>0.00</c:formatCode>
                <c:ptCount val="4"/>
                <c:pt idx="0">
                  <c:v>188080.76000001165</c:v>
                </c:pt>
                <c:pt idx="1">
                  <c:v>-435678.89999806881</c:v>
                </c:pt>
                <c:pt idx="2">
                  <c:v>245857.27999995719</c:v>
                </c:pt>
                <c:pt idx="3">
                  <c:v>1001235.4300002232</c:v>
                </c:pt>
              </c:numCache>
            </c:numRef>
          </c:val>
          <c:extLst>
            <c:ext xmlns:c16="http://schemas.microsoft.com/office/drawing/2014/chart" uri="{C3380CC4-5D6E-409C-BE32-E72D297353CC}">
              <c16:uniqueId val="{00000001-AFF5-46CA-8251-5551F0505E34}"/>
            </c:ext>
          </c:extLst>
        </c:ser>
        <c:dLbls>
          <c:showLegendKey val="0"/>
          <c:showVal val="0"/>
          <c:showCatName val="0"/>
          <c:showSerName val="0"/>
          <c:showPercent val="0"/>
          <c:showBubbleSize val="0"/>
        </c:dLbls>
        <c:gapWidth val="150"/>
        <c:overlap val="100"/>
        <c:axId val="1482736239"/>
        <c:axId val="1482730479"/>
      </c:barChart>
      <c:catAx>
        <c:axId val="148273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0479"/>
        <c:crosses val="autoZero"/>
        <c:auto val="1"/>
        <c:lblAlgn val="ctr"/>
        <c:lblOffset val="100"/>
        <c:noMultiLvlLbl val="0"/>
      </c:catAx>
      <c:valAx>
        <c:axId val="14827304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6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Subcategories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'PT_Category&amp;Subcategory_Analysi'!$AE$4</c:f>
              <c:strCache>
                <c:ptCount val="1"/>
                <c:pt idx="0">
                  <c:v>Total Sales</c:v>
                </c:pt>
              </c:strCache>
            </c:strRef>
          </c:tx>
          <c:spPr>
            <a:solidFill>
              <a:schemeClr val="accent1"/>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'PT_Category&amp;Subcategory_Analysi'!$AE$5:$AE$37</c:f>
              <c:numCache>
                <c:formatCode>0.00</c:formatCode>
                <c:ptCount val="33"/>
                <c:pt idx="0">
                  <c:v>167171.78999999986</c:v>
                </c:pt>
                <c:pt idx="1">
                  <c:v>182007.6</c:v>
                </c:pt>
                <c:pt idx="2">
                  <c:v>6885.9299999999948</c:v>
                </c:pt>
                <c:pt idx="3">
                  <c:v>44444.929999999928</c:v>
                </c:pt>
                <c:pt idx="4">
                  <c:v>60183.149999999929</c:v>
                </c:pt>
                <c:pt idx="5">
                  <c:v>30658.420000000093</c:v>
                </c:pt>
                <c:pt idx="6">
                  <c:v>8363</c:v>
                </c:pt>
                <c:pt idx="7">
                  <c:v>10179.940000000002</c:v>
                </c:pt>
                <c:pt idx="8">
                  <c:v>183123.06000000046</c:v>
                </c:pt>
                <c:pt idx="9">
                  <c:v>61629.349999999904</c:v>
                </c:pt>
                <c:pt idx="10">
                  <c:v>77966.800000000017</c:v>
                </c:pt>
                <c:pt idx="11">
                  <c:v>207372.84999999989</c:v>
                </c:pt>
                <c:pt idx="12">
                  <c:v>161990.56000000064</c:v>
                </c:pt>
                <c:pt idx="13">
                  <c:v>61134.400000000052</c:v>
                </c:pt>
                <c:pt idx="14">
                  <c:v>250209.759999998</c:v>
                </c:pt>
                <c:pt idx="15">
                  <c:v>59218.45</c:v>
                </c:pt>
                <c:pt idx="16">
                  <c:v>549933.9100000012</c:v>
                </c:pt>
                <c:pt idx="17">
                  <c:v>16249</c:v>
                </c:pt>
                <c:pt idx="18">
                  <c:v>25880152.860001124</c:v>
                </c:pt>
                <c:pt idx="19">
                  <c:v>4493533.4200000204</c:v>
                </c:pt>
                <c:pt idx="20">
                  <c:v>133777.98000000036</c:v>
                </c:pt>
                <c:pt idx="21">
                  <c:v>13524.299999999994</c:v>
                </c:pt>
                <c:pt idx="22">
                  <c:v>28681899.479998462</c:v>
                </c:pt>
                <c:pt idx="23">
                  <c:v>3746817.1299999678</c:v>
                </c:pt>
                <c:pt idx="24">
                  <c:v>50424.970000000118</c:v>
                </c:pt>
                <c:pt idx="25">
                  <c:v>325297.09000000131</c:v>
                </c:pt>
                <c:pt idx="26">
                  <c:v>23331.45000000007</c:v>
                </c:pt>
                <c:pt idx="27">
                  <c:v>203041.16000000015</c:v>
                </c:pt>
                <c:pt idx="28">
                  <c:v>831.11000000000195</c:v>
                </c:pt>
                <c:pt idx="29">
                  <c:v>9506980.8199998867</c:v>
                </c:pt>
                <c:pt idx="30">
                  <c:v>1463309.2600000079</c:v>
                </c:pt>
                <c:pt idx="31">
                  <c:v>207249.38000000032</c:v>
                </c:pt>
                <c:pt idx="32">
                  <c:v>679676.88999999478</c:v>
                </c:pt>
              </c:numCache>
            </c:numRef>
          </c:val>
          <c:extLst>
            <c:ext xmlns:c16="http://schemas.microsoft.com/office/drawing/2014/chart" uri="{C3380CC4-5D6E-409C-BE32-E72D297353CC}">
              <c16:uniqueId val="{00000000-0B6C-4FAC-AE4C-3F2F8F924046}"/>
            </c:ext>
          </c:extLst>
        </c:ser>
        <c:ser>
          <c:idx val="1"/>
          <c:order val="1"/>
          <c:tx>
            <c:strRef>
              <c:f>'PT_Category&amp;Subcategory_Analysi'!$AF$4</c:f>
              <c:strCache>
                <c:ptCount val="1"/>
                <c:pt idx="0">
                  <c:v>Total Profit</c:v>
                </c:pt>
              </c:strCache>
            </c:strRef>
          </c:tx>
          <c:spPr>
            <a:solidFill>
              <a:schemeClr val="accent2"/>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'PT_Category&amp;Subcategory_Analysi'!$AF$5:$AF$37</c:f>
              <c:numCache>
                <c:formatCode>0.00</c:formatCode>
                <c:ptCount val="33"/>
                <c:pt idx="0">
                  <c:v>51689.729999999763</c:v>
                </c:pt>
                <c:pt idx="1">
                  <c:v>65992.799999999843</c:v>
                </c:pt>
                <c:pt idx="2">
                  <c:v>2503.5799999999936</c:v>
                </c:pt>
                <c:pt idx="3">
                  <c:v>11553.879999999954</c:v>
                </c:pt>
                <c:pt idx="4">
                  <c:v>15592.239999999918</c:v>
                </c:pt>
                <c:pt idx="5">
                  <c:v>-5106.3599999998478</c:v>
                </c:pt>
                <c:pt idx="6">
                  <c:v>2162.1500000000024</c:v>
                </c:pt>
                <c:pt idx="7">
                  <c:v>3718.9500000000025</c:v>
                </c:pt>
                <c:pt idx="8">
                  <c:v>47452.680000000779</c:v>
                </c:pt>
                <c:pt idx="9">
                  <c:v>15973.839999999836</c:v>
                </c:pt>
                <c:pt idx="10">
                  <c:v>20222.179999999935</c:v>
                </c:pt>
                <c:pt idx="11">
                  <c:v>63477.540000000532</c:v>
                </c:pt>
                <c:pt idx="12">
                  <c:v>42022.240000000122</c:v>
                </c:pt>
                <c:pt idx="13">
                  <c:v>15640.500000000058</c:v>
                </c:pt>
                <c:pt idx="14">
                  <c:v>84511.23999999644</c:v>
                </c:pt>
                <c:pt idx="15">
                  <c:v>21787.500000000058</c:v>
                </c:pt>
                <c:pt idx="16">
                  <c:v>-118087.97999999695</c:v>
                </c:pt>
                <c:pt idx="17">
                  <c:v>5049.28999999999</c:v>
                </c:pt>
                <c:pt idx="18">
                  <c:v>1561197.8600008301</c:v>
                </c:pt>
                <c:pt idx="19">
                  <c:v>469339.43000004394</c:v>
                </c:pt>
                <c:pt idx="20">
                  <c:v>34723.250000001484</c:v>
                </c:pt>
                <c:pt idx="21">
                  <c:v>4206.3400000000111</c:v>
                </c:pt>
                <c:pt idx="22">
                  <c:v>-1051786.1799998768</c:v>
                </c:pt>
                <c:pt idx="23">
                  <c:v>140667.86000001105</c:v>
                </c:pt>
                <c:pt idx="24">
                  <c:v>13081.400000000183</c:v>
                </c:pt>
                <c:pt idx="25">
                  <c:v>109496.7700000008</c:v>
                </c:pt>
                <c:pt idx="26">
                  <c:v>8661.5900000000674</c:v>
                </c:pt>
                <c:pt idx="27">
                  <c:v>61923.269999999669</c:v>
                </c:pt>
                <c:pt idx="28">
                  <c:v>311.06000000000222</c:v>
                </c:pt>
                <c:pt idx="29">
                  <c:v>-945090.58000007272</c:v>
                </c:pt>
                <c:pt idx="30">
                  <c:v>-3142.5699999923818</c:v>
                </c:pt>
                <c:pt idx="31">
                  <c:v>73802.720000000088</c:v>
                </c:pt>
                <c:pt idx="32">
                  <c:v>175946.34999999218</c:v>
                </c:pt>
              </c:numCache>
            </c:numRef>
          </c:val>
          <c:extLst>
            <c:ext xmlns:c16="http://schemas.microsoft.com/office/drawing/2014/chart" uri="{C3380CC4-5D6E-409C-BE32-E72D297353CC}">
              <c16:uniqueId val="{00000001-0B6C-4FAC-AE4C-3F2F8F924046}"/>
            </c:ext>
          </c:extLst>
        </c:ser>
        <c:dLbls>
          <c:showLegendKey val="0"/>
          <c:showVal val="0"/>
          <c:showCatName val="0"/>
          <c:showSerName val="0"/>
          <c:showPercent val="0"/>
          <c:showBubbleSize val="0"/>
        </c:dLbls>
        <c:gapWidth val="150"/>
        <c:overlap val="100"/>
        <c:axId val="1482716079"/>
        <c:axId val="1482716559"/>
      </c:barChart>
      <c:catAx>
        <c:axId val="148271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559"/>
        <c:crosses val="autoZero"/>
        <c:auto val="1"/>
        <c:lblAlgn val="ctr"/>
        <c:lblOffset val="100"/>
        <c:noMultiLvlLbl val="0"/>
      </c:catAx>
      <c:valAx>
        <c:axId val="148271655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PT_Regional_Analysis!$P$28</c:f>
              <c:strCache>
                <c:ptCount val="1"/>
                <c:pt idx="0">
                  <c:v>Total Sales</c:v>
                </c:pt>
              </c:strCache>
            </c:strRef>
          </c:tx>
          <c:spPr>
            <a:solidFill>
              <a:schemeClr val="accent1"/>
            </a:solidFill>
            <a:ln>
              <a:noFill/>
            </a:ln>
            <a:effectLst/>
          </c:spPr>
          <c:invertIfNegative val="0"/>
          <c:cat>
            <c:strRef>
              <c:f>PT_Regional_Analysis!$O$29:$O$38</c:f>
              <c:strCache>
                <c:ptCount val="10"/>
                <c:pt idx="0">
                  <c:v>Australia</c:v>
                </c:pt>
                <c:pt idx="1">
                  <c:v>Canada</c:v>
                </c:pt>
                <c:pt idx="2">
                  <c:v>Central</c:v>
                </c:pt>
                <c:pt idx="3">
                  <c:v>France</c:v>
                </c:pt>
                <c:pt idx="4">
                  <c:v>Germany</c:v>
                </c:pt>
                <c:pt idx="5">
                  <c:v>Northeast</c:v>
                </c:pt>
                <c:pt idx="6">
                  <c:v>Northwest</c:v>
                </c:pt>
                <c:pt idx="7">
                  <c:v>Southeast</c:v>
                </c:pt>
                <c:pt idx="8">
                  <c:v>Southwest</c:v>
                </c:pt>
                <c:pt idx="9">
                  <c:v>United Kingdom</c:v>
                </c:pt>
              </c:strCache>
            </c:strRef>
          </c:cat>
          <c:val>
            <c:numRef>
              <c:f>PT_Regional_Analysis!$P$29:$P$38</c:f>
              <c:numCache>
                <c:formatCode>0.00</c:formatCode>
                <c:ptCount val="10"/>
                <c:pt idx="0">
                  <c:v>1391024.849999998</c:v>
                </c:pt>
                <c:pt idx="1">
                  <c:v>13875632.959999997</c:v>
                </c:pt>
                <c:pt idx="2">
                  <c:v>7633386.8600000069</c:v>
                </c:pt>
                <c:pt idx="3">
                  <c:v>4527839.6900000013</c:v>
                </c:pt>
                <c:pt idx="4">
                  <c:v>1877743.3899999964</c:v>
                </c:pt>
                <c:pt idx="5">
                  <c:v>6715354.3900000164</c:v>
                </c:pt>
                <c:pt idx="6">
                  <c:v>12004822.449999968</c:v>
                </c:pt>
                <c:pt idx="7">
                  <c:v>7638606.5500000054</c:v>
                </c:pt>
                <c:pt idx="8">
                  <c:v>18001116.10000008</c:v>
                </c:pt>
                <c:pt idx="9">
                  <c:v>3883042.9599999962</c:v>
                </c:pt>
              </c:numCache>
            </c:numRef>
          </c:val>
          <c:extLst>
            <c:ext xmlns:c16="http://schemas.microsoft.com/office/drawing/2014/chart" uri="{C3380CC4-5D6E-409C-BE32-E72D297353CC}">
              <c16:uniqueId val="{00000000-AC80-40C3-AC87-55EBAD3EE57A}"/>
            </c:ext>
          </c:extLst>
        </c:ser>
        <c:ser>
          <c:idx val="1"/>
          <c:order val="1"/>
          <c:tx>
            <c:strRef>
              <c:f>PT_Regional_Analysis!$Q$28</c:f>
              <c:strCache>
                <c:ptCount val="1"/>
                <c:pt idx="0">
                  <c:v>Total Profit</c:v>
                </c:pt>
              </c:strCache>
            </c:strRef>
          </c:tx>
          <c:spPr>
            <a:solidFill>
              <a:schemeClr val="accent2"/>
            </a:solidFill>
            <a:ln>
              <a:noFill/>
            </a:ln>
            <a:effectLst/>
          </c:spPr>
          <c:invertIfNegative val="0"/>
          <c:cat>
            <c:strRef>
              <c:f>PT_Regional_Analysis!$O$29:$O$38</c:f>
              <c:strCache>
                <c:ptCount val="10"/>
                <c:pt idx="0">
                  <c:v>Australia</c:v>
                </c:pt>
                <c:pt idx="1">
                  <c:v>Canada</c:v>
                </c:pt>
                <c:pt idx="2">
                  <c:v>Central</c:v>
                </c:pt>
                <c:pt idx="3">
                  <c:v>France</c:v>
                </c:pt>
                <c:pt idx="4">
                  <c:v>Germany</c:v>
                </c:pt>
                <c:pt idx="5">
                  <c:v>Northeast</c:v>
                </c:pt>
                <c:pt idx="6">
                  <c:v>Northwest</c:v>
                </c:pt>
                <c:pt idx="7">
                  <c:v>Southeast</c:v>
                </c:pt>
                <c:pt idx="8">
                  <c:v>Southwest</c:v>
                </c:pt>
                <c:pt idx="9">
                  <c:v>United Kingdom</c:v>
                </c:pt>
              </c:strCache>
            </c:strRef>
          </c:cat>
          <c:val>
            <c:numRef>
              <c:f>PT_Regional_Analysis!$Q$29:$Q$38</c:f>
              <c:numCache>
                <c:formatCode>0.00</c:formatCode>
                <c:ptCount val="10"/>
                <c:pt idx="0">
                  <c:v>-80276.770000001183</c:v>
                </c:pt>
                <c:pt idx="1">
                  <c:v>255576.40999997593</c:v>
                </c:pt>
                <c:pt idx="2">
                  <c:v>165349.2399999965</c:v>
                </c:pt>
                <c:pt idx="3">
                  <c:v>5332.1599999889731</c:v>
                </c:pt>
                <c:pt idx="4">
                  <c:v>-80996.890000003856</c:v>
                </c:pt>
                <c:pt idx="5">
                  <c:v>109598.51999999397</c:v>
                </c:pt>
                <c:pt idx="6">
                  <c:v>304235.83999997191</c:v>
                </c:pt>
                <c:pt idx="7">
                  <c:v>168495.82000000682</c:v>
                </c:pt>
                <c:pt idx="8">
                  <c:v>110750.76000003144</c:v>
                </c:pt>
                <c:pt idx="9">
                  <c:v>41429.479999998119</c:v>
                </c:pt>
              </c:numCache>
            </c:numRef>
          </c:val>
          <c:extLst>
            <c:ext xmlns:c16="http://schemas.microsoft.com/office/drawing/2014/chart" uri="{C3380CC4-5D6E-409C-BE32-E72D297353CC}">
              <c16:uniqueId val="{00000001-AC80-40C3-AC87-55EBAD3EE57A}"/>
            </c:ext>
          </c:extLst>
        </c:ser>
        <c:dLbls>
          <c:showLegendKey val="0"/>
          <c:showVal val="0"/>
          <c:showCatName val="0"/>
          <c:showSerName val="0"/>
          <c:showPercent val="0"/>
          <c:showBubbleSize val="0"/>
        </c:dLbls>
        <c:gapWidth val="150"/>
        <c:overlap val="100"/>
        <c:axId val="1482714639"/>
        <c:axId val="1482716079"/>
      </c:barChart>
      <c:catAx>
        <c:axId val="1482714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auto val="1"/>
        <c:lblAlgn val="ctr"/>
        <c:lblOffset val="100"/>
        <c:noMultiLvlLbl val="0"/>
      </c:catAx>
      <c:valAx>
        <c:axId val="14827160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4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FD14-44EF-A6D2-8DCFF804479B}"/>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[AdventureWorks-Excel-Analytics.xlsx]PT_Reseller_Analysis!PivotTable21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Resellers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PT_Reseller_Analysis!$J$5</c:f>
              <c:strCache>
                <c:ptCount val="1"/>
                <c:pt idx="0">
                  <c:v>Total</c:v>
                </c:pt>
              </c:strCache>
            </c:strRef>
          </c:tx>
          <c:spPr>
            <a:solidFill>
              <a:schemeClr val="accent1"/>
            </a:solidFill>
            <a:ln>
              <a:noFill/>
            </a:ln>
            <a:effectLst/>
          </c:spPr>
          <c:invertIfNegative val="0"/>
          <c:cat>
            <c:strRef>
              <c:f>PT_Reseller_Analysis!$I$6:$I$15</c:f>
              <c:strCache>
                <c:ptCount val="10"/>
                <c:pt idx="0">
                  <c:v>Brakes and Gears</c:v>
                </c:pt>
                <c:pt idx="1">
                  <c:v>Totes &amp; Baskets Company</c:v>
                </c:pt>
                <c:pt idx="2">
                  <c:v>Retail Mall</c:v>
                </c:pt>
                <c:pt idx="3">
                  <c:v>Vigorous Exercise Company</c:v>
                </c:pt>
                <c:pt idx="4">
                  <c:v>Excellent Riding Supplies</c:v>
                </c:pt>
                <c:pt idx="5">
                  <c:v>Thorough Parts and Repair Services</c:v>
                </c:pt>
                <c:pt idx="6">
                  <c:v>Corner Bicycle Supply</c:v>
                </c:pt>
                <c:pt idx="7">
                  <c:v>Health Spa, Limited</c:v>
                </c:pt>
                <c:pt idx="8">
                  <c:v>Fitness Toy Store</c:v>
                </c:pt>
                <c:pt idx="9">
                  <c:v>Latest Sports Equipment</c:v>
                </c:pt>
              </c:strCache>
            </c:strRef>
          </c:cat>
          <c:val>
            <c:numRef>
              <c:f>PT_Reseller_Analysis!$J$6:$J$15</c:f>
              <c:numCache>
                <c:formatCode>0.00,,"M"</c:formatCode>
                <c:ptCount val="10"/>
                <c:pt idx="0">
                  <c:v>882273.53000000049</c:v>
                </c:pt>
                <c:pt idx="1">
                  <c:v>817125.0299999998</c:v>
                </c:pt>
                <c:pt idx="2">
                  <c:v>803767.27000000048</c:v>
                </c:pt>
                <c:pt idx="3">
                  <c:v>794909.73000000173</c:v>
                </c:pt>
                <c:pt idx="4">
                  <c:v>773398.21999999927</c:v>
                </c:pt>
                <c:pt idx="5">
                  <c:v>741360.41000000015</c:v>
                </c:pt>
                <c:pt idx="6">
                  <c:v>736865.3</c:v>
                </c:pt>
                <c:pt idx="7">
                  <c:v>735233.10000000044</c:v>
                </c:pt>
                <c:pt idx="8">
                  <c:v>731634.54000000015</c:v>
                </c:pt>
                <c:pt idx="9">
                  <c:v>725937.34000000032</c:v>
                </c:pt>
              </c:numCache>
            </c:numRef>
          </c:val>
          <c:extLst>
            <c:ext xmlns:c16="http://schemas.microsoft.com/office/drawing/2014/chart" uri="{C3380CC4-5D6E-409C-BE32-E72D297353CC}">
              <c16:uniqueId val="{00000000-9023-4812-B6C1-9F7BFB5B190E}"/>
            </c:ext>
          </c:extLst>
        </c:ser>
        <c:dLbls>
          <c:showLegendKey val="0"/>
          <c:showVal val="0"/>
          <c:showCatName val="0"/>
          <c:showSerName val="0"/>
          <c:showPercent val="0"/>
          <c:showBubbleSize val="0"/>
        </c:dLbls>
        <c:gapWidth val="182"/>
        <c:axId val="1362820047"/>
        <c:axId val="1362820527"/>
      </c:barChart>
      <c:catAx>
        <c:axId val="1362820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527"/>
        <c:crosses val="autoZero"/>
        <c:auto val="1"/>
        <c:lblAlgn val="ctr"/>
        <c:lblOffset val="100"/>
        <c:noMultiLvlLbl val="0"/>
      </c:catAx>
      <c:valAx>
        <c:axId val="1362820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[AdventureWorks-Excel-Analytics.xlsx]PT_Reseller_Analysis!PivotTable28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Business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PT_Reseller_Analysis!$J$28</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PT_Reseller_Analysis!$J$29:$J$32</c:f>
              <c:numCache>
                <c:formatCode>0.00</c:formatCode>
                <c:ptCount val="3"/>
                <c:pt idx="0">
                  <c:v>6591601.4400000749</c:v>
                </c:pt>
                <c:pt idx="1">
                  <c:v>33528402.310000718</c:v>
                </c:pt>
                <c:pt idx="2">
                  <c:v>37428566.45000051</c:v>
                </c:pt>
              </c:numCache>
            </c:numRef>
          </c:val>
          <c:extLst>
            <c:ext xmlns:c16="http://schemas.microsoft.com/office/drawing/2014/chart" uri="{C3380CC4-5D6E-409C-BE32-E72D297353CC}">
              <c16:uniqueId val="{00000000-820F-49E1-B6C7-4A7C1E3643B2}"/>
            </c:ext>
          </c:extLst>
        </c:ser>
        <c:ser>
          <c:idx val="1"/>
          <c:order val="1"/>
          <c:tx>
            <c:strRef>
              <c:f>PT_Reseller_Analysis!$K$28</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PT_Reseller_Analysis!$K$29:$K$32</c:f>
              <c:numCache>
                <c:formatCode>0.00</c:formatCode>
                <c:ptCount val="3"/>
                <c:pt idx="0">
                  <c:v>69862.730000074953</c:v>
                </c:pt>
                <c:pt idx="1">
                  <c:v>582859.35000102967</c:v>
                </c:pt>
                <c:pt idx="2">
                  <c:v>346772.49000094831</c:v>
                </c:pt>
              </c:numCache>
            </c:numRef>
          </c:val>
          <c:extLst>
            <c:ext xmlns:c16="http://schemas.microsoft.com/office/drawing/2014/chart" uri="{C3380CC4-5D6E-409C-BE32-E72D297353CC}">
              <c16:uniqueId val="{00000001-820F-49E1-B6C7-4A7C1E3643B2}"/>
            </c:ext>
          </c:extLst>
        </c:ser>
        <c:dLbls>
          <c:dLblPos val="ctr"/>
          <c:showLegendKey val="0"/>
          <c:showVal val="1"/>
          <c:showCatName val="0"/>
          <c:showSerName val="0"/>
          <c:showPercent val="0"/>
          <c:showBubbleSize val="0"/>
        </c:dLbls>
        <c:gapWidth val="150"/>
        <c:overlap val="100"/>
        <c:axId val="1482702639"/>
        <c:axId val="1482699279"/>
      </c:barChart>
      <c:catAx>
        <c:axId val="148270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9279"/>
        <c:crosses val="autoZero"/>
        <c:auto val="1"/>
        <c:lblAlgn val="ctr"/>
        <c:lblOffset val="100"/>
        <c:noMultiLvlLbl val="0"/>
      </c:catAx>
      <c:valAx>
        <c:axId val="1482699279"/>
        <c:scaling>
          <c:orientation val="minMax"/>
        </c:scaling>
        <c:delete val="1"/>
        <c:axPos val="l"/>
        <c:numFmt formatCode="0%" sourceLinked="1"/>
        <c:majorTickMark val="none"/>
        <c:minorTickMark val="none"/>
        <c:tickLblPos val="nextTo"/>
        <c:crossAx val="14827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12" Type="http://schemas.openxmlformats.org/officeDocument/2006/relationships/chart" Target="../charts/chart13.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314325</xdr:colOff>
      <xdr:row>27</xdr:row>
      <xdr:rowOff>31750</xdr:rowOff>
    </xdr:from>
    <xdr:to>
      <xdr:col>17</xdr:col>
      <xdr:colOff>349250</xdr:colOff>
      <xdr:row>39</xdr:row>
      <xdr:rowOff>25400</xdr:rowOff>
    </xdr:to>
    <xdr:graphicFrame macro="">
      <xdr:nvGraphicFramePr>
        <xdr:cNvPr id="4" name="Chart 3">
          <a:extLst>
            <a:ext uri="{FF2B5EF4-FFF2-40B4-BE49-F238E27FC236}">
              <a16:creationId xmlns:a16="http://schemas.microsoft.com/office/drawing/2014/main" id="{A7217A7B-B1CA-4BD4-7E2B-8E317126BF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457200</xdr:colOff>
      <xdr:row>2</xdr:row>
      <xdr:rowOff>25400</xdr:rowOff>
    </xdr:from>
    <xdr:to>
      <xdr:col>13</xdr:col>
      <xdr:colOff>266700</xdr:colOff>
      <xdr:row>12</xdr:row>
      <xdr:rowOff>101600</xdr:rowOff>
    </xdr:to>
    <xdr:graphicFrame macro="">
      <xdr:nvGraphicFramePr>
        <xdr:cNvPr id="2" name="Chart 1">
          <a:extLst>
            <a:ext uri="{FF2B5EF4-FFF2-40B4-BE49-F238E27FC236}">
              <a16:creationId xmlns:a16="http://schemas.microsoft.com/office/drawing/2014/main" id="{FDC4C220-3F04-4A8A-B23A-A7EDF6628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590550</xdr:colOff>
      <xdr:row>1</xdr:row>
      <xdr:rowOff>139700</xdr:rowOff>
    </xdr:from>
    <xdr:to>
      <xdr:col>7</xdr:col>
      <xdr:colOff>97367</xdr:colOff>
      <xdr:row>12</xdr:row>
      <xdr:rowOff>12700</xdr:rowOff>
    </xdr:to>
    <xdr:graphicFrame macro="">
      <xdr:nvGraphicFramePr>
        <xdr:cNvPr id="3" name="Chart 2">
          <a:extLst>
            <a:ext uri="{FF2B5EF4-FFF2-40B4-BE49-F238E27FC236}">
              <a16:creationId xmlns:a16="http://schemas.microsoft.com/office/drawing/2014/main" id="{58D39756-261C-4E1A-B466-882106D155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209550</xdr:colOff>
      <xdr:row>13</xdr:row>
      <xdr:rowOff>38100</xdr:rowOff>
    </xdr:from>
    <xdr:to>
      <xdr:col>9</xdr:col>
      <xdr:colOff>400050</xdr:colOff>
      <xdr:row>27</xdr:row>
      <xdr:rowOff>31750</xdr:rowOff>
    </xdr:to>
    <xdr:graphicFrame macro="">
      <xdr:nvGraphicFramePr>
        <xdr:cNvPr id="4" name="Chart 3">
          <a:extLst>
            <a:ext uri="{FF2B5EF4-FFF2-40B4-BE49-F238E27FC236}">
              <a16:creationId xmlns:a16="http://schemas.microsoft.com/office/drawing/2014/main" id="{5437C044-B32C-4CFE-8E6B-7E7AE2E27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14</xdr:row>
      <xdr:rowOff>0</xdr:rowOff>
    </xdr:from>
    <xdr:to>
      <xdr:col>15</xdr:col>
      <xdr:colOff>76200</xdr:colOff>
      <xdr:row>24</xdr:row>
      <xdr:rowOff>101600</xdr:rowOff>
    </xdr:to>
    <xdr:graphicFrame macro="">
      <xdr:nvGraphicFramePr>
        <xdr:cNvPr id="5" name="Chart 4">
          <a:extLst>
            <a:ext uri="{FF2B5EF4-FFF2-40B4-BE49-F238E27FC236}">
              <a16:creationId xmlns:a16="http://schemas.microsoft.com/office/drawing/2014/main" id="{F9F990DD-0DD8-4DAC-B726-8791D8271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139700</xdr:colOff>
      <xdr:row>7</xdr:row>
      <xdr:rowOff>69850</xdr:rowOff>
    </xdr:from>
    <xdr:to>
      <xdr:col>21</xdr:col>
      <xdr:colOff>524933</xdr:colOff>
      <xdr:row>20</xdr:row>
      <xdr:rowOff>101600</xdr:rowOff>
    </xdr:to>
    <xdr:graphicFrame macro="">
      <xdr:nvGraphicFramePr>
        <xdr:cNvPr id="7" name="Chart 6">
          <a:extLst>
            <a:ext uri="{FF2B5EF4-FFF2-40B4-BE49-F238E27FC236}">
              <a16:creationId xmlns:a16="http://schemas.microsoft.com/office/drawing/2014/main" id="{277BEBB4-FC16-4EB3-A3C6-A00EFAD84C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28</xdr:row>
      <xdr:rowOff>0</xdr:rowOff>
    </xdr:from>
    <xdr:to>
      <xdr:col>8</xdr:col>
      <xdr:colOff>317500</xdr:colOff>
      <xdr:row>40</xdr:row>
      <xdr:rowOff>19050</xdr:rowOff>
    </xdr:to>
    <xdr:graphicFrame macro="">
      <xdr:nvGraphicFramePr>
        <xdr:cNvPr id="6" name="Chart 5">
          <a:extLst>
            <a:ext uri="{FF2B5EF4-FFF2-40B4-BE49-F238E27FC236}">
              <a16:creationId xmlns:a16="http://schemas.microsoft.com/office/drawing/2014/main" id="{47AE91C1-591F-45A2-AE68-C876BB4C9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28</xdr:row>
      <xdr:rowOff>0</xdr:rowOff>
    </xdr:from>
    <xdr:to>
      <xdr:col>15</xdr:col>
      <xdr:colOff>69850</xdr:colOff>
      <xdr:row>40</xdr:row>
      <xdr:rowOff>26670</xdr:rowOff>
    </xdr:to>
    <xdr:graphicFrame macro="">
      <xdr:nvGraphicFramePr>
        <xdr:cNvPr id="8" name="Chart 7">
          <a:extLst>
            <a:ext uri="{FF2B5EF4-FFF2-40B4-BE49-F238E27FC236}">
              <a16:creationId xmlns:a16="http://schemas.microsoft.com/office/drawing/2014/main" id="{430FC937-5784-4AAA-84B8-B6AAD3E0B6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41</xdr:row>
      <xdr:rowOff>0</xdr:rowOff>
    </xdr:from>
    <xdr:to>
      <xdr:col>8</xdr:col>
      <xdr:colOff>79375</xdr:colOff>
      <xdr:row>53</xdr:row>
      <xdr:rowOff>32385</xdr:rowOff>
    </xdr:to>
    <xdr:graphicFrame macro="">
      <xdr:nvGraphicFramePr>
        <xdr:cNvPr id="9" name="Chart 8">
          <a:extLst>
            <a:ext uri="{FF2B5EF4-FFF2-40B4-BE49-F238E27FC236}">
              <a16:creationId xmlns:a16="http://schemas.microsoft.com/office/drawing/2014/main" id="{19FFCA48-A97C-4A23-A11B-9ED4FFB88E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41</xdr:row>
      <xdr:rowOff>0</xdr:rowOff>
    </xdr:from>
    <xdr:to>
      <xdr:col>15</xdr:col>
      <xdr:colOff>12700</xdr:colOff>
      <xdr:row>52</xdr:row>
      <xdr:rowOff>176530</xdr:rowOff>
    </xdr:to>
    <xdr:graphicFrame macro="">
      <xdr:nvGraphicFramePr>
        <xdr:cNvPr id="10" name="Chart 9">
          <a:extLst>
            <a:ext uri="{FF2B5EF4-FFF2-40B4-BE49-F238E27FC236}">
              <a16:creationId xmlns:a16="http://schemas.microsoft.com/office/drawing/2014/main" id="{9290BF9F-BA5F-4BB5-AA40-23C5FFDFCE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0</xdr:colOff>
      <xdr:row>54</xdr:row>
      <xdr:rowOff>0</xdr:rowOff>
    </xdr:from>
    <xdr:to>
      <xdr:col>7</xdr:col>
      <xdr:colOff>396875</xdr:colOff>
      <xdr:row>65</xdr:row>
      <xdr:rowOff>177800</xdr:rowOff>
    </xdr:to>
    <xdr:graphicFrame macro="">
      <xdr:nvGraphicFramePr>
        <xdr:cNvPr id="11" name="Chart 10">
          <a:extLst>
            <a:ext uri="{FF2B5EF4-FFF2-40B4-BE49-F238E27FC236}">
              <a16:creationId xmlns:a16="http://schemas.microsoft.com/office/drawing/2014/main" id="{89F5F264-5DFA-4453-B304-95E2E85B4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55</xdr:row>
      <xdr:rowOff>0</xdr:rowOff>
    </xdr:from>
    <xdr:to>
      <xdr:col>13</xdr:col>
      <xdr:colOff>168275</xdr:colOff>
      <xdr:row>65</xdr:row>
      <xdr:rowOff>88265</xdr:rowOff>
    </xdr:to>
    <xdr:graphicFrame macro="">
      <xdr:nvGraphicFramePr>
        <xdr:cNvPr id="12" name="Chart 11">
          <a:extLst>
            <a:ext uri="{FF2B5EF4-FFF2-40B4-BE49-F238E27FC236}">
              <a16:creationId xmlns:a16="http://schemas.microsoft.com/office/drawing/2014/main" id="{3808DF48-9D39-4433-9A28-AFB23D229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67</xdr:row>
      <xdr:rowOff>0</xdr:rowOff>
    </xdr:from>
    <xdr:to>
      <xdr:col>8</xdr:col>
      <xdr:colOff>133350</xdr:colOff>
      <xdr:row>79</xdr:row>
      <xdr:rowOff>64770</xdr:rowOff>
    </xdr:to>
    <xdr:graphicFrame macro="">
      <xdr:nvGraphicFramePr>
        <xdr:cNvPr id="13" name="Chart 12">
          <a:extLst>
            <a:ext uri="{FF2B5EF4-FFF2-40B4-BE49-F238E27FC236}">
              <a16:creationId xmlns:a16="http://schemas.microsoft.com/office/drawing/2014/main" id="{F2D2E843-C987-4BF6-951B-9140734378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101852" backgroundQuery="1" createdVersion="8" refreshedVersion="8" minRefreshableVersion="3" recordCount="0" supportSubquery="1" supportAdvancedDrill="1" xr:uid="{2345FB00-D24F-4079-B34A-B005A4A15479}">
  <cacheSource type="external" connectionId="9"/>
  <cacheFields count="3">
    <cacheField name="[Measures].[Total Sales]" caption="Total Sales" numFmtId="0" hierarchy="48" level="32767"/>
    <cacheField name="[Measures].[Total Profit]" caption="Total Profit" numFmtId="0" hierarchy="50"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2"/>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2870368" backgroundQuery="1" createdVersion="8" refreshedVersion="8" minRefreshableVersion="3" recordCount="0" supportSubquery="1" supportAdvancedDrill="1" xr:uid="{DA1C3C65-E14F-4532-93D2-5D682B021722}">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5879631" backgroundQuery="1" createdVersion="8" refreshedVersion="8" minRefreshableVersion="3" recordCount="0" supportSubquery="1" supportAdvancedDrill="1" xr:uid="{1CD62AA6-BDF0-488A-8389-04181F3AAD0F}">
  <cacheSource type="external" connectionId="9"/>
  <cacheFields count="4">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8310187" backgroundQuery="1" createdVersion="8" refreshedVersion="8" minRefreshableVersion="3" recordCount="0" supportSubquery="1" supportAdvancedDrill="1" xr:uid="{740E7761-F4C1-4737-841E-A075ACE2EAFA}">
  <cacheSource type="external" connectionId="9"/>
  <cacheFields count="3">
    <cacheField name="[Measures].[Total Sales]" caption="Total Sales" numFmtId="0" hierarchy="48" level="32767"/>
    <cacheField name="[Measures].[Total Profit]" caption="Total Profit" numFmtId="0" hierarchy="50" level="32767"/>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0162035" backgroundQuery="1" createdVersion="8" refreshedVersion="8" minRefreshableVersion="3" recordCount="0" supportSubquery="1" supportAdvancedDrill="1" xr:uid="{16ECB9F6-32FB-41FB-97A7-09C46E13DA92}">
  <cacheSource type="external" connectionId="9"/>
  <cacheFields count="4">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2013889" backgroundQuery="1" createdVersion="8" refreshedVersion="8" minRefreshableVersion="3" recordCount="0" supportSubquery="1" supportAdvancedDrill="1" xr:uid="{D76FB759-CBEB-473F-B04C-E98D3A0D90D9}">
  <cacheSource type="external" connectionId="9"/>
  <cacheFields count="3">
    <cacheField name="[Measures].[Total Profit]" caption="Total Profit" numFmtId="0" hierarchy="50" level="32767"/>
    <cacheField name="[Measures].[Total Sales]" caption="Total Sales" numFmtId="0" hierarchy="48" level="32767"/>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4791668" backgroundQuery="1" createdVersion="8" refreshedVersion="8" minRefreshableVersion="3" recordCount="0" supportSubquery="1" supportAdvancedDrill="1" xr:uid="{7C751CF4-F817-4379-89D7-2214C4C6673F}">
  <cacheSource type="external" connectionId="9"/>
  <cacheFields count="3">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6875" backgroundQuery="1" createdVersion="8" refreshedVersion="8" minRefreshableVersion="3" recordCount="0" supportSubquery="1" supportAdvancedDrill="1" xr:uid="{3C214A9A-B1FC-42DD-94AF-D46AC0734E7F}">
  <cacheSource type="external" connectionId="9"/>
  <cacheFields count="2">
    <cacheField name="[Measures].[Top Region]" caption="Top Region" numFmtId="0" hierarchy="66" level="32767"/>
    <cacheField name="[Measures].[Top Country]" caption="Top Country" numFmtId="0" hierarchy="67"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oneField="1">
      <fieldsUsage count="1">
        <fieldUsage x="0"/>
      </fieldsUsage>
    </cacheHierarchy>
    <cacheHierarchy uniqueName="[Measures].[Top Country]" caption="Top Country" measure="1" displayFolder="" measureGroup="dim_Region" count="0" oneField="1">
      <fieldsUsage count="1">
        <fieldUsage x="1"/>
      </fieldsUsage>
    </cacheHierarchy>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9305556" backgroundQuery="1" createdVersion="8" refreshedVersion="8" minRefreshableVersion="3" recordCount="0" supportSubquery="1" supportAdvancedDrill="1" xr:uid="{A9844892-895E-4D92-85F7-1A7FBEAF2D54}">
  <cacheSource type="external" connectionId="9"/>
  <cacheFields count="4">
    <cacheField name="[Measures].[Top Reseller]" caption="Top Reseller" numFmtId="0" hierarchy="62" level="32767"/>
    <cacheField name="[Measures].[Top Business Type]" caption="Top Business Type" numFmtId="0" hierarchy="63" level="32767"/>
    <cacheField name="[Measures].[Total Resellers]" caption="Total Resellers" numFmtId="0" hierarchy="64" level="32767"/>
    <cacheField name="[Measures].[Average Sales per Reseller]" caption="Average Sales per Reseller" numFmtId="0" hierarchy="65"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oneField="1">
      <fieldsUsage count="1">
        <fieldUsage x="0"/>
      </fieldsUsage>
    </cacheHierarchy>
    <cacheHierarchy uniqueName="[Measures].[Top Business Type]" caption="Top Business Type" measure="1" displayFolder="" measureGroup="dim_Reseller" count="0" oneField="1">
      <fieldsUsage count="1">
        <fieldUsage x="1"/>
      </fieldsUsage>
    </cacheHierarchy>
    <cacheHierarchy uniqueName="[Measures].[Total Resellers]" caption="Total Resellers" measure="1" displayFolder="" measureGroup="dim_Reseller" count="0" oneField="1">
      <fieldsUsage count="1">
        <fieldUsage x="2"/>
      </fieldsUsage>
    </cacheHierarchy>
    <cacheHierarchy uniqueName="[Measures].[Average Sales per Reseller]" caption="Average Sales per Reseller" measure="1" displayFolder="" measureGroup="dim_Reseller" count="0" oneField="1">
      <fieldsUsage count="1">
        <fieldUsage x="3"/>
      </fieldsUsage>
    </cacheHierarchy>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1620373" backgroundQuery="1" createdVersion="8" refreshedVersion="8" minRefreshableVersion="3" recordCount="0" supportSubquery="1" supportAdvancedDrill="1" xr:uid="{2C92A40D-7FBE-43D8-9E46-89E0E99E997B}">
  <cacheSource type="external" connectionId="9"/>
  <cacheFields count="4">
    <cacheField name="[Measures].[Top Product by Sales]" caption="Top Product by Sales" numFmtId="0" hierarchy="58" level="32767"/>
    <cacheField name="[Measures].[Top Product by Profit]" caption="Top Product by Profit" numFmtId="0" hierarchy="59" level="32767"/>
    <cacheField name="[Measures].[Top Category]" caption="Top Category" numFmtId="0" hierarchy="60" level="32767"/>
    <cacheField name="[Measures].[Top Subcategory]" caption="Top Subcategory" numFmtId="0" hierarchy="6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oneField="1">
      <fieldsUsage count="1">
        <fieldUsage x="0"/>
      </fieldsUsage>
    </cacheHierarchy>
    <cacheHierarchy uniqueName="[Measures].[Top Product by Profit]" caption="Top Product by Profit" measure="1" displayFolder="" measureGroup="dim_Product" count="0" oneField="1">
      <fieldsUsage count="1">
        <fieldUsage x="1"/>
      </fieldsUsage>
    </cacheHierarchy>
    <cacheHierarchy uniqueName="[Measures].[Top Category]" caption="Top Category" measure="1" displayFolder="" measureGroup="dim_Product" count="0" oneField="1">
      <fieldsUsage count="1">
        <fieldUsage x="2"/>
      </fieldsUsage>
    </cacheHierarchy>
    <cacheHierarchy uniqueName="[Measures].[Top Subcategory]" caption="Top Subcategory" measure="1" displayFolder="" measureGroup="dim_Product" count="0" oneField="1">
      <fieldsUsage count="1">
        <fieldUsage x="3"/>
      </fieldsUsage>
    </cacheHierarchy>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4166667" backgroundQuery="1" createdVersion="8" refreshedVersion="8" minRefreshableVersion="3" recordCount="0" supportSubquery="1" supportAdvancedDrill="1" xr:uid="{7FB17B37-1A93-49CA-B01B-770772E341E7}">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6481484" backgroundQuery="1" createdVersion="8" refreshedVersion="8" minRefreshableVersion="3" recordCount="0" supportSubquery="1" supportAdvancedDrill="1" xr:uid="{0B38B7ED-8972-434F-B23C-85CBF773BB09}">
  <cacheSource type="external" connectionId="9"/>
  <cacheFields count="4">
    <cacheField name="[Measures].[Salesperson[Employee]]]" caption="Salesperson[Employee]" numFmtId="0" hierarchy="68" level="32767"/>
    <cacheField name="[Measures].[Target Variance]" caption="Target Variance" numFmtId="0" hierarchy="56" level="32767"/>
    <cacheField name="[Measures].[Target Achievement %]" caption="Target Achievement %" numFmtId="0" hierarchy="57" level="32767"/>
    <cacheField name="[Measures].[Salesperson Target]" caption="Salesperson Target" numFmtId="0" hierarchy="6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oneField="1">
      <fieldsUsage count="1">
        <fieldUsage x="1"/>
      </fieldsUsage>
    </cacheHierarchy>
    <cacheHierarchy uniqueName="[Measures].[Target Achievement %]" caption="Target Achievement %" measure="1" displayFolder="" measureGroup="fact_Targets" count="0" oneField="1">
      <fieldsUsage count="1">
        <fieldUsage x="2"/>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oneField="1">
      <fieldsUsage count="1">
        <fieldUsage x="0"/>
      </fieldsUsage>
    </cacheHierarchy>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8680554" backgroundQuery="1" createdVersion="8" refreshedVersion="8" minRefreshableVersion="3" recordCount="0" supportSubquery="1" supportAdvancedDrill="1" xr:uid="{803E632D-8F50-4FB6-B9E3-85EBCD984D46}">
  <cacheSource type="external" connectionId="9"/>
  <cacheFields count="5">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Sales]" caption="Total Sales" numFmtId="0" hierarchy="48" level="32767"/>
    <cacheField name="[Measures].[Total Cost]" caption="Total Cost" numFmtId="0" hierarchy="4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oneField="1">
      <fieldsUsage count="1">
        <fieldUsage x="4"/>
      </fieldsUsage>
    </cacheHierarchy>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oneField="1">
      <fieldsUsage count="1">
        <fieldUsage x="1"/>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273148" backgroundQuery="1" createdVersion="8" refreshedVersion="8" minRefreshableVersion="3" recordCount="0" supportSubquery="1" supportAdvancedDrill="1" xr:uid="{A44325F5-3532-4F2B-B7C6-693EA72794AB}">
  <cacheSource type="external" connectionId="9"/>
  <cacheFields count="3">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5277774" backgroundQuery="1" createdVersion="8" refreshedVersion="8" minRefreshableVersion="3" recordCount="0" supportSubquery="1" supportAdvancedDrill="1" xr:uid="{CDE29F93-FD31-4D88-9528-79136FBD3928}">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7939814" backgroundQuery="1" createdVersion="8" refreshedVersion="8" minRefreshableVersion="3" recordCount="0" supportSubquery="1" supportAdvancedDrill="1" xr:uid="{EB9BAD4F-2D71-4604-9934-7D32D9F569BB}">
  <cacheSource type="external" connectionId="9"/>
  <cacheFields count="5">
    <cacheField name="[dim_Date].[Month].[Month]" caption="Month" numFmtId="0" hierarchy="3" level="1">
      <sharedItems containsBlank="1" count="13">
        <s v="April"/>
        <s v="August"/>
        <s v="December"/>
        <s v="February"/>
        <s v="January"/>
        <s v="July"/>
        <s v="June"/>
        <s v="March"/>
        <s v="May"/>
        <s v="November"/>
        <s v="October"/>
        <s v="September"/>
        <m/>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 index="12" name="[dim_Date].[Month].&amp;"/>
          </x15:cachedUniqueNames>
        </ext>
      </extLst>
    </cacheField>
    <cacheField name="[Measures].[Total Target]" caption="Total Target" numFmtId="0" hierarchy="55" level="32767"/>
    <cacheField name="[Measures].[Total Sales]" caption="Total Sales" numFmtId="0" hierarchy="48" level="32767"/>
    <cacheField name="[Measures].[Target Variance]" caption="Target Variance" numFmtId="0" hierarchy="56" level="32767"/>
    <cacheField name="[Measures].[Target Achievements%]" caption="Target Achievements%" numFmtId="0" hierarchy="7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oneField="1">
      <fieldsUsage count="1">
        <fieldUsage x="4"/>
      </fieldsUsage>
    </cacheHierarchy>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141204" backgroundQuery="1" createdVersion="8" refreshedVersion="8" minRefreshableVersion="3" recordCount="0" supportSubquery="1" supportAdvancedDrill="1" xr:uid="{E3C340B0-3ABB-4B5C-A703-235D207179A8}">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Total Sales]" caption="Total Sales" numFmtId="0" hierarchy="48" level="32767"/>
    <cacheField name="[Measures].[Total Profit]" caption="Total Profit" numFmtId="0" hierarchy="50" level="32767"/>
    <cacheField name="[Measures].[Salesperson Target]" caption="Salesperson Target" numFmtId="0" hierarchy="69"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3495372" backgroundQuery="1" createdVersion="8" refreshedVersion="8" minRefreshableVersion="3" recordCount="0" supportSubquery="1" supportAdvancedDrill="1" xr:uid="{F0DE3E01-538E-4728-92AA-E30E83DD87E4}">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8318865738" backgroundQuery="1" createdVersion="8" refreshedVersion="8" minRefreshableVersion="3" recordCount="0" supportSubquery="1" supportAdvancedDrill="1" xr:uid="{099AD932-75AF-49AC-8335-4BBA459F025F}">
  <cacheSource type="external" connectionId="9"/>
  <cacheFields count="6">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Sales]" caption="Total Sales" numFmtId="0" hierarchy="48"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 name="[Measures].[YoY Growth %]" caption="YoY Growth %" numFmtId="0" hierarchy="7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oneField="1">
      <fieldsUsage count="1">
        <fieldUsage x="5"/>
      </fieldsUsage>
    </cacheHierarchy>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6504628" backgroundQuery="1" createdVersion="8" refreshedVersion="8" minRefreshableVersion="3" recordCount="0" supportSubquery="1" supportAdvancedDrill="1" xr:uid="{9792BB1B-AA68-47B4-B762-30398266DD00}">
  <cacheSource type="external" connectionId="9"/>
  <cacheFields count="4">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04887152779" backgroundQuery="1" createdVersion="8" refreshedVersion="8" minRefreshableVersion="3" recordCount="0" supportSubquery="1" supportAdvancedDrill="1" xr:uid="{269D6E5D-BFA2-453C-8B4D-107D587B4F3A}">
  <cacheSource type="external" connectionId="9"/>
  <cacheFields count="3">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95868402775" backgroundQuery="1" createdVersion="8" refreshedVersion="8" minRefreshableVersion="3" recordCount="0" supportSubquery="1" supportAdvancedDrill="1" xr:uid="{F01C3CE1-B669-40AA-A614-5E10B1F2E9C2}">
  <cacheSource type="external" connectionId="9"/>
  <cacheFields count="6">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Cost]" caption="Total Cost" numFmtId="0" hierarchy="49"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5065509262" backgroundQuery="1" createdVersion="8" refreshedVersion="8" minRefreshableVersion="3" recordCount="0" supportSubquery="1" supportAdvancedDrill="1" xr:uid="{B3101E38-9300-48D7-A851-77FE5DAFF68E}">
  <cacheSource type="external" connectionId="9"/>
  <cacheFields count="2">
    <cacheField name="[dim_Product].[Product].[Product]" caption="Product" numFmtId="0" hierarchy="9" level="1">
      <sharedItems count="10">
        <s v="Hitch Rack - 4-Bike"/>
        <s v="HL Mountain Frame - Black, 38"/>
        <s v="HL Mountain Frame - Black, 42"/>
        <s v="HL Mountain Frame - Silver, 38"/>
        <s v="Mountain-200 Black, 38"/>
        <s v="Mountain-200 Black, 42"/>
        <s v="Mountain-200 Black, 46"/>
        <s v="Mountain-200 Silver, 38"/>
        <s v="Mountain-200 Silver, 42"/>
        <s v="Mountain-200 Silver, 46"/>
      </sharedItems>
      <extLst>
        <ext xmlns:x15="http://schemas.microsoft.com/office/spreadsheetml/2010/11/main" uri="{4F2E5C28-24EA-4eb8-9CBF-B6C8F9C3D259}">
          <x15:cachedUniqueNames>
            <x15:cachedUniqueName index="0" name="[dim_Product].[Product].&amp;[Hitch Rack - 4-Bike]"/>
            <x15:cachedUniqueName index="1" name="[dim_Product].[Product].&amp;[HL Mountain Frame - Black, 38]"/>
            <x15:cachedUniqueName index="2" name="[dim_Product].[Product].&amp;[HL Mountain Frame - Black, 42]"/>
            <x15:cachedUniqueName index="3" name="[dim_Product].[Product].&amp;[HL Mountain Frame - Silver, 38]"/>
            <x15:cachedUniqueName index="4" name="[dim_Product].[Product].&amp;[Mountain-200 Black, 38]"/>
            <x15:cachedUniqueName index="5" name="[dim_Product].[Product].&amp;[Mountain-200 Black, 42]"/>
            <x15:cachedUniqueName index="6" name="[dim_Product].[Product].&amp;[Mountain-200 Black, 46]"/>
            <x15:cachedUniqueName index="7" name="[dim_Product].[Product].&amp;[Mountain-200 Silver, 38]"/>
            <x15:cachedUniqueName index="8" name="[dim_Product].[Product].&amp;[Mountain-200 Silver, 42]"/>
            <x15:cachedUniqueName index="9" name="[dim_Product].[Product].&amp;[Mountain-200 Silver, 46]"/>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7563425924" backgroundQuery="1" createdVersion="8" refreshedVersion="8" minRefreshableVersion="3" recordCount="0" supportSubquery="1" supportAdvancedDrill="1" xr:uid="{690E4F77-F52E-409F-8DC9-8B3FD2EEA533}">
  <cacheSource type="external" connectionId="9"/>
  <cacheFields count="2">
    <cacheField name="[dim_Product].[Product].[Product]" caption="Product" numFmtId="0" hierarchy="9" level="1">
      <sharedItems count="10">
        <s v="Mountain-200 Black, 38"/>
        <s v="Mountain-200 Black, 42"/>
        <s v="Mountain-200 Black, 46"/>
        <s v="Mountain-200 Silver, 38"/>
        <s v="Mountain-200 Silver, 42"/>
        <s v="Mountain-200 Silver, 46"/>
        <s v="Road-250 Black, 44"/>
        <s v="Road-250 Black, 48"/>
        <s v="Road-350-W Yellow, 48"/>
        <s v="Touring-1000 Blue, 60"/>
      </sharedItems>
      <extLst>
        <ext xmlns:x15="http://schemas.microsoft.com/office/spreadsheetml/2010/11/main" uri="{4F2E5C28-24EA-4eb8-9CBF-B6C8F9C3D259}">
          <x15:cachedUniqueNames>
            <x15:cachedUniqueName index="0" name="[dim_Product].[Product].&amp;[Mountain-200 Black, 38]"/>
            <x15:cachedUniqueName index="1" name="[dim_Product].[Product].&amp;[Mountain-200 Black, 42]"/>
            <x15:cachedUniqueName index="2" name="[dim_Product].[Product].&amp;[Mountain-200 Black, 46]"/>
            <x15:cachedUniqueName index="3" name="[dim_Product].[Product].&amp;[Mountain-200 Silver, 38]"/>
            <x15:cachedUniqueName index="4" name="[dim_Product].[Product].&amp;[Mountain-200 Silver, 42]"/>
            <x15:cachedUniqueName index="5" name="[dim_Product].[Product].&amp;[Mountain-200 Silver, 46]"/>
            <x15:cachedUniqueName index="6" name="[dim_Product].[Product].&amp;[Road-250 Black, 44]"/>
            <x15:cachedUniqueName index="7" name="[dim_Product].[Product].&amp;[Road-250 Black, 48]"/>
            <x15:cachedUniqueName index="8" name="[dim_Product].[Product].&amp;[Road-350-W Yellow, 48]"/>
            <x15:cachedUniqueName index="9" name="[dim_Product].[Product].&amp;[Touring-1000 Blue, 60]"/>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4706134257" backgroundQuery="1" createdVersion="8" refreshedVersion="8" minRefreshableVersion="3" recordCount="0" supportSubquery="1" supportAdvancedDrill="1" xr:uid="{615D9E87-FAC8-4347-BAE5-1B304332F734}">
  <cacheSource type="external" connectionId="9"/>
  <cacheFields count="6">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7364930558" backgroundQuery="1" createdVersion="8" refreshedVersion="8" minRefreshableVersion="3" recordCount="0" supportSubquery="1" supportAdvancedDrill="1" xr:uid="{7000BA8A-21C9-4A90-9E33-281B0F780473}">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37395023147" backgroundQuery="1" createdVersion="8" refreshedVersion="8" minRefreshableVersion="3" recordCount="0" supportSubquery="1" supportAdvancedDrill="1" xr:uid="{69642CDA-B845-4F0B-B95F-F27DA68CCED2}">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0722453702" backgroundQuery="1" createdVersion="8" refreshedVersion="8" minRefreshableVersion="3" recordCount="0" supportSubquery="1" supportAdvancedDrill="1" xr:uid="{8CA644AF-F14C-4A3B-9CA1-0C506DB94E67}">
  <cacheSource type="external" connectionId="9"/>
  <cacheFields count="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dim_Product].[Subcategory].[Subcategory]" caption="Subcategory" numFmtId="0" hierarchy="12" level="1">
      <sharedItems count="33">
        <s v="Bike Racks"/>
        <s v="Bottles and Cages"/>
        <s v="Cleaners"/>
        <s v="Helmets"/>
        <s v="Hydration Packs"/>
        <s v="Locks"/>
        <s v="Pumps"/>
        <s v="Tires and Tubes"/>
        <s v="Mountain Bikes"/>
        <s v="Road Bikes"/>
        <s v="Touring Bikes"/>
        <s v="Bib-Shorts"/>
        <s v="Caps"/>
        <s v="Gloves"/>
        <s v="Jerseys"/>
        <s v="Shorts"/>
        <s v="Socks"/>
        <s v="Tights"/>
        <s v="Vests"/>
        <s v="Bottom Brackets"/>
        <s v="Brakes"/>
        <s v="Chains"/>
        <s v="Cranksets"/>
        <s v="Derailleurs"/>
        <s v="Forks"/>
        <s v="Handlebars"/>
        <s v="Headsets"/>
        <s v="Mountain Frames"/>
        <s v="Pedals"/>
        <s v="Road Frames"/>
        <s v="Saddles"/>
        <s v="Touring Frames"/>
        <s v="Wheels"/>
      </sharedItems>
      <extLst>
        <ext xmlns:x15="http://schemas.microsoft.com/office/spreadsheetml/2010/11/main" uri="{4F2E5C28-24EA-4eb8-9CBF-B6C8F9C3D259}">
          <x15:cachedUniqueNames>
            <x15:cachedUniqueName index="0" name="[dim_Product].[Subcategory].&amp;[Bike Racks]"/>
            <x15:cachedUniqueName index="1" name="[dim_Product].[Subcategory].&amp;[Bottles and Cages]"/>
            <x15:cachedUniqueName index="2" name="[dim_Product].[Subcategory].&amp;[Cleaners]"/>
            <x15:cachedUniqueName index="3" name="[dim_Product].[Subcategory].&amp;[Helmets]"/>
            <x15:cachedUniqueName index="4" name="[dim_Product].[Subcategory].&amp;[Hydration Packs]"/>
            <x15:cachedUniqueName index="5" name="[dim_Product].[Subcategory].&amp;[Locks]"/>
            <x15:cachedUniqueName index="6" name="[dim_Product].[Subcategory].&amp;[Pumps]"/>
            <x15:cachedUniqueName index="7" name="[dim_Product].[Subcategory].&amp;[Tires and Tubes]"/>
            <x15:cachedUniqueName index="8" name="[dim_Product].[Subcategory].&amp;[Mountain Bikes]"/>
            <x15:cachedUniqueName index="9" name="[dim_Product].[Subcategory].&amp;[Road Bikes]"/>
            <x15:cachedUniqueName index="10" name="[dim_Product].[Subcategory].&amp;[Touring Bikes]"/>
            <x15:cachedUniqueName index="11" name="[dim_Product].[Subcategory].&amp;[Bib-Shorts]"/>
            <x15:cachedUniqueName index="12" name="[dim_Product].[Subcategory].&amp;[Caps]"/>
            <x15:cachedUniqueName index="13" name="[dim_Product].[Subcategory].&amp;[Gloves]"/>
            <x15:cachedUniqueName index="14" name="[dim_Product].[Subcategory].&amp;[Jerseys]"/>
            <x15:cachedUniqueName index="15" name="[dim_Product].[Subcategory].&amp;[Shorts]"/>
            <x15:cachedUniqueName index="16" name="[dim_Product].[Subcategory].&amp;[Socks]"/>
            <x15:cachedUniqueName index="17" name="[dim_Product].[Subcategory].&amp;[Tights]"/>
            <x15:cachedUniqueName index="18" name="[dim_Product].[Subcategory].&amp;[Vests]"/>
            <x15:cachedUniqueName index="19" name="[dim_Product].[Subcategory].&amp;[Bottom Brackets]"/>
            <x15:cachedUniqueName index="20" name="[dim_Product].[Subcategory].&amp;[Brakes]"/>
            <x15:cachedUniqueName index="21" name="[dim_Product].[Subcategory].&amp;[Chains]"/>
            <x15:cachedUniqueName index="22" name="[dim_Product].[Subcategory].&amp;[Cranksets]"/>
            <x15:cachedUniqueName index="23" name="[dim_Product].[Subcategory].&amp;[Derailleurs]"/>
            <x15:cachedUniqueName index="24" name="[dim_Product].[Subcategory].&amp;[Forks]"/>
            <x15:cachedUniqueName index="25" name="[dim_Product].[Subcategory].&amp;[Handlebars]"/>
            <x15:cachedUniqueName index="26" name="[dim_Product].[Subcategory].&amp;[Headsets]"/>
            <x15:cachedUniqueName index="27" name="[dim_Product].[Subcategory].&amp;[Mountain Frames]"/>
            <x15:cachedUniqueName index="28" name="[dim_Product].[Subcategory].&amp;[Pedals]"/>
            <x15:cachedUniqueName index="29" name="[dim_Product].[Subcategory].&amp;[Road Frames]"/>
            <x15:cachedUniqueName index="30" name="[dim_Product].[Subcategory].&amp;[Saddles]"/>
            <x15:cachedUniqueName index="31" name="[dim_Product].[Subcategory].&amp;[Touring Frames]"/>
            <x15:cachedUniqueName index="32" name="[dim_Product].[Subcategory].&amp;[Wheel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oneField="1">
      <fieldsUsage count="1">
        <fieldUsage x="3"/>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6"/>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3991087963" backgroundQuery="1" createdVersion="8" refreshedVersion="8" minRefreshableVersion="3" recordCount="0" supportSubquery="1" supportAdvancedDrill="1" xr:uid="{B939C2F6-308A-4A58-8FA5-E3831DE20A22}">
  <cacheSource type="external" connectionId="9"/>
  <cacheFields count="2">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7127083334" backgroundQuery="1" createdVersion="8" refreshedVersion="8" minRefreshableVersion="3" recordCount="0" supportSubquery="1" supportAdvancedDrill="1" xr:uid="{B2DCAE06-0FDB-4414-99E1-DFDDE1BD6CE8}">
  <cacheSource type="external" connectionId="9"/>
  <cacheFields count="4">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48" level="3276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2"/>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57692708334" backgroundQuery="1" createdVersion="8" refreshedVersion="8" minRefreshableVersion="3" recordCount="0" supportSubquery="1" supportAdvancedDrill="1" xr:uid="{DC6101D9-9D32-45A6-8047-36CBAAA121BB}">
  <cacheSource type="external" connectionId="9"/>
  <cacheFields count="3">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69999884257" backgroundQuery="1" createdVersion="8" refreshedVersion="8" minRefreshableVersion="3" recordCount="0" supportSubquery="1" supportAdvancedDrill="1" xr:uid="{8BC71E7D-0640-4666-AB01-1564AFB34F0B}">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0299652779" backgroundQuery="1" createdVersion="8" refreshedVersion="8" minRefreshableVersion="3" recordCount="0" supportSubquery="1" supportAdvancedDrill="1" xr:uid="{152AFA7D-161D-4A12-8916-6AC033BE2991}">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3211689817" backgroundQuery="1" createdVersion="8" refreshedVersion="8" minRefreshableVersion="3" recordCount="0" supportSubquery="1" supportAdvancedDrill="1" xr:uid="{62E26AAD-6CE6-4E91-9E48-0CE2713DF76D}">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3357638891" backgroundQuery="1" createdVersion="8" refreshedVersion="8" minRefreshableVersion="3" recordCount="0" supportSubquery="1" supportAdvancedDrill="1" xr:uid="{D0A80A60-1579-4B1B-84A7-9B40C654FDD2}">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5363194442" backgroundQuery="1" createdVersion="8" refreshedVersion="8" minRefreshableVersion="3" recordCount="0" supportSubquery="1" supportAdvancedDrill="1" xr:uid="{C2482BA3-3D67-41A8-9C59-5F7F539BD0B7}">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79984027779" backgroundQuery="1" createdVersion="8" refreshedVersion="8" minRefreshableVersion="3" recordCount="0" supportSubquery="1" supportAdvancedDrill="1" xr:uid="{7803E8D9-F44F-42BA-81F8-49378D215B36}">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0721527777" backgroundQuery="1" createdVersion="8" refreshedVersion="8" minRefreshableVersion="3" recordCount="0" supportSubquery="1" supportAdvancedDrill="1" xr:uid="{EF641C0E-33C2-42D8-B208-F78A4AD2046A}">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2783449073" backgroundQuery="1" createdVersion="8" refreshedVersion="8" minRefreshableVersion="3" recordCount="0" supportSubquery="1" supportAdvancedDrill="1" xr:uid="{98233115-1C7E-4C9E-81D6-20DDFD838378}">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87246990744" backgroundQuery="1" createdVersion="8" refreshedVersion="8" minRefreshableVersion="3" recordCount="0" supportSubquery="1" supportAdvancedDrill="1" xr:uid="{B8EE8AC5-2FE1-4493-8DC2-037479A76788}">
  <cacheSource type="external" connectionId="9"/>
  <cacheFields count="2">
    <cacheField name="[Measures].[Total Sales]" caption="Total Sales" numFmtId="0" hierarchy="48"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1"/>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2952199072" backgroundQuery="1" createdVersion="8" refreshedVersion="8" minRefreshableVersion="3" recordCount="0" supportSubquery="1" supportAdvancedDrill="1" xr:uid="{8D1E9351-65D8-49C6-8222-D2AB4DFEFF92}">
  <cacheSource type="external" connectionId="9"/>
  <cacheFields count="6">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Total Quantity]" caption="Total Quantity" numFmtId="0" hierarchy="52"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7477430553" backgroundQuery="1" createdVersion="8" refreshedVersion="8" minRefreshableVersion="3" recordCount="0" supportSubquery="1" supportAdvancedDrill="1" xr:uid="{A48F4275-F6E9-409B-A607-CF5DE57A10BC}">
  <cacheSource type="external" connectionId="9"/>
  <cacheFields count="2">
    <cacheField name="[dim_Reseller].[Reseller].[Reseller]" caption="Reseller" numFmtId="0" hierarchy="20" level="1">
      <sharedItems count="10">
        <s v="Brakes and Gears"/>
        <s v="Closeout Boutique"/>
        <s v="Field Trip Store"/>
        <s v="Great Bikes"/>
        <s v="Latest Sports Equipment"/>
        <s v="Leather Seat Factory"/>
        <s v="Permanent Finish Products"/>
        <s v="Registered Cycle Store"/>
        <s v="The Gear Store"/>
        <s v="Top Sports Supply"/>
      </sharedItems>
      <extLst>
        <ext xmlns:x15="http://schemas.microsoft.com/office/spreadsheetml/2010/11/main" uri="{4F2E5C28-24EA-4eb8-9CBF-B6C8F9C3D259}">
          <x15:cachedUniqueNames>
            <x15:cachedUniqueName index="0" name="[dim_Reseller].[Reseller].&amp;[Brakes and Gears]"/>
            <x15:cachedUniqueName index="1" name="[dim_Reseller].[Reseller].&amp;[Closeout Boutique]"/>
            <x15:cachedUniqueName index="2" name="[dim_Reseller].[Reseller].&amp;[Field Trip Store]"/>
            <x15:cachedUniqueName index="3" name="[dim_Reseller].[Reseller].&amp;[Great Bikes]"/>
            <x15:cachedUniqueName index="4" name="[dim_Reseller].[Reseller].&amp;[Latest Sports Equipment]"/>
            <x15:cachedUniqueName index="5" name="[dim_Reseller].[Reseller].&amp;[Leather Seat Factory]"/>
            <x15:cachedUniqueName index="6" name="[dim_Reseller].[Reseller].&amp;[Permanent Finish Products]"/>
            <x15:cachedUniqueName index="7" name="[dim_Reseller].[Reseller].&amp;[Registered Cycle Store]"/>
            <x15:cachedUniqueName index="8" name="[dim_Reseller].[Reseller].&amp;[The Gear Store]"/>
            <x15:cachedUniqueName index="9" name="[dim_Reseller].[Reseller].&amp;[Top Sports Supply]"/>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898382291663" backgroundQuery="1" createdVersion="8" refreshedVersion="8" minRefreshableVersion="3" recordCount="0" supportSubquery="1" supportAdvancedDrill="1" xr:uid="{419B7862-772C-4B57-9D1A-76B84E4C36FC}">
  <cacheSource type="external" connectionId="9"/>
  <cacheFields count="6">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3377893519" backgroundQuery="1" createdVersion="8" refreshedVersion="8" minRefreshableVersion="3" recordCount="0" supportSubquery="1" supportAdvancedDrill="1" xr:uid="{F95E2B2B-A8C2-44F5-AB75-DB5AA04AD182}">
  <cacheSource type="external" connectionId="9"/>
  <cacheFields count="7">
    <cacheField name="[dim_Reseller].[Country_Region].[Country_Region]" caption="Country_Region" numFmtId="0" hierarchy="23"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seller].[Country_Region].&amp;[Australia]"/>
            <x15:cachedUniqueName index="1" name="[dim_Reseller].[Country_Region].&amp;[Canada]"/>
            <x15:cachedUniqueName index="2" name="[dim_Reseller].[Country_Region].&amp;[France]"/>
            <x15:cachedUniqueName index="3" name="[dim_Reseller].[Country_Region].&amp;[Germany]"/>
            <x15:cachedUniqueName index="4" name="[dim_Reseller].[Country_Region].&amp;[United Kingdom]"/>
            <x15:cachedUniqueName index="5" name="[dim_Reseller].[Country_Region].&amp;[United States]"/>
          </x15:cachedUniqueNames>
        </ext>
      </extLst>
    </cacheField>
    <cacheField name="[dim_Reseller].[State_Province].[State_Province]" caption="State_Province" numFmtId="0" hierarchy="22" level="1">
      <sharedItems count="64">
        <s v="New South Wales"/>
        <s v="Queensland"/>
        <s v="South Australia"/>
        <s v="Victoria"/>
        <s v="Alberta"/>
        <s v="British Columbia"/>
        <s v="Brunswick"/>
        <s v="Manitoba"/>
        <s v="Ontario"/>
        <s v="Quebec"/>
        <s v="Essonne"/>
        <s v="Garonne (Haute)"/>
        <s v="Hauts de Seine"/>
        <s v="Loir et Cher"/>
        <s v="Loiret"/>
        <s v="Nord"/>
        <s v="Pas de Calais"/>
        <s v="Seine (Paris)"/>
        <s v="Seine et Marne"/>
        <s v="Seine Saint Denis"/>
        <s v="Val de Marne"/>
        <s v="Val d'Oise"/>
        <s v="Bayern"/>
        <s v="Brandenburg"/>
        <s v="Hamburg"/>
        <s v="Hessen"/>
        <s v="Nordrhein-Westfalen"/>
        <s v="Saarland"/>
        <s v="England"/>
        <s v="Alabama"/>
        <s v="Arizona"/>
        <s v="California"/>
        <s v="Colorado"/>
        <s v="Connecticut"/>
        <s v="Florida"/>
        <s v="Georgia"/>
        <s v="Idaho"/>
        <s v="Illinois"/>
        <s v="Indiana"/>
        <s v="Kentucky"/>
        <s v="Maine"/>
        <s v="Massachusetts"/>
        <s v="Michigan"/>
        <s v="Minnesota"/>
        <s v="Mississippi"/>
        <s v="Missouri"/>
        <s v="Montana"/>
        <s v="Nevada"/>
        <s v="New Hampshire"/>
        <s v="New Mexico"/>
        <s v="New York"/>
        <s v="North Carolina"/>
        <s v="Ohio"/>
        <s v="Oregon"/>
        <s v="Rhode Island"/>
        <s v="South Carolina"/>
        <s v="South Dakota"/>
        <s v="Tennessee"/>
        <s v="Texas"/>
        <s v="Utah"/>
        <s v="Virginia"/>
        <s v="Washington"/>
        <s v="Wisconsin"/>
        <s v="Wyoming"/>
      </sharedItems>
      <extLst>
        <ext xmlns:x15="http://schemas.microsoft.com/office/spreadsheetml/2010/11/main" uri="{4F2E5C28-24EA-4eb8-9CBF-B6C8F9C3D259}">
          <x15:cachedUniqueNames>
            <x15:cachedUniqueName index="0" name="[dim_Reseller].[State_Province].&amp;[New South Wales]"/>
            <x15:cachedUniqueName index="1" name="[dim_Reseller].[State_Province].&amp;[Queensland]"/>
            <x15:cachedUniqueName index="2" name="[dim_Reseller].[State_Province].&amp;[South Australia]"/>
            <x15:cachedUniqueName index="3" name="[dim_Reseller].[State_Province].&amp;[Victoria]"/>
            <x15:cachedUniqueName index="4" name="[dim_Reseller].[State_Province].&amp;[Alberta]"/>
            <x15:cachedUniqueName index="5" name="[dim_Reseller].[State_Province].&amp;[British Columbia]"/>
            <x15:cachedUniqueName index="6" name="[dim_Reseller].[State_Province].&amp;[Brunswick]"/>
            <x15:cachedUniqueName index="7" name="[dim_Reseller].[State_Province].&amp;[Manitoba]"/>
            <x15:cachedUniqueName index="8" name="[dim_Reseller].[State_Province].&amp;[Ontario]"/>
            <x15:cachedUniqueName index="9" name="[dim_Reseller].[State_Province].&amp;[Quebec]"/>
            <x15:cachedUniqueName index="10" name="[dim_Reseller].[State_Province].&amp;[Essonne]"/>
            <x15:cachedUniqueName index="11" name="[dim_Reseller].[State_Province].&amp;[Garonne (Haute)]"/>
            <x15:cachedUniqueName index="12" name="[dim_Reseller].[State_Province].&amp;[Hauts de Seine]"/>
            <x15:cachedUniqueName index="13" name="[dim_Reseller].[State_Province].&amp;[Loir et Cher]"/>
            <x15:cachedUniqueName index="14" name="[dim_Reseller].[State_Province].&amp;[Loiret]"/>
            <x15:cachedUniqueName index="15" name="[dim_Reseller].[State_Province].&amp;[Nord]"/>
            <x15:cachedUniqueName index="16" name="[dim_Reseller].[State_Province].&amp;[Pas de Calais]"/>
            <x15:cachedUniqueName index="17" name="[dim_Reseller].[State_Province].&amp;[Seine (Paris)]"/>
            <x15:cachedUniqueName index="18" name="[dim_Reseller].[State_Province].&amp;[Seine et Marne]"/>
            <x15:cachedUniqueName index="19" name="[dim_Reseller].[State_Province].&amp;[Seine Saint Denis]"/>
            <x15:cachedUniqueName index="20" name="[dim_Reseller].[State_Province].&amp;[Val de Marne]"/>
            <x15:cachedUniqueName index="21" name="[dim_Reseller].[State_Province].&amp;[Val d'Oise]"/>
            <x15:cachedUniqueName index="22" name="[dim_Reseller].[State_Province].&amp;[Bayern]"/>
            <x15:cachedUniqueName index="23" name="[dim_Reseller].[State_Province].&amp;[Brandenburg]"/>
            <x15:cachedUniqueName index="24" name="[dim_Reseller].[State_Province].&amp;[Hamburg]"/>
            <x15:cachedUniqueName index="25" name="[dim_Reseller].[State_Province].&amp;[Hessen]"/>
            <x15:cachedUniqueName index="26" name="[dim_Reseller].[State_Province].&amp;[Nordrhein-Westfalen]"/>
            <x15:cachedUniqueName index="27" name="[dim_Reseller].[State_Province].&amp;[Saarland]"/>
            <x15:cachedUniqueName index="28" name="[dim_Reseller].[State_Province].&amp;[England]"/>
            <x15:cachedUniqueName index="29" name="[dim_Reseller].[State_Province].&amp;[Alabama]"/>
            <x15:cachedUniqueName index="30" name="[dim_Reseller].[State_Province].&amp;[Arizona]"/>
            <x15:cachedUniqueName index="31" name="[dim_Reseller].[State_Province].&amp;[California]"/>
            <x15:cachedUniqueName index="32" name="[dim_Reseller].[State_Province].&amp;[Colorado]"/>
            <x15:cachedUniqueName index="33" name="[dim_Reseller].[State_Province].&amp;[Connecticut]"/>
            <x15:cachedUniqueName index="34" name="[dim_Reseller].[State_Province].&amp;[Florida]"/>
            <x15:cachedUniqueName index="35" name="[dim_Reseller].[State_Province].&amp;[Georgia]"/>
            <x15:cachedUniqueName index="36" name="[dim_Reseller].[State_Province].&amp;[Idaho]"/>
            <x15:cachedUniqueName index="37" name="[dim_Reseller].[State_Province].&amp;[Illinois]"/>
            <x15:cachedUniqueName index="38" name="[dim_Reseller].[State_Province].&amp;[Indiana]"/>
            <x15:cachedUniqueName index="39" name="[dim_Reseller].[State_Province].&amp;[Kentucky]"/>
            <x15:cachedUniqueName index="40" name="[dim_Reseller].[State_Province].&amp;[Maine]"/>
            <x15:cachedUniqueName index="41" name="[dim_Reseller].[State_Province].&amp;[Massachusetts]"/>
            <x15:cachedUniqueName index="42" name="[dim_Reseller].[State_Province].&amp;[Michigan]"/>
            <x15:cachedUniqueName index="43" name="[dim_Reseller].[State_Province].&amp;[Minnesota]"/>
            <x15:cachedUniqueName index="44" name="[dim_Reseller].[State_Province].&amp;[Mississippi]"/>
            <x15:cachedUniqueName index="45" name="[dim_Reseller].[State_Province].&amp;[Missouri]"/>
            <x15:cachedUniqueName index="46" name="[dim_Reseller].[State_Province].&amp;[Montana]"/>
            <x15:cachedUniqueName index="47" name="[dim_Reseller].[State_Province].&amp;[Nevada]"/>
            <x15:cachedUniqueName index="48" name="[dim_Reseller].[State_Province].&amp;[New Hampshire]"/>
            <x15:cachedUniqueName index="49" name="[dim_Reseller].[State_Province].&amp;[New Mexico]"/>
            <x15:cachedUniqueName index="50" name="[dim_Reseller].[State_Province].&amp;[New York]"/>
            <x15:cachedUniqueName index="51" name="[dim_Reseller].[State_Province].&amp;[North Carolina]"/>
            <x15:cachedUniqueName index="52" name="[dim_Reseller].[State_Province].&amp;[Ohio]"/>
            <x15:cachedUniqueName index="53" name="[dim_Reseller].[State_Province].&amp;[Oregon]"/>
            <x15:cachedUniqueName index="54" name="[dim_Reseller].[State_Province].&amp;[Rhode Island]"/>
            <x15:cachedUniqueName index="55" name="[dim_Reseller].[State_Province].&amp;[South Carolina]"/>
            <x15:cachedUniqueName index="56" name="[dim_Reseller].[State_Province].&amp;[South Dakota]"/>
            <x15:cachedUniqueName index="57" name="[dim_Reseller].[State_Province].&amp;[Tennessee]"/>
            <x15:cachedUniqueName index="58" name="[dim_Reseller].[State_Province].&amp;[Texas]"/>
            <x15:cachedUniqueName index="59" name="[dim_Reseller].[State_Province].&amp;[Utah]"/>
            <x15:cachedUniqueName index="60" name="[dim_Reseller].[State_Province].&amp;[Virginia]"/>
            <x15:cachedUniqueName index="61" name="[dim_Reseller].[State_Province].&amp;[Washington]"/>
            <x15:cachedUniqueName index="62" name="[dim_Reseller].[State_Province].&amp;[Wisconsin]"/>
            <x15:cachedUniqueName index="63" name="[dim_Reseller].[State_Province].&amp;[Wyoming]"/>
          </x15:cachedUniqueNames>
        </ext>
      </extLst>
    </cacheField>
    <cacheField name="[dim_Reseller].[City].[City]" caption="City" numFmtId="0" hierarchy="21" level="1">
      <sharedItems count="414">
        <s v="Darlinghurst"/>
        <s v="Lane Cove"/>
        <s v="Lavender Bay"/>
        <s v="Matraville"/>
        <s v="Milsons Point"/>
        <s v="Newcastle"/>
        <s v="North Ryde"/>
        <s v="North Sydney"/>
        <s v="Rhodes"/>
        <s v="Silverwater"/>
        <s v="Sydney"/>
        <s v="Hawthorne"/>
        <s v="Cloverdale"/>
        <s v="Findon"/>
        <s v="Perth"/>
        <s v="Melbourne"/>
        <s v="Seaford"/>
        <s v="South Melbourne"/>
        <s v="Calgary"/>
        <s v="Edmonton"/>
        <s v="Burnaby"/>
        <s v="Richmond"/>
        <s v="Surrey"/>
        <s v="Vancouver"/>
        <s v="Victoria"/>
        <s v="Saint John"/>
        <s v="Winnipeg"/>
        <s v="Aurora"/>
        <s v="Barrie"/>
        <s v="Brampton"/>
        <s v="Chalk Riber"/>
        <s v="Etobicoke"/>
        <s v="Kanata"/>
        <s v="Kingston"/>
        <s v="Markham"/>
        <s v="Mississauga"/>
        <s v="Nepean"/>
        <s v="Ottawa"/>
        <s v="Richmond Hill"/>
        <s v="Toronto"/>
        <s v="Waterloo"/>
        <s v="Weston"/>
        <s v="Brossard"/>
        <s v="Hull"/>
        <s v="Montreal"/>
        <s v="Outremont"/>
        <s v="Pnot-Rouge"/>
        <s v="Quebec"/>
        <s v="Sainte-Foy"/>
        <s v="Sillery"/>
        <s v="Ville De'anjou"/>
        <s v="Morangis"/>
        <s v="Verrieres Le Buisson"/>
        <s v="Colomiers"/>
        <s v="Colombes"/>
        <s v="Courbevoie"/>
        <s v="Paris La Defense"/>
        <s v="Sèvres"/>
        <s v="Suresnes"/>
        <s v="Saint Ouen"/>
        <s v="Orleans"/>
        <s v="Croix"/>
        <s v="Roncq"/>
        <s v="Boulogne-sur-Mer"/>
        <s v="Paris"/>
        <s v="Lieusaint"/>
        <s v="Roissy en Brie"/>
        <s v="Bobigny"/>
        <s v="Pantin"/>
        <s v="Orly"/>
        <s v="Cergy"/>
        <s v="Augsburg"/>
        <s v="Frankfurt"/>
        <s v="Grevenbroich"/>
        <s v="Berlin"/>
        <s v="Eilenburg"/>
        <s v="Essen"/>
        <s v="Frankfurt am Main"/>
        <s v="Hamburg"/>
        <s v="Muehlheim"/>
        <s v="Paderborn"/>
        <s v="Bad Soden"/>
        <s v="Duesseldorf"/>
        <s v="München"/>
        <s v="Braunschweig"/>
        <s v="Hannover"/>
        <s v="Leipzig"/>
        <s v="Kiel"/>
        <s v="Münster"/>
        <s v="Offenbach"/>
        <s v="Poing"/>
        <s v="Saarbrücken"/>
        <s v="Stuttgart"/>
        <s v="Sulzbach Taunus"/>
        <s v="Abingdon"/>
        <s v="Basingstoke Hants"/>
        <s v="Berks"/>
        <s v="Berkshire"/>
        <s v="Birmingham"/>
        <s v="Bracknell"/>
        <s v="Cambridge"/>
        <s v="Gloucestershire"/>
        <s v="High Wycombe"/>
        <s v="Lancaster"/>
        <s v="Liverpool"/>
        <s v="London"/>
        <s v="Maidenhead"/>
        <s v="Milton Keynes"/>
        <s v="Oxford"/>
        <s v="Oxon"/>
        <s v="Reading"/>
        <s v="W. York"/>
        <s v="Warrington"/>
        <s v="West Sussex"/>
        <s v="Wokingham"/>
        <s v="Woolston"/>
        <s v="York"/>
        <s v="Florence"/>
        <s v="Huntsville"/>
        <s v="Chandler"/>
        <s v="Gilbert"/>
        <s v="Mesa"/>
        <s v="Phoenix"/>
        <s v="Scottsdale"/>
        <s v="Surprise"/>
        <s v="Tucson"/>
        <s v="Alhambra"/>
        <s v="Auburn"/>
        <s v="Baldwin Park"/>
        <s v="Barstow"/>
        <s v="Bell Gardens"/>
        <s v="Camarillo"/>
        <s v="Canoga Park"/>
        <s v="Carson"/>
        <s v="Cerritos"/>
        <s v="Citrus Heights"/>
        <s v="City Of Commerce"/>
        <s v="Culver City"/>
        <s v="Daly City"/>
        <s v="El Cajon"/>
        <s v="El Segundo"/>
        <s v="Elk Grove"/>
        <s v="Escondido"/>
        <s v="Eureka"/>
        <s v="Fontana"/>
        <s v="Fremont"/>
        <s v="Fullerton"/>
        <s v="Gilroy"/>
        <s v="Hanford"/>
        <s v="Irvine"/>
        <s v="La Mesa"/>
        <s v="Lake Elsinore"/>
        <s v="Lakewood"/>
        <s v="Milpitas"/>
        <s v="Modesto"/>
        <s v="Monrovia"/>
        <s v="Newark"/>
        <s v="Ontario"/>
        <s v="Orange"/>
        <s v="Oxnard"/>
        <s v="Pleasanton"/>
        <s v="Redlands"/>
        <s v="Sacramento"/>
        <s v="San Bruno"/>
        <s v="San Diego"/>
        <s v="San Francisco"/>
        <s v="San Jose"/>
        <s v="San Mateo"/>
        <s v="San Ramon"/>
        <s v="San Ysidro"/>
        <s v="Sand City"/>
        <s v="Santa Ana"/>
        <s v="Santa Monica"/>
        <s v="Sherman Oaks"/>
        <s v="Simi Valley"/>
        <s v="Stockton"/>
        <s v="Trabuco Canyon"/>
        <s v="Union City"/>
        <s v="Upland"/>
        <s v="Van Nuys"/>
        <s v="Visalia"/>
        <s v="Whittier"/>
        <s v="Denver"/>
        <s v="Englewood"/>
        <s v="Greeley"/>
        <s v="Longmont"/>
        <s v="Loveland"/>
        <s v="Parker"/>
        <s v="Westminster"/>
        <s v="East Haven"/>
        <s v="Hamden"/>
        <s v="Milford"/>
        <s v="New Haven"/>
        <s v="Stamford"/>
        <s v="Waterbury"/>
        <s v="Westport"/>
        <s v="Bradenton"/>
        <s v="Clearwater"/>
        <s v="Destin"/>
        <s v="Hollywood"/>
        <s v="Kendall"/>
        <s v="Lakeland"/>
        <s v="Merritt Island"/>
        <s v="Miami"/>
        <s v="North Miami Beach"/>
        <s v="Orlando"/>
        <s v="Sarasota"/>
        <s v="Sunrise"/>
        <s v="Tampa"/>
        <s v="Vero Beach"/>
        <s v="Atlanta"/>
        <s v="Augusta"/>
        <s v="Austell"/>
        <s v="Byron"/>
        <s v="Clarkston"/>
        <s v="Columbus"/>
        <s v="Decatur"/>
        <s v="La Grange"/>
        <s v="Marietta"/>
        <s v="Mcdonough"/>
        <s v="Savannah"/>
        <s v="Suwanee"/>
        <s v="Idaho Falls"/>
        <s v="Lewiston"/>
        <s v="Sandpoint"/>
        <s v="Carol Stream"/>
        <s v="Chicago"/>
        <s v="Elgin"/>
        <s v="Joliet"/>
        <s v="Moline"/>
        <s v="Norridge"/>
        <s v="Peoria"/>
        <s v="Tuscola"/>
        <s v="West Chicago"/>
        <s v="Wood Dale"/>
        <s v="Daleville"/>
        <s v="Fort Wayne"/>
        <s v="Indianapolis"/>
        <s v="Logansport"/>
        <s v="Michigan City"/>
        <s v="New Castle"/>
        <s v="South Bend"/>
        <s v="Campbellsville"/>
        <s v="Newport"/>
        <s v="Saint Matthews"/>
        <s v="Somerset"/>
        <s v="Kittery"/>
        <s v="Braintree"/>
        <s v="Norwood"/>
        <s v="Randolph"/>
        <s v="Wrentham"/>
        <s v="Detroit"/>
        <s v="Holland"/>
        <s v="Howell"/>
        <s v="Madison Heights"/>
        <s v="Midland"/>
        <s v="Monroe"/>
        <s v="Novi"/>
        <s v="Pontiac"/>
        <s v="Port Huron"/>
        <s v="Redford"/>
        <s v="Saginaw"/>
        <s v="Southfield"/>
        <s v="Southgate"/>
        <s v="Westland"/>
        <s v="Zeeland"/>
        <s v="Branch"/>
        <s v="Duluth"/>
        <s v="Edina"/>
        <s v="Medford"/>
        <s v="Minneapolis"/>
        <s v="Woodbury"/>
        <s v="Biloxi"/>
        <s v="Gulfport"/>
        <s v="Tupelo"/>
        <s v="Branson"/>
        <s v="Ferguson"/>
        <s v="Jefferson City"/>
        <s v="Kansas City"/>
        <s v="Odessa"/>
        <s v="Saint Ann"/>
        <s v="Saint Louis"/>
        <s v="Billings"/>
        <s v="Great Falls"/>
        <s v="Missoula"/>
        <s v="Fernley"/>
        <s v="Las Vegas"/>
        <s v="North Las Vegas"/>
        <s v="Reno"/>
        <s v="Sparks"/>
        <s v="Hooksett"/>
        <s v="Nashua"/>
        <s v="Plaistow"/>
        <s v="Tilton"/>
        <s v="Las Cruces"/>
        <s v="Rio Rancho"/>
        <s v="Santa Fe"/>
        <s v="Cheektowaga"/>
        <s v="Endicott"/>
        <s v="Lake George"/>
        <s v="Melville"/>
        <s v="New Hartford"/>
        <s v="New York"/>
        <s v="Valley Stream"/>
        <s v="Charlotte"/>
        <s v="Greensboro"/>
        <s v="Kannapolis"/>
        <s v="Raleigh"/>
        <s v="Rocky Mount"/>
        <s v="Smithfield"/>
        <s v="Winston-Salem"/>
        <s v="Burbank"/>
        <s v="Cincinnati"/>
        <s v="Euclid"/>
        <s v="Heath"/>
        <s v="Mansfield"/>
        <s v="Mentor"/>
        <s v="North Randall"/>
        <s v="Oberlin"/>
        <s v="Springdale"/>
        <s v="Albany"/>
        <s v="Beaverton"/>
        <s v="Clackamas"/>
        <s v="Hillsboro"/>
        <s v="Klamath Falls"/>
        <s v="Milwaukie"/>
        <s v="Portland"/>
        <s v="Salem"/>
        <s v="Springfield"/>
        <s v="Tigard"/>
        <s v="Troutdale"/>
        <s v="Warwick"/>
        <s v="Woonsocket"/>
        <s v="Bluffton"/>
        <s v="Gaffney"/>
        <s v="Myrtle Beach"/>
        <s v="Denby"/>
        <s v="North Sioux City"/>
        <s v="Crossville"/>
        <s v="La Vergne"/>
        <s v="Maryville"/>
        <s v="Memphis"/>
        <s v="Millington"/>
        <s v="Nashville"/>
        <s v="Pigeon Forge"/>
        <s v="Arlington"/>
        <s v="Austin"/>
        <s v="Baytown"/>
        <s v="Carrollton"/>
        <s v="Cedar Park"/>
        <s v="College Station"/>
        <s v="Corpus Christi"/>
        <s v="Dallas"/>
        <s v="Fort Worth"/>
        <s v="Garland"/>
        <s v="Houston"/>
        <s v="Humble"/>
        <s v="Irving"/>
        <s v="Killeen"/>
        <s v="La Marque"/>
        <s v="Laredo"/>
        <s v="Mesquite"/>
        <s v="Plano"/>
        <s v="Round Rock"/>
        <s v="San Antonio"/>
        <s v="Sugar Land"/>
        <s v="Bountiful"/>
        <s v="Cedar City"/>
        <s v="Ogden"/>
        <s v="Park City"/>
        <s v="Riverton"/>
        <s v="Salt Lake City"/>
        <s v="Sandy"/>
        <s v="Tooele"/>
        <s v="Chantilly"/>
        <s v="Falls Church"/>
        <s v="Leesburg"/>
        <s v="Newport News"/>
        <s v="Virginia Beach"/>
        <s v="Bellevue"/>
        <s v="Bellingham"/>
        <s v="Bothell"/>
        <s v="Chehalis"/>
        <s v="Ellensburg"/>
        <s v="Everett"/>
        <s v="Federal Way"/>
        <s v="Issaquah"/>
        <s v="Kelso"/>
        <s v="Kennewick"/>
        <s v="Kent"/>
        <s v="Kirkland"/>
        <s v="Lacey"/>
        <s v="Longview"/>
        <s v="Lynnwood"/>
        <s v="North Bend"/>
        <s v="Port Orchard"/>
        <s v="Puyallup"/>
        <s v="Redmond"/>
        <s v="Renton"/>
        <s v="Seattle"/>
        <s v="Sequim"/>
        <s v="Shelton"/>
        <s v="Spokane"/>
        <s v="Tacoma"/>
        <s v="Washougal"/>
        <s v="Wenatchee"/>
        <s v="Woodinville"/>
        <s v="Johnson Creek"/>
        <s v="Milwaukee"/>
        <s v="Mosinee"/>
        <s v="Racine"/>
        <s v="Casper"/>
        <s v="Cheyenne"/>
        <s v="Rock Springs"/>
      </sharedItems>
      <extLst>
        <ext xmlns:x15="http://schemas.microsoft.com/office/spreadsheetml/2010/11/main" uri="{4F2E5C28-24EA-4eb8-9CBF-B6C8F9C3D259}">
          <x15:cachedUniqueNames>
            <x15:cachedUniqueName index="0" name="[dim_Reseller].[City].&amp;[Darlinghurst]"/>
            <x15:cachedUniqueName index="1" name="[dim_Reseller].[City].&amp;[Lane Cove]"/>
            <x15:cachedUniqueName index="2" name="[dim_Reseller].[City].&amp;[Lavender Bay]"/>
            <x15:cachedUniqueName index="3" name="[dim_Reseller].[City].&amp;[Matraville]"/>
            <x15:cachedUniqueName index="4" name="[dim_Reseller].[City].&amp;[Milsons Point]"/>
            <x15:cachedUniqueName index="5" name="[dim_Reseller].[City].&amp;[Newcastle]"/>
            <x15:cachedUniqueName index="6" name="[dim_Reseller].[City].&amp;[North Ryde]"/>
            <x15:cachedUniqueName index="7" name="[dim_Reseller].[City].&amp;[North Sydney]"/>
            <x15:cachedUniqueName index="8" name="[dim_Reseller].[City].&amp;[Rhodes]"/>
            <x15:cachedUniqueName index="9" name="[dim_Reseller].[City].&amp;[Silverwater]"/>
            <x15:cachedUniqueName index="10" name="[dim_Reseller].[City].&amp;[Sydney]"/>
            <x15:cachedUniqueName index="11" name="[dim_Reseller].[City].&amp;[Hawthorne]"/>
            <x15:cachedUniqueName index="12" name="[dim_Reseller].[City].&amp;[Cloverdale]"/>
            <x15:cachedUniqueName index="13" name="[dim_Reseller].[City].&amp;[Findon]"/>
            <x15:cachedUniqueName index="14" name="[dim_Reseller].[City].&amp;[Perth]"/>
            <x15:cachedUniqueName index="15" name="[dim_Reseller].[City].&amp;[Melbourne]"/>
            <x15:cachedUniqueName index="16" name="[dim_Reseller].[City].&amp;[Seaford]"/>
            <x15:cachedUniqueName index="17" name="[dim_Reseller].[City].&amp;[South Melbourne]"/>
            <x15:cachedUniqueName index="18" name="[dim_Reseller].[City].&amp;[Calgary]"/>
            <x15:cachedUniqueName index="19" name="[dim_Reseller].[City].&amp;[Edmonton]"/>
            <x15:cachedUniqueName index="20" name="[dim_Reseller].[City].&amp;[Burnaby]"/>
            <x15:cachedUniqueName index="21" name="[dim_Reseller].[City].&amp;[Richmond]"/>
            <x15:cachedUniqueName index="22" name="[dim_Reseller].[City].&amp;[Surrey]"/>
            <x15:cachedUniqueName index="23" name="[dim_Reseller].[City].&amp;[Vancouver]"/>
            <x15:cachedUniqueName index="24" name="[dim_Reseller].[City].&amp;[Victoria]"/>
            <x15:cachedUniqueName index="25" name="[dim_Reseller].[City].&amp;[Saint John]"/>
            <x15:cachedUniqueName index="26" name="[dim_Reseller].[City].&amp;[Winnipeg]"/>
            <x15:cachedUniqueName index="27" name="[dim_Reseller].[City].&amp;[Aurora]"/>
            <x15:cachedUniqueName index="28" name="[dim_Reseller].[City].&amp;[Barrie]"/>
            <x15:cachedUniqueName index="29" name="[dim_Reseller].[City].&amp;[Brampton]"/>
            <x15:cachedUniqueName index="30" name="[dim_Reseller].[City].&amp;[Chalk Riber]"/>
            <x15:cachedUniqueName index="31" name="[dim_Reseller].[City].&amp;[Etobicoke]"/>
            <x15:cachedUniqueName index="32" name="[dim_Reseller].[City].&amp;[Kanata]"/>
            <x15:cachedUniqueName index="33" name="[dim_Reseller].[City].&amp;[Kingston]"/>
            <x15:cachedUniqueName index="34" name="[dim_Reseller].[City].&amp;[Markham]"/>
            <x15:cachedUniqueName index="35" name="[dim_Reseller].[City].&amp;[Mississauga]"/>
            <x15:cachedUniqueName index="36" name="[dim_Reseller].[City].&amp;[Nepean]"/>
            <x15:cachedUniqueName index="37" name="[dim_Reseller].[City].&amp;[Ottawa]"/>
            <x15:cachedUniqueName index="38" name="[dim_Reseller].[City].&amp;[Richmond Hill]"/>
            <x15:cachedUniqueName index="39" name="[dim_Reseller].[City].&amp;[Toronto]"/>
            <x15:cachedUniqueName index="40" name="[dim_Reseller].[City].&amp;[Waterloo]"/>
            <x15:cachedUniqueName index="41" name="[dim_Reseller].[City].&amp;[Weston]"/>
            <x15:cachedUniqueName index="42" name="[dim_Reseller].[City].&amp;[Brossard]"/>
            <x15:cachedUniqueName index="43" name="[dim_Reseller].[City].&amp;[Hull]"/>
            <x15:cachedUniqueName index="44" name="[dim_Reseller].[City].&amp;[Montreal]"/>
            <x15:cachedUniqueName index="45" name="[dim_Reseller].[City].&amp;[Outremont]"/>
            <x15:cachedUniqueName index="46" name="[dim_Reseller].[City].&amp;[Pnot-Rouge]"/>
            <x15:cachedUniqueName index="47" name="[dim_Reseller].[City].&amp;[Quebec]"/>
            <x15:cachedUniqueName index="48" name="[dim_Reseller].[City].&amp;[Sainte-Foy]"/>
            <x15:cachedUniqueName index="49" name="[dim_Reseller].[City].&amp;[Sillery]"/>
            <x15:cachedUniqueName index="50" name="[dim_Reseller].[City].&amp;[Ville De'anjou]"/>
            <x15:cachedUniqueName index="51" name="[dim_Reseller].[City].&amp;[Morangis]"/>
            <x15:cachedUniqueName index="52" name="[dim_Reseller].[City].&amp;[Verrieres Le Buisson]"/>
            <x15:cachedUniqueName index="53" name="[dim_Reseller].[City].&amp;[Colomiers]"/>
            <x15:cachedUniqueName index="54" name="[dim_Reseller].[City].&amp;[Colombes]"/>
            <x15:cachedUniqueName index="55" name="[dim_Reseller].[City].&amp;[Courbevoie]"/>
            <x15:cachedUniqueName index="56" name="[dim_Reseller].[City].&amp;[Paris La Defense]"/>
            <x15:cachedUniqueName index="57" name="[dim_Reseller].[City].&amp;[Sèvres]"/>
            <x15:cachedUniqueName index="58" name="[dim_Reseller].[City].&amp;[Suresnes]"/>
            <x15:cachedUniqueName index="59" name="[dim_Reseller].[City].&amp;[Saint Ouen]"/>
            <x15:cachedUniqueName index="60" name="[dim_Reseller].[City].&amp;[Orleans]"/>
            <x15:cachedUniqueName index="61" name="[dim_Reseller].[City].&amp;[Croix]"/>
            <x15:cachedUniqueName index="62" name="[dim_Reseller].[City].&amp;[Roncq]"/>
            <x15:cachedUniqueName index="63" name="[dim_Reseller].[City].&amp;[Boulogne-sur-Mer]"/>
            <x15:cachedUniqueName index="64" name="[dim_Reseller].[City].&amp;[Paris]"/>
            <x15:cachedUniqueName index="65" name="[dim_Reseller].[City].&amp;[Lieusaint]"/>
            <x15:cachedUniqueName index="66" name="[dim_Reseller].[City].&amp;[Roissy en Brie]"/>
            <x15:cachedUniqueName index="67" name="[dim_Reseller].[City].&amp;[Bobigny]"/>
            <x15:cachedUniqueName index="68" name="[dim_Reseller].[City].&amp;[Pantin]"/>
            <x15:cachedUniqueName index="69" name="[dim_Reseller].[City].&amp;[Orly]"/>
            <x15:cachedUniqueName index="70" name="[dim_Reseller].[City].&amp;[Cergy]"/>
            <x15:cachedUniqueName index="71" name="[dim_Reseller].[City].&amp;[Augsburg]"/>
            <x15:cachedUniqueName index="72" name="[dim_Reseller].[City].&amp;[Frankfurt]"/>
            <x15:cachedUniqueName index="73" name="[dim_Reseller].[City].&amp;[Grevenbroich]"/>
            <x15:cachedUniqueName index="74" name="[dim_Reseller].[City].&amp;[Berlin]"/>
            <x15:cachedUniqueName index="75" name="[dim_Reseller].[City].&amp;[Eilenburg]"/>
            <x15:cachedUniqueName index="76" name="[dim_Reseller].[City].&amp;[Essen]"/>
            <x15:cachedUniqueName index="77" name="[dim_Reseller].[City].&amp;[Frankfurt am Main]"/>
            <x15:cachedUniqueName index="78" name="[dim_Reseller].[City].&amp;[Hamburg]"/>
            <x15:cachedUniqueName index="79" name="[dim_Reseller].[City].&amp;[Muehlheim]"/>
            <x15:cachedUniqueName index="80" name="[dim_Reseller].[City].&amp;[Paderborn]"/>
            <x15:cachedUniqueName index="81" name="[dim_Reseller].[City].&amp;[Bad Soden]"/>
            <x15:cachedUniqueName index="82" name="[dim_Reseller].[City].&amp;[Duesseldorf]"/>
            <x15:cachedUniqueName index="83" name="[dim_Reseller].[City].&amp;[München]"/>
            <x15:cachedUniqueName index="84" name="[dim_Reseller].[City].&amp;[Braunschweig]"/>
            <x15:cachedUniqueName index="85" name="[dim_Reseller].[City].&amp;[Hannover]"/>
            <x15:cachedUniqueName index="86" name="[dim_Reseller].[City].&amp;[Leipzig]"/>
            <x15:cachedUniqueName index="87" name="[dim_Reseller].[City].&amp;[Kiel]"/>
            <x15:cachedUniqueName index="88" name="[dim_Reseller].[City].&amp;[Münster]"/>
            <x15:cachedUniqueName index="89" name="[dim_Reseller].[City].&amp;[Offenbach]"/>
            <x15:cachedUniqueName index="90" name="[dim_Reseller].[City].&amp;[Poing]"/>
            <x15:cachedUniqueName index="91" name="[dim_Reseller].[City].&amp;[Saarbrücken]"/>
            <x15:cachedUniqueName index="92" name="[dim_Reseller].[City].&amp;[Stuttgart]"/>
            <x15:cachedUniqueName index="93" name="[dim_Reseller].[City].&amp;[Sulzbach Taunus]"/>
            <x15:cachedUniqueName index="94" name="[dim_Reseller].[City].&amp;[Abingdon]"/>
            <x15:cachedUniqueName index="95" name="[dim_Reseller].[City].&amp;[Basingstoke Hants]"/>
            <x15:cachedUniqueName index="96" name="[dim_Reseller].[City].&amp;[Berks]"/>
            <x15:cachedUniqueName index="97" name="[dim_Reseller].[City].&amp;[Berkshire]"/>
            <x15:cachedUniqueName index="98" name="[dim_Reseller].[City].&amp;[Birmingham]"/>
            <x15:cachedUniqueName index="99" name="[dim_Reseller].[City].&amp;[Bracknell]"/>
            <x15:cachedUniqueName index="100" name="[dim_Reseller].[City].&amp;[Cambridge]"/>
            <x15:cachedUniqueName index="101" name="[dim_Reseller].[City].&amp;[Gloucestershire]"/>
            <x15:cachedUniqueName index="102" name="[dim_Reseller].[City].&amp;[High Wycombe]"/>
            <x15:cachedUniqueName index="103" name="[dim_Reseller].[City].&amp;[Lancaster]"/>
            <x15:cachedUniqueName index="104" name="[dim_Reseller].[City].&amp;[Liverpool]"/>
            <x15:cachedUniqueName index="105" name="[dim_Reseller].[City].&amp;[London]"/>
            <x15:cachedUniqueName index="106" name="[dim_Reseller].[City].&amp;[Maidenhead]"/>
            <x15:cachedUniqueName index="107" name="[dim_Reseller].[City].&amp;[Milton Keynes]"/>
            <x15:cachedUniqueName index="108" name="[dim_Reseller].[City].&amp;[Oxford]"/>
            <x15:cachedUniqueName index="109" name="[dim_Reseller].[City].&amp;[Oxon]"/>
            <x15:cachedUniqueName index="110" name="[dim_Reseller].[City].&amp;[Reading]"/>
            <x15:cachedUniqueName index="111" name="[dim_Reseller].[City].&amp;[W. York]"/>
            <x15:cachedUniqueName index="112" name="[dim_Reseller].[City].&amp;[Warrington]"/>
            <x15:cachedUniqueName index="113" name="[dim_Reseller].[City].&amp;[West Sussex]"/>
            <x15:cachedUniqueName index="114" name="[dim_Reseller].[City].&amp;[Wokingham]"/>
            <x15:cachedUniqueName index="115" name="[dim_Reseller].[City].&amp;[Woolston]"/>
            <x15:cachedUniqueName index="116" name="[dim_Reseller].[City].&amp;[York]"/>
            <x15:cachedUniqueName index="117" name="[dim_Reseller].[City].&amp;[Florence]"/>
            <x15:cachedUniqueName index="118" name="[dim_Reseller].[City].&amp;[Huntsville]"/>
            <x15:cachedUniqueName index="119" name="[dim_Reseller].[City].&amp;[Chandler]"/>
            <x15:cachedUniqueName index="120" name="[dim_Reseller].[City].&amp;[Gilbert]"/>
            <x15:cachedUniqueName index="121" name="[dim_Reseller].[City].&amp;[Mesa]"/>
            <x15:cachedUniqueName index="122" name="[dim_Reseller].[City].&amp;[Phoenix]"/>
            <x15:cachedUniqueName index="123" name="[dim_Reseller].[City].&amp;[Scottsdale]"/>
            <x15:cachedUniqueName index="124" name="[dim_Reseller].[City].&amp;[Surprise]"/>
            <x15:cachedUniqueName index="125" name="[dim_Reseller].[City].&amp;[Tucson]"/>
            <x15:cachedUniqueName index="126" name="[dim_Reseller].[City].&amp;[Alhambra]"/>
            <x15:cachedUniqueName index="127" name="[dim_Reseller].[City].&amp;[Auburn]"/>
            <x15:cachedUniqueName index="128" name="[dim_Reseller].[City].&amp;[Baldwin Park]"/>
            <x15:cachedUniqueName index="129" name="[dim_Reseller].[City].&amp;[Barstow]"/>
            <x15:cachedUniqueName index="130" name="[dim_Reseller].[City].&amp;[Bell Gardens]"/>
            <x15:cachedUniqueName index="131" name="[dim_Reseller].[City].&amp;[Camarillo]"/>
            <x15:cachedUniqueName index="132" name="[dim_Reseller].[City].&amp;[Canoga Park]"/>
            <x15:cachedUniqueName index="133" name="[dim_Reseller].[City].&amp;[Carson]"/>
            <x15:cachedUniqueName index="134" name="[dim_Reseller].[City].&amp;[Cerritos]"/>
            <x15:cachedUniqueName index="135" name="[dim_Reseller].[City].&amp;[Citrus Heights]"/>
            <x15:cachedUniqueName index="136" name="[dim_Reseller].[City].&amp;[City Of Commerce]"/>
            <x15:cachedUniqueName index="137" name="[dim_Reseller].[City].&amp;[Culver City]"/>
            <x15:cachedUniqueName index="138" name="[dim_Reseller].[City].&amp;[Daly City]"/>
            <x15:cachedUniqueName index="139" name="[dim_Reseller].[City].&amp;[El Cajon]"/>
            <x15:cachedUniqueName index="140" name="[dim_Reseller].[City].&amp;[El Segundo]"/>
            <x15:cachedUniqueName index="141" name="[dim_Reseller].[City].&amp;[Elk Grove]"/>
            <x15:cachedUniqueName index="142" name="[dim_Reseller].[City].&amp;[Escondido]"/>
            <x15:cachedUniqueName index="143" name="[dim_Reseller].[City].&amp;[Eureka]"/>
            <x15:cachedUniqueName index="144" name="[dim_Reseller].[City].&amp;[Fontana]"/>
            <x15:cachedUniqueName index="145" name="[dim_Reseller].[City].&amp;[Fremont]"/>
            <x15:cachedUniqueName index="146" name="[dim_Reseller].[City].&amp;[Fullerton]"/>
            <x15:cachedUniqueName index="147" name="[dim_Reseller].[City].&amp;[Gilroy]"/>
            <x15:cachedUniqueName index="148" name="[dim_Reseller].[City].&amp;[Hanford]"/>
            <x15:cachedUniqueName index="149" name="[dim_Reseller].[City].&amp;[Irvine]"/>
            <x15:cachedUniqueName index="150" name="[dim_Reseller].[City].&amp;[La Mesa]"/>
            <x15:cachedUniqueName index="151" name="[dim_Reseller].[City].&amp;[Lake Elsinore]"/>
            <x15:cachedUniqueName index="152" name="[dim_Reseller].[City].&amp;[Lakewood]"/>
            <x15:cachedUniqueName index="153" name="[dim_Reseller].[City].&amp;[Milpitas]"/>
            <x15:cachedUniqueName index="154" name="[dim_Reseller].[City].&amp;[Modesto]"/>
            <x15:cachedUniqueName index="155" name="[dim_Reseller].[City].&amp;[Monrovia]"/>
            <x15:cachedUniqueName index="156" name="[dim_Reseller].[City].&amp;[Newark]"/>
            <x15:cachedUniqueName index="157" name="[dim_Reseller].[City].&amp;[Ontario]"/>
            <x15:cachedUniqueName index="158" name="[dim_Reseller].[City].&amp;[Orange]"/>
            <x15:cachedUniqueName index="159" name="[dim_Reseller].[City].&amp;[Oxnard]"/>
            <x15:cachedUniqueName index="160" name="[dim_Reseller].[City].&amp;[Pleasanton]"/>
            <x15:cachedUniqueName index="161" name="[dim_Reseller].[City].&amp;[Redlands]"/>
            <x15:cachedUniqueName index="162" name="[dim_Reseller].[City].&amp;[Sacramento]"/>
            <x15:cachedUniqueName index="163" name="[dim_Reseller].[City].&amp;[San Bruno]"/>
            <x15:cachedUniqueName index="164" name="[dim_Reseller].[City].&amp;[San Diego]"/>
            <x15:cachedUniqueName index="165" name="[dim_Reseller].[City].&amp;[San Francisco]"/>
            <x15:cachedUniqueName index="166" name="[dim_Reseller].[City].&amp;[San Jose]"/>
            <x15:cachedUniqueName index="167" name="[dim_Reseller].[City].&amp;[San Mateo]"/>
            <x15:cachedUniqueName index="168" name="[dim_Reseller].[City].&amp;[San Ramon]"/>
            <x15:cachedUniqueName index="169" name="[dim_Reseller].[City].&amp;[San Ysidro]"/>
            <x15:cachedUniqueName index="170" name="[dim_Reseller].[City].&amp;[Sand City]"/>
            <x15:cachedUniqueName index="171" name="[dim_Reseller].[City].&amp;[Santa Ana]"/>
            <x15:cachedUniqueName index="172" name="[dim_Reseller].[City].&amp;[Santa Monica]"/>
            <x15:cachedUniqueName index="173" name="[dim_Reseller].[City].&amp;[Sherman Oaks]"/>
            <x15:cachedUniqueName index="174" name="[dim_Reseller].[City].&amp;[Simi Valley]"/>
            <x15:cachedUniqueName index="175" name="[dim_Reseller].[City].&amp;[Stockton]"/>
            <x15:cachedUniqueName index="176" name="[dim_Reseller].[City].&amp;[Trabuco Canyon]"/>
            <x15:cachedUniqueName index="177" name="[dim_Reseller].[City].&amp;[Union City]"/>
            <x15:cachedUniqueName index="178" name="[dim_Reseller].[City].&amp;[Upland]"/>
            <x15:cachedUniqueName index="179" name="[dim_Reseller].[City].&amp;[Van Nuys]"/>
            <x15:cachedUniqueName index="180" name="[dim_Reseller].[City].&amp;[Visalia]"/>
            <x15:cachedUniqueName index="181" name="[dim_Reseller].[City].&amp;[Whittier]"/>
            <x15:cachedUniqueName index="182" name="[dim_Reseller].[City].&amp;[Denver]"/>
            <x15:cachedUniqueName index="183" name="[dim_Reseller].[City].&amp;[Englewood]"/>
            <x15:cachedUniqueName index="184" name="[dim_Reseller].[City].&amp;[Greeley]"/>
            <x15:cachedUniqueName index="185" name="[dim_Reseller].[City].&amp;[Longmont]"/>
            <x15:cachedUniqueName index="186" name="[dim_Reseller].[City].&amp;[Loveland]"/>
            <x15:cachedUniqueName index="187" name="[dim_Reseller].[City].&amp;[Parker]"/>
            <x15:cachedUniqueName index="188" name="[dim_Reseller].[City].&amp;[Westminster]"/>
            <x15:cachedUniqueName index="189" name="[dim_Reseller].[City].&amp;[East Haven]"/>
            <x15:cachedUniqueName index="190" name="[dim_Reseller].[City].&amp;[Hamden]"/>
            <x15:cachedUniqueName index="191" name="[dim_Reseller].[City].&amp;[Milford]"/>
            <x15:cachedUniqueName index="192" name="[dim_Reseller].[City].&amp;[New Haven]"/>
            <x15:cachedUniqueName index="193" name="[dim_Reseller].[City].&amp;[Stamford]"/>
            <x15:cachedUniqueName index="194" name="[dim_Reseller].[City].&amp;[Waterbury]"/>
            <x15:cachedUniqueName index="195" name="[dim_Reseller].[City].&amp;[Westport]"/>
            <x15:cachedUniqueName index="196" name="[dim_Reseller].[City].&amp;[Bradenton]"/>
            <x15:cachedUniqueName index="197" name="[dim_Reseller].[City].&amp;[Clearwater]"/>
            <x15:cachedUniqueName index="198" name="[dim_Reseller].[City].&amp;[Destin]"/>
            <x15:cachedUniqueName index="199" name="[dim_Reseller].[City].&amp;[Hollywood]"/>
            <x15:cachedUniqueName index="200" name="[dim_Reseller].[City].&amp;[Kendall]"/>
            <x15:cachedUniqueName index="201" name="[dim_Reseller].[City].&amp;[Lakeland]"/>
            <x15:cachedUniqueName index="202" name="[dim_Reseller].[City].&amp;[Merritt Island]"/>
            <x15:cachedUniqueName index="203" name="[dim_Reseller].[City].&amp;[Miami]"/>
            <x15:cachedUniqueName index="204" name="[dim_Reseller].[City].&amp;[North Miami Beach]"/>
            <x15:cachedUniqueName index="205" name="[dim_Reseller].[City].&amp;[Orlando]"/>
            <x15:cachedUniqueName index="206" name="[dim_Reseller].[City].&amp;[Sarasota]"/>
            <x15:cachedUniqueName index="207" name="[dim_Reseller].[City].&amp;[Sunrise]"/>
            <x15:cachedUniqueName index="208" name="[dim_Reseller].[City].&amp;[Tampa]"/>
            <x15:cachedUniqueName index="209" name="[dim_Reseller].[City].&amp;[Vero Beach]"/>
            <x15:cachedUniqueName index="210" name="[dim_Reseller].[City].&amp;[Atlanta]"/>
            <x15:cachedUniqueName index="211" name="[dim_Reseller].[City].&amp;[Augusta]"/>
            <x15:cachedUniqueName index="212" name="[dim_Reseller].[City].&amp;[Austell]"/>
            <x15:cachedUniqueName index="213" name="[dim_Reseller].[City].&amp;[Byron]"/>
            <x15:cachedUniqueName index="214" name="[dim_Reseller].[City].&amp;[Clarkston]"/>
            <x15:cachedUniqueName index="215" name="[dim_Reseller].[City].&amp;[Columbus]"/>
            <x15:cachedUniqueName index="216" name="[dim_Reseller].[City].&amp;[Decatur]"/>
            <x15:cachedUniqueName index="217" name="[dim_Reseller].[City].&amp;[La Grange]"/>
            <x15:cachedUniqueName index="218" name="[dim_Reseller].[City].&amp;[Marietta]"/>
            <x15:cachedUniqueName index="219" name="[dim_Reseller].[City].&amp;[Mcdonough]"/>
            <x15:cachedUniqueName index="220" name="[dim_Reseller].[City].&amp;[Savannah]"/>
            <x15:cachedUniqueName index="221" name="[dim_Reseller].[City].&amp;[Suwanee]"/>
            <x15:cachedUniqueName index="222" name="[dim_Reseller].[City].&amp;[Idaho Falls]"/>
            <x15:cachedUniqueName index="223" name="[dim_Reseller].[City].&amp;[Lewiston]"/>
            <x15:cachedUniqueName index="224" name="[dim_Reseller].[City].&amp;[Sandpoint]"/>
            <x15:cachedUniqueName index="225" name="[dim_Reseller].[City].&amp;[Carol Stream]"/>
            <x15:cachedUniqueName index="226" name="[dim_Reseller].[City].&amp;[Chicago]"/>
            <x15:cachedUniqueName index="227" name="[dim_Reseller].[City].&amp;[Elgin]"/>
            <x15:cachedUniqueName index="228" name="[dim_Reseller].[City].&amp;[Joliet]"/>
            <x15:cachedUniqueName index="229" name="[dim_Reseller].[City].&amp;[Moline]"/>
            <x15:cachedUniqueName index="230" name="[dim_Reseller].[City].&amp;[Norridge]"/>
            <x15:cachedUniqueName index="231" name="[dim_Reseller].[City].&amp;[Peoria]"/>
            <x15:cachedUniqueName index="232" name="[dim_Reseller].[City].&amp;[Tuscola]"/>
            <x15:cachedUniqueName index="233" name="[dim_Reseller].[City].&amp;[West Chicago]"/>
            <x15:cachedUniqueName index="234" name="[dim_Reseller].[City].&amp;[Wood Dale]"/>
            <x15:cachedUniqueName index="235" name="[dim_Reseller].[City].&amp;[Daleville]"/>
            <x15:cachedUniqueName index="236" name="[dim_Reseller].[City].&amp;[Fort Wayne]"/>
            <x15:cachedUniqueName index="237" name="[dim_Reseller].[City].&amp;[Indianapolis]"/>
            <x15:cachedUniqueName index="238" name="[dim_Reseller].[City].&amp;[Logansport]"/>
            <x15:cachedUniqueName index="239" name="[dim_Reseller].[City].&amp;[Michigan City]"/>
            <x15:cachedUniqueName index="240" name="[dim_Reseller].[City].&amp;[New Castle]"/>
            <x15:cachedUniqueName index="241" name="[dim_Reseller].[City].&amp;[South Bend]"/>
            <x15:cachedUniqueName index="242" name="[dim_Reseller].[City].&amp;[Campbellsville]"/>
            <x15:cachedUniqueName index="243" name="[dim_Reseller].[City].&amp;[Newport]"/>
            <x15:cachedUniqueName index="244" name="[dim_Reseller].[City].&amp;[Saint Matthews]"/>
            <x15:cachedUniqueName index="245" name="[dim_Reseller].[City].&amp;[Somerset]"/>
            <x15:cachedUniqueName index="246" name="[dim_Reseller].[City].&amp;[Kittery]"/>
            <x15:cachedUniqueName index="247" name="[dim_Reseller].[City].&amp;[Braintree]"/>
            <x15:cachedUniqueName index="248" name="[dim_Reseller].[City].&amp;[Norwood]"/>
            <x15:cachedUniqueName index="249" name="[dim_Reseller].[City].&amp;[Randolph]"/>
            <x15:cachedUniqueName index="250" name="[dim_Reseller].[City].&amp;[Wrentham]"/>
            <x15:cachedUniqueName index="251" name="[dim_Reseller].[City].&amp;[Detroit]"/>
            <x15:cachedUniqueName index="252" name="[dim_Reseller].[City].&amp;[Holland]"/>
            <x15:cachedUniqueName index="253" name="[dim_Reseller].[City].&amp;[Howell]"/>
            <x15:cachedUniqueName index="254" name="[dim_Reseller].[City].&amp;[Madison Heights]"/>
            <x15:cachedUniqueName index="255" name="[dim_Reseller].[City].&amp;[Midland]"/>
            <x15:cachedUniqueName index="256" name="[dim_Reseller].[City].&amp;[Monroe]"/>
            <x15:cachedUniqueName index="257" name="[dim_Reseller].[City].&amp;[Novi]"/>
            <x15:cachedUniqueName index="258" name="[dim_Reseller].[City].&amp;[Pontiac]"/>
            <x15:cachedUniqueName index="259" name="[dim_Reseller].[City].&amp;[Port Huron]"/>
            <x15:cachedUniqueName index="260" name="[dim_Reseller].[City].&amp;[Redford]"/>
            <x15:cachedUniqueName index="261" name="[dim_Reseller].[City].&amp;[Saginaw]"/>
            <x15:cachedUniqueName index="262" name="[dim_Reseller].[City].&amp;[Southfield]"/>
            <x15:cachedUniqueName index="263" name="[dim_Reseller].[City].&amp;[Southgate]"/>
            <x15:cachedUniqueName index="264" name="[dim_Reseller].[City].&amp;[Westland]"/>
            <x15:cachedUniqueName index="265" name="[dim_Reseller].[City].&amp;[Zeeland]"/>
            <x15:cachedUniqueName index="266" name="[dim_Reseller].[City].&amp;[Branch]"/>
            <x15:cachedUniqueName index="267" name="[dim_Reseller].[City].&amp;[Duluth]"/>
            <x15:cachedUniqueName index="268" name="[dim_Reseller].[City].&amp;[Edina]"/>
            <x15:cachedUniqueName index="269" name="[dim_Reseller].[City].&amp;[Medford]"/>
            <x15:cachedUniqueName index="270" name="[dim_Reseller].[City].&amp;[Minneapolis]"/>
            <x15:cachedUniqueName index="271" name="[dim_Reseller].[City].&amp;[Woodbury]"/>
            <x15:cachedUniqueName index="272" name="[dim_Reseller].[City].&amp;[Biloxi]"/>
            <x15:cachedUniqueName index="273" name="[dim_Reseller].[City].&amp;[Gulfport]"/>
            <x15:cachedUniqueName index="274" name="[dim_Reseller].[City].&amp;[Tupelo]"/>
            <x15:cachedUniqueName index="275" name="[dim_Reseller].[City].&amp;[Branson]"/>
            <x15:cachedUniqueName index="276" name="[dim_Reseller].[City].&amp;[Ferguson]"/>
            <x15:cachedUniqueName index="277" name="[dim_Reseller].[City].&amp;[Jefferson City]"/>
            <x15:cachedUniqueName index="278" name="[dim_Reseller].[City].&amp;[Kansas City]"/>
            <x15:cachedUniqueName index="279" name="[dim_Reseller].[City].&amp;[Odessa]"/>
            <x15:cachedUniqueName index="280" name="[dim_Reseller].[City].&amp;[Saint Ann]"/>
            <x15:cachedUniqueName index="281" name="[dim_Reseller].[City].&amp;[Saint Louis]"/>
            <x15:cachedUniqueName index="282" name="[dim_Reseller].[City].&amp;[Billings]"/>
            <x15:cachedUniqueName index="283" name="[dim_Reseller].[City].&amp;[Great Falls]"/>
            <x15:cachedUniqueName index="284" name="[dim_Reseller].[City].&amp;[Missoula]"/>
            <x15:cachedUniqueName index="285" name="[dim_Reseller].[City].&amp;[Fernley]"/>
            <x15:cachedUniqueName index="286" name="[dim_Reseller].[City].&amp;[Las Vegas]"/>
            <x15:cachedUniqueName index="287" name="[dim_Reseller].[City].&amp;[North Las Vegas]"/>
            <x15:cachedUniqueName index="288" name="[dim_Reseller].[City].&amp;[Reno]"/>
            <x15:cachedUniqueName index="289" name="[dim_Reseller].[City].&amp;[Sparks]"/>
            <x15:cachedUniqueName index="290" name="[dim_Reseller].[City].&amp;[Hooksett]"/>
            <x15:cachedUniqueName index="291" name="[dim_Reseller].[City].&amp;[Nashua]"/>
            <x15:cachedUniqueName index="292" name="[dim_Reseller].[City].&amp;[Plaistow]"/>
            <x15:cachedUniqueName index="293" name="[dim_Reseller].[City].&amp;[Tilton]"/>
            <x15:cachedUniqueName index="294" name="[dim_Reseller].[City].&amp;[Las Cruces]"/>
            <x15:cachedUniqueName index="295" name="[dim_Reseller].[City].&amp;[Rio Rancho]"/>
            <x15:cachedUniqueName index="296" name="[dim_Reseller].[City].&amp;[Santa Fe]"/>
            <x15:cachedUniqueName index="297" name="[dim_Reseller].[City].&amp;[Cheektowaga]"/>
            <x15:cachedUniqueName index="298" name="[dim_Reseller].[City].&amp;[Endicott]"/>
            <x15:cachedUniqueName index="299" name="[dim_Reseller].[City].&amp;[Lake George]"/>
            <x15:cachedUniqueName index="300" name="[dim_Reseller].[City].&amp;[Melville]"/>
            <x15:cachedUniqueName index="301" name="[dim_Reseller].[City].&amp;[New Hartford]"/>
            <x15:cachedUniqueName index="302" name="[dim_Reseller].[City].&amp;[New York]"/>
            <x15:cachedUniqueName index="303" name="[dim_Reseller].[City].&amp;[Valley Stream]"/>
            <x15:cachedUniqueName index="304" name="[dim_Reseller].[City].&amp;[Charlotte]"/>
            <x15:cachedUniqueName index="305" name="[dim_Reseller].[City].&amp;[Greensboro]"/>
            <x15:cachedUniqueName index="306" name="[dim_Reseller].[City].&amp;[Kannapolis]"/>
            <x15:cachedUniqueName index="307" name="[dim_Reseller].[City].&amp;[Raleigh]"/>
            <x15:cachedUniqueName index="308" name="[dim_Reseller].[City].&amp;[Rocky Mount]"/>
            <x15:cachedUniqueName index="309" name="[dim_Reseller].[City].&amp;[Smithfield]"/>
            <x15:cachedUniqueName index="310" name="[dim_Reseller].[City].&amp;[Winston-Salem]"/>
            <x15:cachedUniqueName index="311" name="[dim_Reseller].[City].&amp;[Burbank]"/>
            <x15:cachedUniqueName index="312" name="[dim_Reseller].[City].&amp;[Cincinnati]"/>
            <x15:cachedUniqueName index="313" name="[dim_Reseller].[City].&amp;[Euclid]"/>
            <x15:cachedUniqueName index="314" name="[dim_Reseller].[City].&amp;[Heath]"/>
            <x15:cachedUniqueName index="315" name="[dim_Reseller].[City].&amp;[Mansfield]"/>
            <x15:cachedUniqueName index="316" name="[dim_Reseller].[City].&amp;[Mentor]"/>
            <x15:cachedUniqueName index="317" name="[dim_Reseller].[City].&amp;[North Randall]"/>
            <x15:cachedUniqueName index="318" name="[dim_Reseller].[City].&amp;[Oberlin]"/>
            <x15:cachedUniqueName index="319" name="[dim_Reseller].[City].&amp;[Springdale]"/>
            <x15:cachedUniqueName index="320" name="[dim_Reseller].[City].&amp;[Albany]"/>
            <x15:cachedUniqueName index="321" name="[dim_Reseller].[City].&amp;[Beaverton]"/>
            <x15:cachedUniqueName index="322" name="[dim_Reseller].[City].&amp;[Clackamas]"/>
            <x15:cachedUniqueName index="323" name="[dim_Reseller].[City].&amp;[Hillsboro]"/>
            <x15:cachedUniqueName index="324" name="[dim_Reseller].[City].&amp;[Klamath Falls]"/>
            <x15:cachedUniqueName index="325" name="[dim_Reseller].[City].&amp;[Milwaukie]"/>
            <x15:cachedUniqueName index="326" name="[dim_Reseller].[City].&amp;[Portland]"/>
            <x15:cachedUniqueName index="327" name="[dim_Reseller].[City].&amp;[Salem]"/>
            <x15:cachedUniqueName index="328" name="[dim_Reseller].[City].&amp;[Springfield]"/>
            <x15:cachedUniqueName index="329" name="[dim_Reseller].[City].&amp;[Tigard]"/>
            <x15:cachedUniqueName index="330" name="[dim_Reseller].[City].&amp;[Troutdale]"/>
            <x15:cachedUniqueName index="331" name="[dim_Reseller].[City].&amp;[Warwick]"/>
            <x15:cachedUniqueName index="332" name="[dim_Reseller].[City].&amp;[Woonsocket]"/>
            <x15:cachedUniqueName index="333" name="[dim_Reseller].[City].&amp;[Bluffton]"/>
            <x15:cachedUniqueName index="334" name="[dim_Reseller].[City].&amp;[Gaffney]"/>
            <x15:cachedUniqueName index="335" name="[dim_Reseller].[City].&amp;[Myrtle Beach]"/>
            <x15:cachedUniqueName index="336" name="[dim_Reseller].[City].&amp;[Denby]"/>
            <x15:cachedUniqueName index="337" name="[dim_Reseller].[City].&amp;[North Sioux City]"/>
            <x15:cachedUniqueName index="338" name="[dim_Reseller].[City].&amp;[Crossville]"/>
            <x15:cachedUniqueName index="339" name="[dim_Reseller].[City].&amp;[La Vergne]"/>
            <x15:cachedUniqueName index="340" name="[dim_Reseller].[City].&amp;[Maryville]"/>
            <x15:cachedUniqueName index="341" name="[dim_Reseller].[City].&amp;[Memphis]"/>
            <x15:cachedUniqueName index="342" name="[dim_Reseller].[City].&amp;[Millington]"/>
            <x15:cachedUniqueName index="343" name="[dim_Reseller].[City].&amp;[Nashville]"/>
            <x15:cachedUniqueName index="344" name="[dim_Reseller].[City].&amp;[Pigeon Forge]"/>
            <x15:cachedUniqueName index="345" name="[dim_Reseller].[City].&amp;[Arlington]"/>
            <x15:cachedUniqueName index="346" name="[dim_Reseller].[City].&amp;[Austin]"/>
            <x15:cachedUniqueName index="347" name="[dim_Reseller].[City].&amp;[Baytown]"/>
            <x15:cachedUniqueName index="348" name="[dim_Reseller].[City].&amp;[Carrollton]"/>
            <x15:cachedUniqueName index="349" name="[dim_Reseller].[City].&amp;[Cedar Park]"/>
            <x15:cachedUniqueName index="350" name="[dim_Reseller].[City].&amp;[College Station]"/>
            <x15:cachedUniqueName index="351" name="[dim_Reseller].[City].&amp;[Corpus Christi]"/>
            <x15:cachedUniqueName index="352" name="[dim_Reseller].[City].&amp;[Dallas]"/>
            <x15:cachedUniqueName index="353" name="[dim_Reseller].[City].&amp;[Fort Worth]"/>
            <x15:cachedUniqueName index="354" name="[dim_Reseller].[City].&amp;[Garland]"/>
            <x15:cachedUniqueName index="355" name="[dim_Reseller].[City].&amp;[Houston]"/>
            <x15:cachedUniqueName index="356" name="[dim_Reseller].[City].&amp;[Humble]"/>
            <x15:cachedUniqueName index="357" name="[dim_Reseller].[City].&amp;[Irving]"/>
            <x15:cachedUniqueName index="358" name="[dim_Reseller].[City].&amp;[Killeen]"/>
            <x15:cachedUniqueName index="359" name="[dim_Reseller].[City].&amp;[La Marque]"/>
            <x15:cachedUniqueName index="360" name="[dim_Reseller].[City].&amp;[Laredo]"/>
            <x15:cachedUniqueName index="361" name="[dim_Reseller].[City].&amp;[Mesquite]"/>
            <x15:cachedUniqueName index="362" name="[dim_Reseller].[City].&amp;[Plano]"/>
            <x15:cachedUniqueName index="363" name="[dim_Reseller].[City].&amp;[Round Rock]"/>
            <x15:cachedUniqueName index="364" name="[dim_Reseller].[City].&amp;[San Antonio]"/>
            <x15:cachedUniqueName index="365" name="[dim_Reseller].[City].&amp;[Sugar Land]"/>
            <x15:cachedUniqueName index="366" name="[dim_Reseller].[City].&amp;[Bountiful]"/>
            <x15:cachedUniqueName index="367" name="[dim_Reseller].[City].&amp;[Cedar City]"/>
            <x15:cachedUniqueName index="368" name="[dim_Reseller].[City].&amp;[Ogden]"/>
            <x15:cachedUniqueName index="369" name="[dim_Reseller].[City].&amp;[Park City]"/>
            <x15:cachedUniqueName index="370" name="[dim_Reseller].[City].&amp;[Riverton]"/>
            <x15:cachedUniqueName index="371" name="[dim_Reseller].[City].&amp;[Salt Lake City]"/>
            <x15:cachedUniqueName index="372" name="[dim_Reseller].[City].&amp;[Sandy]"/>
            <x15:cachedUniqueName index="373" name="[dim_Reseller].[City].&amp;[Tooele]"/>
            <x15:cachedUniqueName index="374" name="[dim_Reseller].[City].&amp;[Chantilly]"/>
            <x15:cachedUniqueName index="375" name="[dim_Reseller].[City].&amp;[Falls Church]"/>
            <x15:cachedUniqueName index="376" name="[dim_Reseller].[City].&amp;[Leesburg]"/>
            <x15:cachedUniqueName index="377" name="[dim_Reseller].[City].&amp;[Newport News]"/>
            <x15:cachedUniqueName index="378" name="[dim_Reseller].[City].&amp;[Virginia Beach]"/>
            <x15:cachedUniqueName index="379" name="[dim_Reseller].[City].&amp;[Bellevue]"/>
            <x15:cachedUniqueName index="380" name="[dim_Reseller].[City].&amp;[Bellingham]"/>
            <x15:cachedUniqueName index="381" name="[dim_Reseller].[City].&amp;[Bothell]"/>
            <x15:cachedUniqueName index="382" name="[dim_Reseller].[City].&amp;[Chehalis]"/>
            <x15:cachedUniqueName index="383" name="[dim_Reseller].[City].&amp;[Ellensburg]"/>
            <x15:cachedUniqueName index="384" name="[dim_Reseller].[City].&amp;[Everett]"/>
            <x15:cachedUniqueName index="385" name="[dim_Reseller].[City].&amp;[Federal Way]"/>
            <x15:cachedUniqueName index="386" name="[dim_Reseller].[City].&amp;[Issaquah]"/>
            <x15:cachedUniqueName index="387" name="[dim_Reseller].[City].&amp;[Kelso]"/>
            <x15:cachedUniqueName index="388" name="[dim_Reseller].[City].&amp;[Kennewick]"/>
            <x15:cachedUniqueName index="389" name="[dim_Reseller].[City].&amp;[Kent]"/>
            <x15:cachedUniqueName index="390" name="[dim_Reseller].[City].&amp;[Kirkland]"/>
            <x15:cachedUniqueName index="391" name="[dim_Reseller].[City].&amp;[Lacey]"/>
            <x15:cachedUniqueName index="392" name="[dim_Reseller].[City].&amp;[Longview]"/>
            <x15:cachedUniqueName index="393" name="[dim_Reseller].[City].&amp;[Lynnwood]"/>
            <x15:cachedUniqueName index="394" name="[dim_Reseller].[City].&amp;[North Bend]"/>
            <x15:cachedUniqueName index="395" name="[dim_Reseller].[City].&amp;[Port Orchard]"/>
            <x15:cachedUniqueName index="396" name="[dim_Reseller].[City].&amp;[Puyallup]"/>
            <x15:cachedUniqueName index="397" name="[dim_Reseller].[City].&amp;[Redmond]"/>
            <x15:cachedUniqueName index="398" name="[dim_Reseller].[City].&amp;[Renton]"/>
            <x15:cachedUniqueName index="399" name="[dim_Reseller].[City].&amp;[Seattle]"/>
            <x15:cachedUniqueName index="400" name="[dim_Reseller].[City].&amp;[Sequim]"/>
            <x15:cachedUniqueName index="401" name="[dim_Reseller].[City].&amp;[Shelton]"/>
            <x15:cachedUniqueName index="402" name="[dim_Reseller].[City].&amp;[Spokane]"/>
            <x15:cachedUniqueName index="403" name="[dim_Reseller].[City].&amp;[Tacoma]"/>
            <x15:cachedUniqueName index="404" name="[dim_Reseller].[City].&amp;[Washougal]"/>
            <x15:cachedUniqueName index="405" name="[dim_Reseller].[City].&amp;[Wenatchee]"/>
            <x15:cachedUniqueName index="406" name="[dim_Reseller].[City].&amp;[Woodinville]"/>
            <x15:cachedUniqueName index="407" name="[dim_Reseller].[City].&amp;[Johnson Creek]"/>
            <x15:cachedUniqueName index="408" name="[dim_Reseller].[City].&amp;[Milwaukee]"/>
            <x15:cachedUniqueName index="409" name="[dim_Reseller].[City].&amp;[Mosinee]"/>
            <x15:cachedUniqueName index="410" name="[dim_Reseller].[City].&amp;[Racine]"/>
            <x15:cachedUniqueName index="411" name="[dim_Reseller].[City].&amp;[Casper]"/>
            <x15:cachedUniqueName index="412" name="[dim_Reseller].[City].&amp;[Cheyenne]"/>
            <x15:cachedUniqueName index="413" name="[dim_Reseller].[City].&amp;[Rock Spring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 name="[dim_Reseller].[Reseller].[Reseller]" caption="Reseller" numFmtId="0" hierarchy="20" level="1">
      <sharedItems count="630">
        <s v="Twin Cycles"/>
        <s v="Rich Department Store"/>
        <s v="Budget Toy Store"/>
        <s v="Global Sports Outlet"/>
        <s v="Helmets and Cycles"/>
        <s v="Online Bike Catalog"/>
        <s v="Rental Gallery"/>
        <s v="Eastward Bike Accessories"/>
        <s v="Major Bicycle Store"/>
        <s v="Second Bike Shop"/>
        <s v="Gears and Parts Company"/>
        <s v="Popular Bike Lines"/>
        <s v="First Supplies"/>
        <s v="Nearest Bike Store"/>
        <s v="Uncompromising Quality Co"/>
        <s v="Inexpensive Parts Shop"/>
        <s v="Kids and Adults Cycle Shop"/>
        <s v="Seaside Bike Works"/>
        <s v="Fitness Bike Accessories"/>
        <s v="Nationwide Supply"/>
        <s v="Sensible Sports"/>
        <s v="Unusual Bicycle Company"/>
        <s v="Bike Part Wholesalers"/>
        <s v="Plastic Products Manufacturers"/>
        <s v="Ideal Components"/>
        <s v="Quality Bike Sales"/>
        <s v="Liquidation Sales"/>
        <s v="Cycle Parts and Accessories"/>
        <s v="Eastside Cycle Shop"/>
        <s v="Fitness Discount Store"/>
        <s v="List Price Catalog Company"/>
        <s v="Helpful Sales and Repair Service"/>
        <s v="Fast Bike Works"/>
        <s v="Acceptable Sales &amp; Service"/>
        <s v="Efficient Cycling"/>
        <s v="Finer Cycle Shop"/>
        <s v="Future Bikes"/>
        <s v="Gear-Shift Bikes Limited"/>
        <s v="General Department Stores"/>
        <s v="General Industries"/>
        <s v="Racing Partners"/>
        <s v="Serious Cycles"/>
        <s v="Transportation Options"/>
        <s v="Wholesale Parts"/>
        <s v="Top Sports Supply"/>
        <s v="Twelfth Bike Store"/>
        <s v="Farthest Bike Store"/>
        <s v="Finer Riding Supplies"/>
        <s v="General Cycle Storehouse"/>
        <s v="Neighborhood Store"/>
        <s v="Rural Cycle Emporium"/>
        <s v="Certified Sports Supply"/>
        <s v="General Riding Supplies"/>
        <s v="Major Cycling"/>
        <s v="Odometers and Accessories Company"/>
        <s v="Retail Mall"/>
        <s v="Valley Toy Store"/>
        <s v="Sixth Bike Store"/>
        <s v="Camping and Sports Store"/>
        <s v="Road Way Sales and Rental"/>
        <s v="South Bike Company"/>
        <s v="Sundry Sporting Goods"/>
        <s v="First-Rate Outlet"/>
        <s v="Citywide Service and Repair"/>
        <s v="Two-Wheeled Transit Company"/>
        <s v="Online Bike Warehouse"/>
        <s v="Standard Bikes"/>
        <s v="Custom Accessories Company"/>
        <s v="Cross-Country Riding Supplies"/>
        <s v="Bikes for Kids and Adults"/>
        <s v="Rewarding Activities Company"/>
        <s v="The Showroom"/>
        <s v="Seats and Saddles Company"/>
        <s v="Top Bike Market"/>
        <s v="Up-To-Date Sports"/>
        <s v="Active Life Toys"/>
        <s v="General Bike Corporation"/>
        <s v="Low Price Cycles"/>
        <s v="Quick Delivery Service"/>
        <s v="Recommended Bicycles"/>
        <s v="Scratch-Resistant Finishes Company"/>
        <s v="Designated Distributors"/>
        <s v="Home Town Bike Store"/>
        <s v="Nice Bikes"/>
        <s v="Our Sporting Goods Store"/>
        <s v="Requisite Part Supply"/>
        <s v="Tire Exchange"/>
        <s v="Bikes for Two"/>
        <s v="Courteous Bicycle Specialists"/>
        <s v="Bikes and Motorbikes"/>
        <s v="Commuter Bicycle Store"/>
        <s v="Consolidated Messenger"/>
        <s v="Corner Bicycle Supply"/>
        <s v="Eastside Parts Shop"/>
        <s v="Economy Center"/>
        <s v="Fasteners &amp; Bolts Outlet"/>
        <s v="Gasless Cycle Shop"/>
        <s v="Greater Bike Store"/>
        <s v="Health Spa, Limited"/>
        <s v="Mercantile Outlet"/>
        <s v="Metal Clearing House"/>
        <s v="National Manufacturing"/>
        <s v="Non-Slip Pedal Company"/>
        <s v="Original Bicycle Supply Company"/>
        <s v="Professional Cyclists"/>
        <s v="Rapid Bikes"/>
        <s v="Reliable Retail Center"/>
        <s v="Sharp Bikes"/>
        <s v="Tandem Sales and Service"/>
        <s v="Urban Sports Emporium"/>
        <s v="Vigorous Exercise Company"/>
        <s v="Vinyl and Plastic Goods Corporation"/>
        <s v="Famous Bike Shop"/>
        <s v="Plastic Parts Company"/>
        <s v="Retreat Inn"/>
        <s v="Metro Manufacturing"/>
        <s v="Leather Seat Factory"/>
        <s v="Price-Cutter Discount Bikes"/>
        <s v="Leisure Activities"/>
        <s v="Family Cycle Store"/>
        <s v="Family's Favorite Bike Shop"/>
        <s v="Grand Industries"/>
        <s v="Large Bike Shop"/>
        <s v="Machines &amp; Cycles Store"/>
        <s v="Metal Processing Company"/>
        <s v="One Bike Company"/>
        <s v="Petroleum Products Distributors"/>
        <s v="Primary Bike Distributors"/>
        <s v="Superb Sales and Repair"/>
        <s v="Workout Emporium"/>
        <s v="The Commissary"/>
        <s v="Red Bicycle Company"/>
        <s v="Cycle Merchants"/>
        <s v="Remote Bicycle Specialists"/>
        <s v="Quick Parts and Service"/>
        <s v="Tenth Bike Store"/>
        <s v="General Supplies"/>
        <s v="Ultimate Bicycle Company"/>
        <s v="Self-Contained Cycle Parts Company"/>
        <s v="Perfect Toys"/>
        <s v="Instant Cycle Store"/>
        <s v="Steel Inc."/>
        <s v="Roadway Bicycle Supply"/>
        <s v="Recreation Toy Store"/>
        <s v="Racing Tours"/>
        <s v="Finished Parts Shop"/>
        <s v="Getaway Inn"/>
        <s v="Metro Sports Equipment"/>
        <s v="Racing Sales and Service"/>
        <s v="Registered Cycle Store"/>
        <s v="Finer Sporting Goods"/>
        <s v="Neighborhood Bicycle Storehouse"/>
        <s v="Community Department Stores"/>
        <s v="Accessories Network"/>
        <s v="Ace Bicycle Supply"/>
        <s v="Atypical Bike Company"/>
        <s v="Favorite Toy Distributor"/>
        <s v="Full Sports Supply"/>
        <s v="Impervious Paint Company"/>
        <s v="Metropolitan Equipment"/>
        <s v="Pretty Bikes and Toys"/>
        <s v="Rural Mountain Bike Mart"/>
        <s v="Spare Parts Co."/>
        <s v="Wheels Inc."/>
        <s v="Sports Products Store"/>
        <s v="Racing Supply Distributors"/>
        <s v="Cycles Sales and Repair"/>
        <s v="First Center"/>
        <s v="The Bike Outlet"/>
        <s v="Major Amusement Company"/>
        <s v="Spa and Exercise Outfitters"/>
        <s v="Rustic Bike Store"/>
        <s v="Producer Goods Clearinghouse"/>
        <s v="Excellent Bikes"/>
        <s v="Hometown Riding Supplies"/>
        <s v="Fabrikam Inc., East"/>
        <s v="Capital Riding Supplies"/>
        <s v="Fitness Toys"/>
        <s v="Bicycle Exporters"/>
        <s v="Amalgamated Parts Shop"/>
        <s v="Primary Cycle Shop"/>
        <s v="North Bike Company"/>
        <s v="Top of the Line Bikes"/>
        <s v="Global Bike Retailers"/>
        <s v="Off-Price Bike Center"/>
        <s v="Regional Cycle Shop"/>
        <s v="Very Best Sports Supply"/>
        <s v="Enterprise Center"/>
        <s v="Nearby Bike Mall"/>
        <s v="Versatile Sporting Goods Company"/>
        <s v="West Wind Distributors"/>
        <s v="Fast Services"/>
        <s v="Functional Store South"/>
        <s v="Next Door Cycles"/>
        <s v="Bicycle Warehouse Inc."/>
        <s v="Pedaling Components"/>
        <s v="Rodeway Bike Store"/>
        <s v="Best Cycle Store"/>
        <s v="Lustrous Paints and Components"/>
        <s v="Educational Services"/>
        <s v="Rambling Tours"/>
        <s v="Good Bicycle Store"/>
        <s v="Showcase for Cycles"/>
        <s v="Essential Bike Works"/>
        <s v="Exceptional Cycle Services"/>
        <s v="Downhill Bicycle Specialists"/>
        <s v="Commerce Bicycle Specialists"/>
        <s v="Leisure Clearing House"/>
        <s v="Uttermost Bike Shop"/>
        <s v="Sports Store"/>
        <s v="Instruments and Parts Company"/>
        <s v="Channel Outlet"/>
        <s v="Exclusive Bicycle Mart"/>
        <s v="Riding Cycles"/>
        <s v="Area Sheet Metal Supply"/>
        <s v="Authentic Sales and Service"/>
        <s v="Bulk Discount Store"/>
        <s v="Cycling Goods"/>
        <s v="Express Bike Services"/>
        <s v="Extended Tours"/>
        <s v="Metro Metals Co."/>
        <s v="Metropolitan Bicycle Supply"/>
        <s v="Oils and Fluids Warehouse"/>
        <s v="Outdoor Aerobic Systems Company"/>
        <s v="Prosperous Tours"/>
        <s v="Shipping Specialists"/>
        <s v="Variety Cycling"/>
        <s v="Central Bicycle Specialists"/>
        <s v="Closest Bicycle Store"/>
        <s v="Exhibition Showroom"/>
        <s v="Tachometers and Accessories"/>
        <s v="Tubeless Tire Company"/>
        <s v="Vigorous Sports Store"/>
        <s v="Number One Bike Co."/>
        <s v="Nearby Sporting Goods"/>
        <s v="Rampart Amusement Company"/>
        <s v="Cycles Wholesaler &amp; Mfg."/>
        <s v="Nearby Cycle Shop"/>
        <s v="West Side Mart"/>
        <s v="Action Bicycle Specialists"/>
        <s v="Mail Market"/>
        <s v="Extreme Toy Store"/>
        <s v="Pedal Systems Company"/>
        <s v="Games and Sport Supply Company"/>
        <s v="Racing Association"/>
        <s v="Major Sporting Goods"/>
        <s v="Rally Master Company Inc"/>
        <s v="Systematic Sales"/>
        <s v="Retail Sporting Equipment"/>
        <s v="Professional Cycle Store"/>
        <s v="Racing Toys"/>
        <s v="Real Sporting Goods"/>
        <s v="First Cycle Store"/>
        <s v="Fitness Department Stores"/>
        <s v="Professional Containers and Packaging Co."/>
        <s v="Fun Toys and Bikes"/>
        <s v="Regional Manufacturing"/>
        <s v="The Bicycle Accessories Company"/>
        <s v="Good Toys"/>
        <s v="Basic Sports Equipment"/>
        <s v="Distinctive Store"/>
        <s v="Economy Bikes Company"/>
        <s v="Aerobic Exercise Company"/>
        <s v="Big-Time Bike Store"/>
        <s v="Vale Riding Supplies"/>
        <s v="Farthermost Bike Shop"/>
        <s v="Trailblazing Sports"/>
        <s v="Valley Bicycle Distributors"/>
        <s v="Extended Bike Sales"/>
        <s v="Futuristic Bikes"/>
        <s v="Resale Services"/>
        <s v="Discount Tours"/>
        <s v="Metropolitan Manufacturing"/>
        <s v="Coalition Bike Company"/>
        <s v="Eighth Bike Store"/>
        <s v="Small Bike Shop"/>
        <s v="Alpine Ski House"/>
        <s v="Number 1 Supply"/>
        <s v="Retail Cycle Shop"/>
        <s v="Trendy Department Stores"/>
        <s v="Metropolitan Sports Supply"/>
        <s v="Many Bikes Store"/>
        <s v="Sturdy Toys"/>
        <s v="The New Bike Store"/>
        <s v="Riding Excursions"/>
        <s v="Golf and Cycle Store"/>
        <s v="Affordable Sports Equipment"/>
        <s v="Outdoor Sporting Goods"/>
        <s v="Distant Inn"/>
        <s v="Area Bike Accessories"/>
        <s v="Commercial Sporting Goods"/>
        <s v="Separate Parts Corporation"/>
        <s v="Mountain Bike Center"/>
        <s v="Preferred Bikes"/>
        <s v="Technical Parts Manufacturing"/>
        <s v="Wire Baskets and Parts"/>
        <s v="Engineered Bike Systems"/>
        <s v="Thrifty Parts and Sales"/>
        <s v="Rural Department Store"/>
        <s v="Vehicle Shop"/>
        <s v="Quantity Discounts"/>
        <s v="Finish and Sealant Products"/>
        <s v="Mechanical Products Ltd."/>
        <s v="Two Wheels Cycle Store"/>
        <s v="Exercise Center"/>
        <s v="Weekend Bike Tours"/>
        <s v="Wheel Gallery"/>
        <s v="Bike World"/>
        <s v="Sparkling Paint and Finishes"/>
        <s v="Westside Plaza"/>
        <s v="More Bikes!"/>
        <s v="Bicycle Merchandise Warehouse"/>
        <s v="Extreme Riding Supplies"/>
        <s v="Highway Bike Shop"/>
        <s v="Fleet Bikes"/>
        <s v="World Bike Discount Store"/>
        <s v="Eastside Department Store"/>
        <s v="Principal Bike Company"/>
        <s v="Professional Sales and Service"/>
        <s v="Locks Company"/>
        <s v="Fitness Cycling"/>
        <s v="Sample Bike Store"/>
        <s v="Paints and Solvents Company"/>
        <s v="Reasonable Bicycle Sales"/>
        <s v="Futuristic Sport Distributors"/>
        <s v="Bold Bike Accessories"/>
        <s v="Field Trip Store"/>
        <s v="Fun Times Club"/>
        <s v="Initial Bike Company"/>
        <s v="Modern Bike Store"/>
        <s v="Endurance Bikes"/>
        <s v="Classic Cycle Store"/>
        <s v="Lease-a-Bike Shop"/>
        <s v="Mountain Bike Store"/>
        <s v="Immediate Repair Shop"/>
        <s v="Painters Bicycle Specialists"/>
        <s v="Eleventh Bike Store"/>
        <s v="Front Runner Bikes"/>
        <s v="Daring Rides"/>
        <s v="Widget Bicycle Specialists"/>
        <s v="Simple Bike Parts"/>
        <s v="General Associates"/>
        <s v="Recreation Supplies"/>
        <s v="Tough and Reliable Parts"/>
        <s v="Juvenile Sports Equipment"/>
        <s v="Executive Discount Store"/>
        <s v="Exemplary Cycles"/>
        <s v="Industrial Supplies"/>
        <s v="Rally Day Mall"/>
        <s v="Retail Toy Store"/>
        <s v="Spoke Manufacturers"/>
        <s v="Stylish Department Stores"/>
        <s v="Superlative Bikes"/>
        <s v="Worthwhile Activity Store"/>
        <s v="Bike Goods"/>
        <s v="Hobby Store"/>
        <s v="Tread Industries"/>
        <s v="Valuable Bike Parts Company"/>
        <s v="Unified Sports Company"/>
        <s v="Racks and Security Systems"/>
        <s v="Quitting Business Distributors"/>
        <s v="Sunny Place Bikes"/>
        <s v="Retirement Activities Association"/>
        <s v="Retread Tire Company"/>
        <s v="Better Bike Shop"/>
        <s v="Cycles and Scooters"/>
        <s v="Distance Bikes"/>
        <s v="Noiseless Gear Company"/>
        <s v="Elemental Sporting Goods"/>
        <s v="Parts Shop"/>
        <s v="Selected Distributors"/>
        <s v="Acclaimed Bicycle Company"/>
        <s v="Eighty Toy Stores"/>
        <s v="Qualified Sales and Repair Services"/>
        <s v="Pedals Warehouse"/>
        <s v="Vintage Sport Boutique"/>
        <s v="Bicycle Accessories and Kits"/>
        <s v="Commendable Bikes"/>
        <s v="Lots of Bikes Storehouse"/>
        <s v="Client Discount Store"/>
        <s v="Extras Sporting Goods"/>
        <s v="Largest Bike Store"/>
        <s v="Local Hardware Factory"/>
        <s v="This Area Sporting Goods"/>
        <s v="Westside Cycle Store"/>
        <s v="Local Sales and Rental"/>
        <s v="Great Bicycle Supply"/>
        <s v="Summer Sports Place"/>
        <s v="Orange Bicycle Company"/>
        <s v="Gift and Toy Store"/>
        <s v="Leading Sales &amp; Repair"/>
        <s v="Discount Bicycle Specialists"/>
        <s v="Grand Discount Store"/>
        <s v="Weekend Tours"/>
        <s v="Eastside Sporting Goods"/>
        <s v="Leather and Vinyl Manufacturing"/>
        <s v="Super Sports Store"/>
        <s v="Recreation Systems"/>
        <s v="Professional Sporting Goods"/>
        <s v="Executive Gift Store"/>
        <s v="Exotic Bikes"/>
        <s v="Optimal Bikes"/>
        <s v="Distinctive Cycles Sales &amp; Service"/>
        <s v="Village Tours"/>
        <s v="Blue-Ribbon Bike Company"/>
        <s v="Leading Bike Distributors"/>
        <s v="Fitness Sport Boutique"/>
        <s v="Wheelsets Storehouse"/>
        <s v="Convenient Bike Shop"/>
        <s v="Incomparable Bicycle Store"/>
        <s v="Wholesale Bikes"/>
        <s v="Purchase Mart"/>
        <s v="Metro Bike Works"/>
        <s v="Small Cycle Store"/>
        <s v="Exhilarating Cycles"/>
        <s v="Handy Bike Services"/>
        <s v="Online Bike Sellers"/>
        <s v="Blue Bicycle Company"/>
        <s v="Fabrikam Inc., West"/>
        <s v="Full-Service Bike Store"/>
        <s v="Friendly Bike Shop"/>
        <s v="Historic Bicycle Sales"/>
        <s v="Grand Sport Boutique"/>
        <s v="Novelty Bikes"/>
        <s v="Field Trip Inc"/>
        <s v="Work and Play Association"/>
        <s v="Kickstand Sellers"/>
        <s v="Catalog Store"/>
        <s v="Riders Company"/>
        <s v="Active Systems"/>
        <s v="Fitness Hotel"/>
        <s v="The Accessories Store"/>
        <s v="Hardware Components"/>
        <s v="Practical Bike Supply Company"/>
        <s v="Bike Rims Company"/>
        <s v="eCommerce Bikes"/>
        <s v="One-Piece Handle Bars"/>
        <s v="Black Bicycle Company"/>
        <s v="District Mall"/>
        <s v="A Great Bicycle Company"/>
        <s v="Responsible Bike Dealers"/>
        <s v="Valley Bicycle Specialists"/>
        <s v="First Bike Store"/>
        <s v="Immense Manufacturing Company"/>
        <s v="Best o' Bikes"/>
        <s v="Bicycle Lines Distributors"/>
        <s v="World of Bikes"/>
        <s v="Yellow Bicycle Company"/>
        <s v="Finer Mart"/>
        <s v="Nonskid Tire Company"/>
        <s v="Road-Way Mart"/>
        <s v="Downtown Hotel"/>
        <s v="Brightwork Company"/>
        <s v="Remarkable Bike Store"/>
        <s v="Retail Sporting Goods"/>
        <s v="Imported and Domestic Cycles"/>
        <s v="Permanent Finish Products"/>
        <s v="Security Racks and Locks Wholesalers"/>
        <s v="Metropolitan Sales and Rental"/>
        <s v="Casual Bicycle Store"/>
        <s v="Outdoor Equipment Store"/>
        <s v="Seventh Bike Store"/>
        <s v="Retail Sales and Service"/>
        <s v="Bike Dealers Association"/>
        <s v="Safe Toys"/>
        <s v="Thrilling Bike Tours"/>
        <s v="Small Bike Accessories Shop"/>
        <s v="Famous Bike Sales and Service"/>
        <s v="Glossy Bikes"/>
        <s v="Larger Cycle Shop"/>
        <s v="Fashionable Department Stores"/>
        <s v="Only Bikes and Accessories"/>
        <s v="Traditional Department Stores"/>
        <s v="Underglaze and Finish Company"/>
        <s v="Metro Bike Mart"/>
        <s v="Sensational Discount Store"/>
        <s v="Exchange Parts Inc."/>
        <s v="Lubricant and Grease Suppliers"/>
        <s v="Chain and Chain Tool Distributions"/>
        <s v="New and Used Bicycles"/>
        <s v="Guaranteed Sales and Service"/>
        <s v="Bicycle Outfitters"/>
        <s v="Mechanical Sports Center"/>
        <s v="Bike Boutique"/>
        <s v="Curbside Universe"/>
        <s v="Active Cycling"/>
        <s v="Expert Sports Store"/>
        <s v="The Bike Mechanics"/>
        <s v="Fourth Bike Store"/>
        <s v="Active Transport Inc."/>
        <s v="Riverside Company"/>
        <s v="Grown-up Bike Store"/>
        <s v="Cycle Clearance"/>
        <s v="Scooters and Bikes Store"/>
        <s v="Superior Hardware Distributors"/>
        <s v="Family Entertainment Center"/>
        <s v="Sellers of Cycles"/>
        <s v="Stock Parts and Supplies"/>
        <s v="Sports Merchandise"/>
        <s v="Kickstands and Accessories Company"/>
        <s v="Roadway Bike Emporium"/>
        <s v="Another Bicycle Company"/>
        <s v="Fad Outlet"/>
        <s v="Latest Accessories Sales"/>
        <s v="Parcel Express Delivery Service"/>
        <s v="Bike Experts"/>
        <s v="Convenient Sales and Service"/>
        <s v="Successful Sales Company"/>
        <s v="Suburban Cycle Shop"/>
        <s v="Tire Company"/>
        <s v="Mobile Outlet"/>
        <s v="New Bikes Company"/>
        <s v="Consolidated Sales"/>
        <s v="Touring Services"/>
        <s v="Sleek Bikes"/>
        <s v="Travel Systems"/>
        <s v="Activity Center"/>
        <s v="Every Bike Shop"/>
        <s v="Ultimate Bike Shop"/>
        <s v="Excellent Riding Supplies"/>
        <s v="Next-Door Bike Store"/>
        <s v="Reliable Brake Systems"/>
        <s v="Wonderful Bikes Inc."/>
        <s v="Budget Bike Company"/>
        <s v="Sports Sales and Rental"/>
        <s v="Tandem Bicycle Store"/>
        <s v="Manufacturers Inc"/>
        <s v="Mountain Emporium"/>
        <s v="Tiny Bike Boutique"/>
        <s v="Global Plaza"/>
        <s v="Solid Bike Parts"/>
        <s v="Modular Cycle Systems"/>
        <s v="Grand Bicycle Stores"/>
        <s v="Go-cart and Bike Specialists"/>
        <s v="Cash &amp; Carry Bikes"/>
        <s v="Sheet Metal Manufacturing"/>
        <s v="Satin Finish Company"/>
        <s v="Elite Bikes"/>
        <s v="Rental Bikes"/>
        <s v="Third Bike Store"/>
        <s v="Town Industries"/>
        <s v="Unsurpassed Bikes"/>
        <s v="Specialty Sports Store"/>
        <s v="Fitness Toy Store"/>
        <s v="Paint Supply"/>
        <s v="All Seasons Sports Supply"/>
        <s v="Grease and Oil Products Company"/>
        <s v="Swift Cycles"/>
        <s v="The Gear Store"/>
        <s v="Genial Bike Associates"/>
        <s v="Advanced Bike Components"/>
        <s v="Chic Department Stores"/>
        <s v="Big Cycle Mall"/>
        <s v="Maintenance and Repair for Bicycles"/>
        <s v="Journey Sporting Goods"/>
        <s v="Extraordinary Bike Works"/>
        <s v="Two-Seater Bikes"/>
        <s v="A Typical Bike Shop"/>
        <s v="Stationary Bikes and Stands"/>
        <s v="Beneficial Exercises and Activities"/>
        <s v="Genuine Bike Shop"/>
        <s v="Rural Sales and Service"/>
        <s v="Social Activities Club"/>
        <s v="Totes &amp; Baskets Company"/>
        <s v="Mountain Toy Store"/>
        <s v="Countryside Company"/>
        <s v="Western Bike Supplies"/>
        <s v="Utilitarian Sporting Goods"/>
        <s v="Fashionable Bikes and Accessories"/>
        <s v="Roadway Supplies"/>
        <s v="Associated Bikes"/>
        <s v="Frugal Bike Shop"/>
        <s v="Transport Bikes"/>
        <s v="Brakes and Gears"/>
        <s v="Sales and Supply Company"/>
        <s v="The Cycle Store"/>
        <s v="Clamps &amp; Brackets Co."/>
        <s v="Trusted Catalog Store"/>
        <s v="Bike Products and Accessories"/>
        <s v="Safe Cycles Shop"/>
        <s v="Running and Cycling Gear"/>
        <s v="All Cycle Shop"/>
        <s v="Center Cycle Shop"/>
        <s v="Vast Bike Sales and Rental"/>
        <s v="Mail-Order Outlet"/>
        <s v="Coho Sports"/>
        <s v="Fifth Bike Store"/>
        <s v="Rugged Bikes"/>
        <s v="Racing Bike Outlet"/>
        <s v="Travel Sports"/>
        <s v="Honest Repair Service"/>
        <s v="Official Parts Shop"/>
        <s v="Wingtip Toys"/>
        <s v="Central Discount Store"/>
        <s v="Year-Round Sports"/>
        <s v="Finer Parts Shop"/>
        <s v="Thorough Parts and Repair Services"/>
        <s v="Sure &amp; Reliable Sporting Goods"/>
        <s v="Certified Bicycle Supply"/>
        <s v="Outdoor Sports Supply"/>
        <s v="Basic Bike Company"/>
        <s v="Riding Associates"/>
        <s v="Roving Sports"/>
        <s v="The Bike Shop"/>
        <s v="Two Bike Shops"/>
        <s v="Front Sporting Goods"/>
        <s v="Raw Materials Inc"/>
        <s v="Authorized Bike Sales and Rental"/>
        <s v="Moderately-Priced Bikes Store"/>
        <s v="Progressive Sports"/>
        <s v="A Bike Store"/>
        <s v="Capable Sales and Service"/>
        <s v="Closeout Boutique"/>
        <s v="Latest Sports Equipment"/>
        <s v="Fitness Supplies"/>
        <s v="City Manufacturing"/>
        <s v="Outstanding Cycles"/>
        <s v="Metro Cycle Shop"/>
        <s v="Synthetic Materials Manufacturing"/>
        <s v="Alternative Vehicles"/>
        <s v="Demand Distributors"/>
        <s v="Sports Commodities"/>
        <s v="Friendly Neighborhood Bikes"/>
        <s v="Unique Bikes"/>
        <s v="Little Bicycle Supply Shop"/>
        <s v="Good Bike Shop"/>
        <s v="Great Bikes"/>
        <s v="First Department Stores"/>
        <s v="Some Discount Store"/>
        <s v="Major Sport Suppliers"/>
      </sharedItems>
      <extLst>
        <ext xmlns:x15="http://schemas.microsoft.com/office/spreadsheetml/2010/11/main" uri="{4F2E5C28-24EA-4eb8-9CBF-B6C8F9C3D259}">
          <x15:cachedUniqueNames>
            <x15:cachedUniqueName index="0" name="[dim_Reseller].[Reseller].&amp;[Twin Cycles]"/>
            <x15:cachedUniqueName index="1" name="[dim_Reseller].[Reseller].&amp;[Rich Department Store]"/>
            <x15:cachedUniqueName index="2" name="[dim_Reseller].[Reseller].&amp;[Budget Toy Store]"/>
            <x15:cachedUniqueName index="3" name="[dim_Reseller].[Reseller].&amp;[Global Sports Outlet]"/>
            <x15:cachedUniqueName index="4" name="[dim_Reseller].[Reseller].&amp;[Helmets and Cycles]"/>
            <x15:cachedUniqueName index="5" name="[dim_Reseller].[Reseller].&amp;[Online Bike Catalog]"/>
            <x15:cachedUniqueName index="6" name="[dim_Reseller].[Reseller].&amp;[Rental Gallery]"/>
            <x15:cachedUniqueName index="7" name="[dim_Reseller].[Reseller].&amp;[Eastward Bike Accessories]"/>
            <x15:cachedUniqueName index="8" name="[dim_Reseller].[Reseller].&amp;[Major Bicycle Store]"/>
            <x15:cachedUniqueName index="9" name="[dim_Reseller].[Reseller].&amp;[Second Bike Shop]"/>
            <x15:cachedUniqueName index="10" name="[dim_Reseller].[Reseller].&amp;[Gears and Parts Company]"/>
            <x15:cachedUniqueName index="11" name="[dim_Reseller].[Reseller].&amp;[Popular Bike Lines]"/>
            <x15:cachedUniqueName index="12" name="[dim_Reseller].[Reseller].&amp;[First Supplies]"/>
            <x15:cachedUniqueName index="13" name="[dim_Reseller].[Reseller].&amp;[Nearest Bike Store]"/>
            <x15:cachedUniqueName index="14" name="[dim_Reseller].[Reseller].&amp;[Uncompromising Quality Co]"/>
            <x15:cachedUniqueName index="15" name="[dim_Reseller].[Reseller].&amp;[Inexpensive Parts Shop]"/>
            <x15:cachedUniqueName index="16" name="[dim_Reseller].[Reseller].&amp;[Kids and Adults Cycle Shop]"/>
            <x15:cachedUniqueName index="17" name="[dim_Reseller].[Reseller].&amp;[Seaside Bike Works]"/>
            <x15:cachedUniqueName index="18" name="[dim_Reseller].[Reseller].&amp;[Fitness Bike Accessories]"/>
            <x15:cachedUniqueName index="19" name="[dim_Reseller].[Reseller].&amp;[Nationwide Supply]"/>
            <x15:cachedUniqueName index="20" name="[dim_Reseller].[Reseller].&amp;[Sensible Sports]"/>
            <x15:cachedUniqueName index="21" name="[dim_Reseller].[Reseller].&amp;[Unusual Bicycle Company]"/>
            <x15:cachedUniqueName index="22" name="[dim_Reseller].[Reseller].&amp;[Bike Part Wholesalers]"/>
            <x15:cachedUniqueName index="23" name="[dim_Reseller].[Reseller].&amp;[Plastic Products Manufacturers]"/>
            <x15:cachedUniqueName index="24" name="[dim_Reseller].[Reseller].&amp;[Ideal Components]"/>
            <x15:cachedUniqueName index="25" name="[dim_Reseller].[Reseller].&amp;[Quality Bike Sales]"/>
            <x15:cachedUniqueName index="26" name="[dim_Reseller].[Reseller].&amp;[Liquidation Sales]"/>
            <x15:cachedUniqueName index="27" name="[dim_Reseller].[Reseller].&amp;[Cycle Parts and Accessories]"/>
            <x15:cachedUniqueName index="28" name="[dim_Reseller].[Reseller].&amp;[Eastside Cycle Shop]"/>
            <x15:cachedUniqueName index="29" name="[dim_Reseller].[Reseller].&amp;[Fitness Discount Store]"/>
            <x15:cachedUniqueName index="30" name="[dim_Reseller].[Reseller].&amp;[List Price Catalog Company]"/>
            <x15:cachedUniqueName index="31" name="[dim_Reseller].[Reseller].&amp;[Helpful Sales and Repair Service]"/>
            <x15:cachedUniqueName index="32" name="[dim_Reseller].[Reseller].&amp;[Fast Bike Works]"/>
            <x15:cachedUniqueName index="33" name="[dim_Reseller].[Reseller].&amp;[Acceptable Sales &amp; Service]"/>
            <x15:cachedUniqueName index="34" name="[dim_Reseller].[Reseller].&amp;[Efficient Cycling]"/>
            <x15:cachedUniqueName index="35" name="[dim_Reseller].[Reseller].&amp;[Finer Cycle Shop]"/>
            <x15:cachedUniqueName index="36" name="[dim_Reseller].[Reseller].&amp;[Future Bikes]"/>
            <x15:cachedUniqueName index="37" name="[dim_Reseller].[Reseller].&amp;[Gear-Shift Bikes Limited]"/>
            <x15:cachedUniqueName index="38" name="[dim_Reseller].[Reseller].&amp;[General Department Stores]"/>
            <x15:cachedUniqueName index="39" name="[dim_Reseller].[Reseller].&amp;[General Industries]"/>
            <x15:cachedUniqueName index="40" name="[dim_Reseller].[Reseller].&amp;[Racing Partners]"/>
            <x15:cachedUniqueName index="41" name="[dim_Reseller].[Reseller].&amp;[Serious Cycles]"/>
            <x15:cachedUniqueName index="42" name="[dim_Reseller].[Reseller].&amp;[Transportation Options]"/>
            <x15:cachedUniqueName index="43" name="[dim_Reseller].[Reseller].&amp;[Wholesale Parts]"/>
            <x15:cachedUniqueName index="44" name="[dim_Reseller].[Reseller].&amp;[Top Sports Supply]"/>
            <x15:cachedUniqueName index="45" name="[dim_Reseller].[Reseller].&amp;[Twelfth Bike Store]"/>
            <x15:cachedUniqueName index="46" name="[dim_Reseller].[Reseller].&amp;[Farthest Bike Store]"/>
            <x15:cachedUniqueName index="47" name="[dim_Reseller].[Reseller].&amp;[Finer Riding Supplies]"/>
            <x15:cachedUniqueName index="48" name="[dim_Reseller].[Reseller].&amp;[General Cycle Storehouse]"/>
            <x15:cachedUniqueName index="49" name="[dim_Reseller].[Reseller].&amp;[Neighborhood Store]"/>
            <x15:cachedUniqueName index="50" name="[dim_Reseller].[Reseller].&amp;[Rural Cycle Emporium]"/>
            <x15:cachedUniqueName index="51" name="[dim_Reseller].[Reseller].&amp;[Certified Sports Supply]"/>
            <x15:cachedUniqueName index="52" name="[dim_Reseller].[Reseller].&amp;[General Riding Supplies]"/>
            <x15:cachedUniqueName index="53" name="[dim_Reseller].[Reseller].&amp;[Major Cycling]"/>
            <x15:cachedUniqueName index="54" name="[dim_Reseller].[Reseller].&amp;[Odometers and Accessories Company]"/>
            <x15:cachedUniqueName index="55" name="[dim_Reseller].[Reseller].&amp;[Retail Mall]"/>
            <x15:cachedUniqueName index="56" name="[dim_Reseller].[Reseller].&amp;[Valley Toy Store]"/>
            <x15:cachedUniqueName index="57" name="[dim_Reseller].[Reseller].&amp;[Sixth Bike Store]"/>
            <x15:cachedUniqueName index="58" name="[dim_Reseller].[Reseller].&amp;[Camping and Sports Store]"/>
            <x15:cachedUniqueName index="59" name="[dim_Reseller].[Reseller].&amp;[Road Way Sales and Rental]"/>
            <x15:cachedUniqueName index="60" name="[dim_Reseller].[Reseller].&amp;[South Bike Company]"/>
            <x15:cachedUniqueName index="61" name="[dim_Reseller].[Reseller].&amp;[Sundry Sporting Goods]"/>
            <x15:cachedUniqueName index="62" name="[dim_Reseller].[Reseller].&amp;[First-Rate Outlet]"/>
            <x15:cachedUniqueName index="63" name="[dim_Reseller].[Reseller].&amp;[Citywide Service and Repair]"/>
            <x15:cachedUniqueName index="64" name="[dim_Reseller].[Reseller].&amp;[Two-Wheeled Transit Company]"/>
            <x15:cachedUniqueName index="65" name="[dim_Reseller].[Reseller].&amp;[Online Bike Warehouse]"/>
            <x15:cachedUniqueName index="66" name="[dim_Reseller].[Reseller].&amp;[Standard Bikes]"/>
            <x15:cachedUniqueName index="67" name="[dim_Reseller].[Reseller].&amp;[Custom Accessories Company]"/>
            <x15:cachedUniqueName index="68" name="[dim_Reseller].[Reseller].&amp;[Cross-Country Riding Supplies]"/>
            <x15:cachedUniqueName index="69" name="[dim_Reseller].[Reseller].&amp;[Bikes for Kids and Adults]"/>
            <x15:cachedUniqueName index="70" name="[dim_Reseller].[Reseller].&amp;[Rewarding Activities Company]"/>
            <x15:cachedUniqueName index="71" name="[dim_Reseller].[Reseller].&amp;[The Showroom]"/>
            <x15:cachedUniqueName index="72" name="[dim_Reseller].[Reseller].&amp;[Seats and Saddles Company]"/>
            <x15:cachedUniqueName index="73" name="[dim_Reseller].[Reseller].&amp;[Top Bike Market]"/>
            <x15:cachedUniqueName index="74" name="[dim_Reseller].[Reseller].&amp;[Up-To-Date Sports]"/>
            <x15:cachedUniqueName index="75" name="[dim_Reseller].[Reseller].&amp;[Active Life Toys]"/>
            <x15:cachedUniqueName index="76" name="[dim_Reseller].[Reseller].&amp;[General Bike Corporation]"/>
            <x15:cachedUniqueName index="77" name="[dim_Reseller].[Reseller].&amp;[Low Price Cycles]"/>
            <x15:cachedUniqueName index="78" name="[dim_Reseller].[Reseller].&amp;[Quick Delivery Service]"/>
            <x15:cachedUniqueName index="79" name="[dim_Reseller].[Reseller].&amp;[Recommended Bicycles]"/>
            <x15:cachedUniqueName index="80" name="[dim_Reseller].[Reseller].&amp;[Scratch-Resistant Finishes Company]"/>
            <x15:cachedUniqueName index="81" name="[dim_Reseller].[Reseller].&amp;[Designated Distributors]"/>
            <x15:cachedUniqueName index="82" name="[dim_Reseller].[Reseller].&amp;[Home Town Bike Store]"/>
            <x15:cachedUniqueName index="83" name="[dim_Reseller].[Reseller].&amp;[Nice Bikes]"/>
            <x15:cachedUniqueName index="84" name="[dim_Reseller].[Reseller].&amp;[Our Sporting Goods Store]"/>
            <x15:cachedUniqueName index="85" name="[dim_Reseller].[Reseller].&amp;[Requisite Part Supply]"/>
            <x15:cachedUniqueName index="86" name="[dim_Reseller].[Reseller].&amp;[Tire Exchange]"/>
            <x15:cachedUniqueName index="87" name="[dim_Reseller].[Reseller].&amp;[Bikes for Two]"/>
            <x15:cachedUniqueName index="88" name="[dim_Reseller].[Reseller].&amp;[Courteous Bicycle Specialists]"/>
            <x15:cachedUniqueName index="89" name="[dim_Reseller].[Reseller].&amp;[Bikes and Motorbikes]"/>
            <x15:cachedUniqueName index="90" name="[dim_Reseller].[Reseller].&amp;[Commuter Bicycle Store]"/>
            <x15:cachedUniqueName index="91" name="[dim_Reseller].[Reseller].&amp;[Consolidated Messenger]"/>
            <x15:cachedUniqueName index="92" name="[dim_Reseller].[Reseller].&amp;[Corner Bicycle Supply]"/>
            <x15:cachedUniqueName index="93" name="[dim_Reseller].[Reseller].&amp;[Eastside Parts Shop]"/>
            <x15:cachedUniqueName index="94" name="[dim_Reseller].[Reseller].&amp;[Economy Center]"/>
            <x15:cachedUniqueName index="95" name="[dim_Reseller].[Reseller].&amp;[Fasteners &amp; Bolts Outlet]"/>
            <x15:cachedUniqueName index="96" name="[dim_Reseller].[Reseller].&amp;[Gasless Cycle Shop]"/>
            <x15:cachedUniqueName index="97" name="[dim_Reseller].[Reseller].&amp;[Greater Bike Store]"/>
            <x15:cachedUniqueName index="98" name="[dim_Reseller].[Reseller].&amp;[Health Spa, Limited]"/>
            <x15:cachedUniqueName index="99" name="[dim_Reseller].[Reseller].&amp;[Mercantile Outlet]"/>
            <x15:cachedUniqueName index="100" name="[dim_Reseller].[Reseller].&amp;[Metal Clearing House]"/>
            <x15:cachedUniqueName index="101" name="[dim_Reseller].[Reseller].&amp;[National Manufacturing]"/>
            <x15:cachedUniqueName index="102" name="[dim_Reseller].[Reseller].&amp;[Non-Slip Pedal Company]"/>
            <x15:cachedUniqueName index="103" name="[dim_Reseller].[Reseller].&amp;[Original Bicycle Supply Company]"/>
            <x15:cachedUniqueName index="104" name="[dim_Reseller].[Reseller].&amp;[Professional Cyclists]"/>
            <x15:cachedUniqueName index="105" name="[dim_Reseller].[Reseller].&amp;[Rapid Bikes]"/>
            <x15:cachedUniqueName index="106" name="[dim_Reseller].[Reseller].&amp;[Reliable Retail Center]"/>
            <x15:cachedUniqueName index="107" name="[dim_Reseller].[Reseller].&amp;[Sharp Bikes]"/>
            <x15:cachedUniqueName index="108" name="[dim_Reseller].[Reseller].&amp;[Tandem Sales and Service]"/>
            <x15:cachedUniqueName index="109" name="[dim_Reseller].[Reseller].&amp;[Urban Sports Emporium]"/>
            <x15:cachedUniqueName index="110" name="[dim_Reseller].[Reseller].&amp;[Vigorous Exercise Company]"/>
            <x15:cachedUniqueName index="111" name="[dim_Reseller].[Reseller].&amp;[Vinyl and Plastic Goods Corporation]"/>
            <x15:cachedUniqueName index="112" name="[dim_Reseller].[Reseller].&amp;[Famous Bike Shop]"/>
            <x15:cachedUniqueName index="113" name="[dim_Reseller].[Reseller].&amp;[Plastic Parts Company]"/>
            <x15:cachedUniqueName index="114" name="[dim_Reseller].[Reseller].&amp;[Retreat Inn]"/>
            <x15:cachedUniqueName index="115" name="[dim_Reseller].[Reseller].&amp;[Metro Manufacturing]"/>
            <x15:cachedUniqueName index="116" name="[dim_Reseller].[Reseller].&amp;[Leather Seat Factory]"/>
            <x15:cachedUniqueName index="117" name="[dim_Reseller].[Reseller].&amp;[Price-Cutter Discount Bikes]"/>
            <x15:cachedUniqueName index="118" name="[dim_Reseller].[Reseller].&amp;[Leisure Activities]"/>
            <x15:cachedUniqueName index="119" name="[dim_Reseller].[Reseller].&amp;[Family Cycle Store]"/>
            <x15:cachedUniqueName index="120" name="[dim_Reseller].[Reseller].&amp;[Family's Favorite Bike Shop]"/>
            <x15:cachedUniqueName index="121" name="[dim_Reseller].[Reseller].&amp;[Grand Industries]"/>
            <x15:cachedUniqueName index="122" name="[dim_Reseller].[Reseller].&amp;[Large Bike Shop]"/>
            <x15:cachedUniqueName index="123" name="[dim_Reseller].[Reseller].&amp;[Machines &amp; Cycles Store]"/>
            <x15:cachedUniqueName index="124" name="[dim_Reseller].[Reseller].&amp;[Metal Processing Company]"/>
            <x15:cachedUniqueName index="125" name="[dim_Reseller].[Reseller].&amp;[One Bike Company]"/>
            <x15:cachedUniqueName index="126" name="[dim_Reseller].[Reseller].&amp;[Petroleum Products Distributors]"/>
            <x15:cachedUniqueName index="127" name="[dim_Reseller].[Reseller].&amp;[Primary Bike Distributors]"/>
            <x15:cachedUniqueName index="128" name="[dim_Reseller].[Reseller].&amp;[Superb Sales and Repair]"/>
            <x15:cachedUniqueName index="129" name="[dim_Reseller].[Reseller].&amp;[Workout Emporium]"/>
            <x15:cachedUniqueName index="130" name="[dim_Reseller].[Reseller].&amp;[The Commissary]"/>
            <x15:cachedUniqueName index="131" name="[dim_Reseller].[Reseller].&amp;[Red Bicycle Company]"/>
            <x15:cachedUniqueName index="132" name="[dim_Reseller].[Reseller].&amp;[Cycle Merchants]"/>
            <x15:cachedUniqueName index="133" name="[dim_Reseller].[Reseller].&amp;[Remote Bicycle Specialists]"/>
            <x15:cachedUniqueName index="134" name="[dim_Reseller].[Reseller].&amp;[Quick Parts and Service]"/>
            <x15:cachedUniqueName index="135" name="[dim_Reseller].[Reseller].&amp;[Tenth Bike Store]"/>
            <x15:cachedUniqueName index="136" name="[dim_Reseller].[Reseller].&amp;[General Supplies]"/>
            <x15:cachedUniqueName index="137" name="[dim_Reseller].[Reseller].&amp;[Ultimate Bicycle Company]"/>
            <x15:cachedUniqueName index="138" name="[dim_Reseller].[Reseller].&amp;[Self-Contained Cycle Parts Company]"/>
            <x15:cachedUniqueName index="139" name="[dim_Reseller].[Reseller].&amp;[Perfect Toys]"/>
            <x15:cachedUniqueName index="140" name="[dim_Reseller].[Reseller].&amp;[Instant Cycle Store]"/>
            <x15:cachedUniqueName index="141" name="[dim_Reseller].[Reseller].&amp;[Steel Inc.]"/>
            <x15:cachedUniqueName index="142" name="[dim_Reseller].[Reseller].&amp;[Roadway Bicycle Supply]"/>
            <x15:cachedUniqueName index="143" name="[dim_Reseller].[Reseller].&amp;[Recreation Toy Store]"/>
            <x15:cachedUniqueName index="144" name="[dim_Reseller].[Reseller].&amp;[Racing Tours]"/>
            <x15:cachedUniqueName index="145" name="[dim_Reseller].[Reseller].&amp;[Finished Parts Shop]"/>
            <x15:cachedUniqueName index="146" name="[dim_Reseller].[Reseller].&amp;[Getaway Inn]"/>
            <x15:cachedUniqueName index="147" name="[dim_Reseller].[Reseller].&amp;[Metro Sports Equipment]"/>
            <x15:cachedUniqueName index="148" name="[dim_Reseller].[Reseller].&amp;[Racing Sales and Service]"/>
            <x15:cachedUniqueName index="149" name="[dim_Reseller].[Reseller].&amp;[Registered Cycle Store]"/>
            <x15:cachedUniqueName index="150" name="[dim_Reseller].[Reseller].&amp;[Finer Sporting Goods]"/>
            <x15:cachedUniqueName index="151" name="[dim_Reseller].[Reseller].&amp;[Neighborhood Bicycle Storehouse]"/>
            <x15:cachedUniqueName index="152" name="[dim_Reseller].[Reseller].&amp;[Community Department Stores]"/>
            <x15:cachedUniqueName index="153" name="[dim_Reseller].[Reseller].&amp;[Accessories Network]"/>
            <x15:cachedUniqueName index="154" name="[dim_Reseller].[Reseller].&amp;[Ace Bicycle Supply]"/>
            <x15:cachedUniqueName index="155" name="[dim_Reseller].[Reseller].&amp;[Atypical Bike Company]"/>
            <x15:cachedUniqueName index="156" name="[dim_Reseller].[Reseller].&amp;[Favorite Toy Distributor]"/>
            <x15:cachedUniqueName index="157" name="[dim_Reseller].[Reseller].&amp;[Full Sports Supply]"/>
            <x15:cachedUniqueName index="158" name="[dim_Reseller].[Reseller].&amp;[Impervious Paint Company]"/>
            <x15:cachedUniqueName index="159" name="[dim_Reseller].[Reseller].&amp;[Metropolitan Equipment]"/>
            <x15:cachedUniqueName index="160" name="[dim_Reseller].[Reseller].&amp;[Pretty Bikes and Toys]"/>
            <x15:cachedUniqueName index="161" name="[dim_Reseller].[Reseller].&amp;[Rural Mountain Bike Mart]"/>
            <x15:cachedUniqueName index="162" name="[dim_Reseller].[Reseller].&amp;[Spare Parts Co.]"/>
            <x15:cachedUniqueName index="163" name="[dim_Reseller].[Reseller].&amp;[Wheels Inc.]"/>
            <x15:cachedUniqueName index="164" name="[dim_Reseller].[Reseller].&amp;[Sports Products Store]"/>
            <x15:cachedUniqueName index="165" name="[dim_Reseller].[Reseller].&amp;[Racing Supply Distributors]"/>
            <x15:cachedUniqueName index="166" name="[dim_Reseller].[Reseller].&amp;[Cycles Sales and Repair]"/>
            <x15:cachedUniqueName index="167" name="[dim_Reseller].[Reseller].&amp;[First Center]"/>
            <x15:cachedUniqueName index="168" name="[dim_Reseller].[Reseller].&amp;[The Bike Outlet]"/>
            <x15:cachedUniqueName index="169" name="[dim_Reseller].[Reseller].&amp;[Major Amusement Company]"/>
            <x15:cachedUniqueName index="170" name="[dim_Reseller].[Reseller].&amp;[Spa and Exercise Outfitters]"/>
            <x15:cachedUniqueName index="171" name="[dim_Reseller].[Reseller].&amp;[Rustic Bike Store]"/>
            <x15:cachedUniqueName index="172" name="[dim_Reseller].[Reseller].&amp;[Producer Goods Clearinghouse]"/>
            <x15:cachedUniqueName index="173" name="[dim_Reseller].[Reseller].&amp;[Excellent Bikes]"/>
            <x15:cachedUniqueName index="174" name="[dim_Reseller].[Reseller].&amp;[Hometown Riding Supplies]"/>
            <x15:cachedUniqueName index="175" name="[dim_Reseller].[Reseller].&amp;[Fabrikam Inc., East]"/>
            <x15:cachedUniqueName index="176" name="[dim_Reseller].[Reseller].&amp;[Capital Riding Supplies]"/>
            <x15:cachedUniqueName index="177" name="[dim_Reseller].[Reseller].&amp;[Fitness Toys]"/>
            <x15:cachedUniqueName index="178" name="[dim_Reseller].[Reseller].&amp;[Bicycle Exporters]"/>
            <x15:cachedUniqueName index="179" name="[dim_Reseller].[Reseller].&amp;[Amalgamated Parts Shop]"/>
            <x15:cachedUniqueName index="180" name="[dim_Reseller].[Reseller].&amp;[Primary Cycle Shop]"/>
            <x15:cachedUniqueName index="181" name="[dim_Reseller].[Reseller].&amp;[North Bike Company]"/>
            <x15:cachedUniqueName index="182" name="[dim_Reseller].[Reseller].&amp;[Top of the Line Bikes]"/>
            <x15:cachedUniqueName index="183" name="[dim_Reseller].[Reseller].&amp;[Global Bike Retailers]"/>
            <x15:cachedUniqueName index="184" name="[dim_Reseller].[Reseller].&amp;[Off-Price Bike Center]"/>
            <x15:cachedUniqueName index="185" name="[dim_Reseller].[Reseller].&amp;[Regional Cycle Shop]"/>
            <x15:cachedUniqueName index="186" name="[dim_Reseller].[Reseller].&amp;[Very Best Sports Supply]"/>
            <x15:cachedUniqueName index="187" name="[dim_Reseller].[Reseller].&amp;[Enterprise Center]"/>
            <x15:cachedUniqueName index="188" name="[dim_Reseller].[Reseller].&amp;[Nearby Bike Mall]"/>
            <x15:cachedUniqueName index="189" name="[dim_Reseller].[Reseller].&amp;[Versatile Sporting Goods Company]"/>
            <x15:cachedUniqueName index="190" name="[dim_Reseller].[Reseller].&amp;[West Wind Distributors]"/>
            <x15:cachedUniqueName index="191" name="[dim_Reseller].[Reseller].&amp;[Fast Services]"/>
            <x15:cachedUniqueName index="192" name="[dim_Reseller].[Reseller].&amp;[Functional Store South]"/>
            <x15:cachedUniqueName index="193" name="[dim_Reseller].[Reseller].&amp;[Next Door Cycles]"/>
            <x15:cachedUniqueName index="194" name="[dim_Reseller].[Reseller].&amp;[Bicycle Warehouse Inc.]"/>
            <x15:cachedUniqueName index="195" name="[dim_Reseller].[Reseller].&amp;[Pedaling Components]"/>
            <x15:cachedUniqueName index="196" name="[dim_Reseller].[Reseller].&amp;[Rodeway Bike Store]"/>
            <x15:cachedUniqueName index="197" name="[dim_Reseller].[Reseller].&amp;[Best Cycle Store]"/>
            <x15:cachedUniqueName index="198" name="[dim_Reseller].[Reseller].&amp;[Lustrous Paints and Components]"/>
            <x15:cachedUniqueName index="199" name="[dim_Reseller].[Reseller].&amp;[Educational Services]"/>
            <x15:cachedUniqueName index="200" name="[dim_Reseller].[Reseller].&amp;[Rambling Tours]"/>
            <x15:cachedUniqueName index="201" name="[dim_Reseller].[Reseller].&amp;[Good Bicycle Store]"/>
            <x15:cachedUniqueName index="202" name="[dim_Reseller].[Reseller].&amp;[Showcase for Cycles]"/>
            <x15:cachedUniqueName index="203" name="[dim_Reseller].[Reseller].&amp;[Essential Bike Works]"/>
            <x15:cachedUniqueName index="204" name="[dim_Reseller].[Reseller].&amp;[Exceptional Cycle Services]"/>
            <x15:cachedUniqueName index="205" name="[dim_Reseller].[Reseller].&amp;[Downhill Bicycle Specialists]"/>
            <x15:cachedUniqueName index="206" name="[dim_Reseller].[Reseller].&amp;[Commerce Bicycle Specialists]"/>
            <x15:cachedUniqueName index="207" name="[dim_Reseller].[Reseller].&amp;[Leisure Clearing House]"/>
            <x15:cachedUniqueName index="208" name="[dim_Reseller].[Reseller].&amp;[Uttermost Bike Shop]"/>
            <x15:cachedUniqueName index="209" name="[dim_Reseller].[Reseller].&amp;[Sports Store]"/>
            <x15:cachedUniqueName index="210" name="[dim_Reseller].[Reseller].&amp;[Instruments and Parts Company]"/>
            <x15:cachedUniqueName index="211" name="[dim_Reseller].[Reseller].&amp;[Channel Outlet]"/>
            <x15:cachedUniqueName index="212" name="[dim_Reseller].[Reseller].&amp;[Exclusive Bicycle Mart]"/>
            <x15:cachedUniqueName index="213" name="[dim_Reseller].[Reseller].&amp;[Riding Cycles]"/>
            <x15:cachedUniqueName index="214" name="[dim_Reseller].[Reseller].&amp;[Area Sheet Metal Supply]"/>
            <x15:cachedUniqueName index="215" name="[dim_Reseller].[Reseller].&amp;[Authentic Sales and Service]"/>
            <x15:cachedUniqueName index="216" name="[dim_Reseller].[Reseller].&amp;[Bulk Discount Store]"/>
            <x15:cachedUniqueName index="217" name="[dim_Reseller].[Reseller].&amp;[Cycling Goods]"/>
            <x15:cachedUniqueName index="218" name="[dim_Reseller].[Reseller].&amp;[Express Bike Services]"/>
            <x15:cachedUniqueName index="219" name="[dim_Reseller].[Reseller].&amp;[Extended Tours]"/>
            <x15:cachedUniqueName index="220" name="[dim_Reseller].[Reseller].&amp;[Metro Metals Co.]"/>
            <x15:cachedUniqueName index="221" name="[dim_Reseller].[Reseller].&amp;[Metropolitan Bicycle Supply]"/>
            <x15:cachedUniqueName index="222" name="[dim_Reseller].[Reseller].&amp;[Oils and Fluids Warehouse]"/>
            <x15:cachedUniqueName index="223" name="[dim_Reseller].[Reseller].&amp;[Outdoor Aerobic Systems Company]"/>
            <x15:cachedUniqueName index="224" name="[dim_Reseller].[Reseller].&amp;[Prosperous Tours]"/>
            <x15:cachedUniqueName index="225" name="[dim_Reseller].[Reseller].&amp;[Shipping Specialists]"/>
            <x15:cachedUniqueName index="226" name="[dim_Reseller].[Reseller].&amp;[Variety Cycling]"/>
            <x15:cachedUniqueName index="227" name="[dim_Reseller].[Reseller].&amp;[Central Bicycle Specialists]"/>
            <x15:cachedUniqueName index="228" name="[dim_Reseller].[Reseller].&amp;[Closest Bicycle Store]"/>
            <x15:cachedUniqueName index="229" name="[dim_Reseller].[Reseller].&amp;[Exhibition Showroom]"/>
            <x15:cachedUniqueName index="230" name="[dim_Reseller].[Reseller].&amp;[Tachometers and Accessories]"/>
            <x15:cachedUniqueName index="231" name="[dim_Reseller].[Reseller].&amp;[Tubeless Tire Company]"/>
            <x15:cachedUniqueName index="232" name="[dim_Reseller].[Reseller].&amp;[Vigorous Sports Store]"/>
            <x15:cachedUniqueName index="233" name="[dim_Reseller].[Reseller].&amp;[Number One Bike Co.]"/>
            <x15:cachedUniqueName index="234" name="[dim_Reseller].[Reseller].&amp;[Nearby Sporting Goods]"/>
            <x15:cachedUniqueName index="235" name="[dim_Reseller].[Reseller].&amp;[Rampart Amusement Company]"/>
            <x15:cachedUniqueName index="236" name="[dim_Reseller].[Reseller].&amp;[Cycles Wholesaler &amp; Mfg.]"/>
            <x15:cachedUniqueName index="237" name="[dim_Reseller].[Reseller].&amp;[Nearby Cycle Shop]"/>
            <x15:cachedUniqueName index="238" name="[dim_Reseller].[Reseller].&amp;[West Side Mart]"/>
            <x15:cachedUniqueName index="239" name="[dim_Reseller].[Reseller].&amp;[Action Bicycle Specialists]"/>
            <x15:cachedUniqueName index="240" name="[dim_Reseller].[Reseller].&amp;[Mail Market]"/>
            <x15:cachedUniqueName index="241" name="[dim_Reseller].[Reseller].&amp;[Extreme Toy Store]"/>
            <x15:cachedUniqueName index="242" name="[dim_Reseller].[Reseller].&amp;[Pedal Systems Company]"/>
            <x15:cachedUniqueName index="243" name="[dim_Reseller].[Reseller].&amp;[Games and Sport Supply Company]"/>
            <x15:cachedUniqueName index="244" name="[dim_Reseller].[Reseller].&amp;[Racing Association]"/>
            <x15:cachedUniqueName index="245" name="[dim_Reseller].[Reseller].&amp;[Major Sporting Goods]"/>
            <x15:cachedUniqueName index="246" name="[dim_Reseller].[Reseller].&amp;[Rally Master Company Inc]"/>
            <x15:cachedUniqueName index="247" name="[dim_Reseller].[Reseller].&amp;[Systematic Sales]"/>
            <x15:cachedUniqueName index="248" name="[dim_Reseller].[Reseller].&amp;[Retail Sporting Equipment]"/>
            <x15:cachedUniqueName index="249" name="[dim_Reseller].[Reseller].&amp;[Professional Cycle Store]"/>
            <x15:cachedUniqueName index="250" name="[dim_Reseller].[Reseller].&amp;[Racing Toys]"/>
            <x15:cachedUniqueName index="251" name="[dim_Reseller].[Reseller].&amp;[Real Sporting Goods]"/>
            <x15:cachedUniqueName index="252" name="[dim_Reseller].[Reseller].&amp;[First Cycle Store]"/>
            <x15:cachedUniqueName index="253" name="[dim_Reseller].[Reseller].&amp;[Fitness Department Stores]"/>
            <x15:cachedUniqueName index="254" name="[dim_Reseller].[Reseller].&amp;[Professional Containers and Packaging Co.]"/>
            <x15:cachedUniqueName index="255" name="[dim_Reseller].[Reseller].&amp;[Fun Toys and Bikes]"/>
            <x15:cachedUniqueName index="256" name="[dim_Reseller].[Reseller].&amp;[Regional Manufacturing]"/>
            <x15:cachedUniqueName index="257" name="[dim_Reseller].[Reseller].&amp;[The Bicycle Accessories Company]"/>
            <x15:cachedUniqueName index="258" name="[dim_Reseller].[Reseller].&amp;[Good Toys]"/>
            <x15:cachedUniqueName index="259" name="[dim_Reseller].[Reseller].&amp;[Basic Sports Equipment]"/>
            <x15:cachedUniqueName index="260" name="[dim_Reseller].[Reseller].&amp;[Distinctive Store]"/>
            <x15:cachedUniqueName index="261" name="[dim_Reseller].[Reseller].&amp;[Economy Bikes Company]"/>
            <x15:cachedUniqueName index="262" name="[dim_Reseller].[Reseller].&amp;[Aerobic Exercise Company]"/>
            <x15:cachedUniqueName index="263" name="[dim_Reseller].[Reseller].&amp;[Big-Time Bike Store]"/>
            <x15:cachedUniqueName index="264" name="[dim_Reseller].[Reseller].&amp;[Vale Riding Supplies]"/>
            <x15:cachedUniqueName index="265" name="[dim_Reseller].[Reseller].&amp;[Farthermost Bike Shop]"/>
            <x15:cachedUniqueName index="266" name="[dim_Reseller].[Reseller].&amp;[Trailblazing Sports]"/>
            <x15:cachedUniqueName index="267" name="[dim_Reseller].[Reseller].&amp;[Valley Bicycle Distributors]"/>
            <x15:cachedUniqueName index="268" name="[dim_Reseller].[Reseller].&amp;[Extended Bike Sales]"/>
            <x15:cachedUniqueName index="269" name="[dim_Reseller].[Reseller].&amp;[Futuristic Bikes]"/>
            <x15:cachedUniqueName index="270" name="[dim_Reseller].[Reseller].&amp;[Resale Services]"/>
            <x15:cachedUniqueName index="271" name="[dim_Reseller].[Reseller].&amp;[Discount Tours]"/>
            <x15:cachedUniqueName index="272" name="[dim_Reseller].[Reseller].&amp;[Metropolitan Manufacturing]"/>
            <x15:cachedUniqueName index="273" name="[dim_Reseller].[Reseller].&amp;[Coalition Bike Company]"/>
            <x15:cachedUniqueName index="274" name="[dim_Reseller].[Reseller].&amp;[Eighth Bike Store]"/>
            <x15:cachedUniqueName index="275" name="[dim_Reseller].[Reseller].&amp;[Small Bike Shop]"/>
            <x15:cachedUniqueName index="276" name="[dim_Reseller].[Reseller].&amp;[Alpine Ski House]"/>
            <x15:cachedUniqueName index="277" name="[dim_Reseller].[Reseller].&amp;[Number 1 Supply]"/>
            <x15:cachedUniqueName index="278" name="[dim_Reseller].[Reseller].&amp;[Retail Cycle Shop]"/>
            <x15:cachedUniqueName index="279" name="[dim_Reseller].[Reseller].&amp;[Trendy Department Stores]"/>
            <x15:cachedUniqueName index="280" name="[dim_Reseller].[Reseller].&amp;[Metropolitan Sports Supply]"/>
            <x15:cachedUniqueName index="281" name="[dim_Reseller].[Reseller].&amp;[Many Bikes Store]"/>
            <x15:cachedUniqueName index="282" name="[dim_Reseller].[Reseller].&amp;[Sturdy Toys]"/>
            <x15:cachedUniqueName index="283" name="[dim_Reseller].[Reseller].&amp;[The New Bike Store]"/>
            <x15:cachedUniqueName index="284" name="[dim_Reseller].[Reseller].&amp;[Riding Excursions]"/>
            <x15:cachedUniqueName index="285" name="[dim_Reseller].[Reseller].&amp;[Golf and Cycle Store]"/>
            <x15:cachedUniqueName index="286" name="[dim_Reseller].[Reseller].&amp;[Affordable Sports Equipment]"/>
            <x15:cachedUniqueName index="287" name="[dim_Reseller].[Reseller].&amp;[Outdoor Sporting Goods]"/>
            <x15:cachedUniqueName index="288" name="[dim_Reseller].[Reseller].&amp;[Distant Inn]"/>
            <x15:cachedUniqueName index="289" name="[dim_Reseller].[Reseller].&amp;[Area Bike Accessories]"/>
            <x15:cachedUniqueName index="290" name="[dim_Reseller].[Reseller].&amp;[Commercial Sporting Goods]"/>
            <x15:cachedUniqueName index="291" name="[dim_Reseller].[Reseller].&amp;[Separate Parts Corporation]"/>
            <x15:cachedUniqueName index="292" name="[dim_Reseller].[Reseller].&amp;[Mountain Bike Center]"/>
            <x15:cachedUniqueName index="293" name="[dim_Reseller].[Reseller].&amp;[Preferred Bikes]"/>
            <x15:cachedUniqueName index="294" name="[dim_Reseller].[Reseller].&amp;[Technical Parts Manufacturing]"/>
            <x15:cachedUniqueName index="295" name="[dim_Reseller].[Reseller].&amp;[Wire Baskets and Parts]"/>
            <x15:cachedUniqueName index="296" name="[dim_Reseller].[Reseller].&amp;[Engineered Bike Systems]"/>
            <x15:cachedUniqueName index="297" name="[dim_Reseller].[Reseller].&amp;[Thrifty Parts and Sales]"/>
            <x15:cachedUniqueName index="298" name="[dim_Reseller].[Reseller].&amp;[Rural Department Store]"/>
            <x15:cachedUniqueName index="299" name="[dim_Reseller].[Reseller].&amp;[Vehicle Shop]"/>
            <x15:cachedUniqueName index="300" name="[dim_Reseller].[Reseller].&amp;[Quantity Discounts]"/>
            <x15:cachedUniqueName index="301" name="[dim_Reseller].[Reseller].&amp;[Finish and Sealant Products]"/>
            <x15:cachedUniqueName index="302" name="[dim_Reseller].[Reseller].&amp;[Mechanical Products Ltd.]"/>
            <x15:cachedUniqueName index="303" name="[dim_Reseller].[Reseller].&amp;[Two Wheels Cycle Store]"/>
            <x15:cachedUniqueName index="304" name="[dim_Reseller].[Reseller].&amp;[Exercise Center]"/>
            <x15:cachedUniqueName index="305" name="[dim_Reseller].[Reseller].&amp;[Weekend Bike Tours]"/>
            <x15:cachedUniqueName index="306" name="[dim_Reseller].[Reseller].&amp;[Wheel Gallery]"/>
            <x15:cachedUniqueName index="307" name="[dim_Reseller].[Reseller].&amp;[Bike World]"/>
            <x15:cachedUniqueName index="308" name="[dim_Reseller].[Reseller].&amp;[Sparkling Paint and Finishes]"/>
            <x15:cachedUniqueName index="309" name="[dim_Reseller].[Reseller].&amp;[Westside Plaza]"/>
            <x15:cachedUniqueName index="310" name="[dim_Reseller].[Reseller].&amp;[More Bikes!]"/>
            <x15:cachedUniqueName index="311" name="[dim_Reseller].[Reseller].&amp;[Bicycle Merchandise Warehouse]"/>
            <x15:cachedUniqueName index="312" name="[dim_Reseller].[Reseller].&amp;[Extreme Riding Supplies]"/>
            <x15:cachedUniqueName index="313" name="[dim_Reseller].[Reseller].&amp;[Highway Bike Shop]"/>
            <x15:cachedUniqueName index="314" name="[dim_Reseller].[Reseller].&amp;[Fleet Bikes]"/>
            <x15:cachedUniqueName index="315" name="[dim_Reseller].[Reseller].&amp;[World Bike Discount Store]"/>
            <x15:cachedUniqueName index="316" name="[dim_Reseller].[Reseller].&amp;[Eastside Department Store]"/>
            <x15:cachedUniqueName index="317" name="[dim_Reseller].[Reseller].&amp;[Principal Bike Company]"/>
            <x15:cachedUniqueName index="318" name="[dim_Reseller].[Reseller].&amp;[Professional Sales and Service]"/>
            <x15:cachedUniqueName index="319" name="[dim_Reseller].[Reseller].&amp;[Locks Company]"/>
            <x15:cachedUniqueName index="320" name="[dim_Reseller].[Reseller].&amp;[Fitness Cycling]"/>
            <x15:cachedUniqueName index="321" name="[dim_Reseller].[Reseller].&amp;[Sample Bike Store]"/>
            <x15:cachedUniqueName index="322" name="[dim_Reseller].[Reseller].&amp;[Paints and Solvents Company]"/>
            <x15:cachedUniqueName index="323" name="[dim_Reseller].[Reseller].&amp;[Reasonable Bicycle Sales]"/>
            <x15:cachedUniqueName index="324" name="[dim_Reseller].[Reseller].&amp;[Futuristic Sport Distributors]"/>
            <x15:cachedUniqueName index="325" name="[dim_Reseller].[Reseller].&amp;[Bold Bike Accessories]"/>
            <x15:cachedUniqueName index="326" name="[dim_Reseller].[Reseller].&amp;[Field Trip Store]"/>
            <x15:cachedUniqueName index="327" name="[dim_Reseller].[Reseller].&amp;[Fun Times Club]"/>
            <x15:cachedUniqueName index="328" name="[dim_Reseller].[Reseller].&amp;[Initial Bike Company]"/>
            <x15:cachedUniqueName index="329" name="[dim_Reseller].[Reseller].&amp;[Modern Bike Store]"/>
            <x15:cachedUniqueName index="330" name="[dim_Reseller].[Reseller].&amp;[Endurance Bikes]"/>
            <x15:cachedUniqueName index="331" name="[dim_Reseller].[Reseller].&amp;[Classic Cycle Store]"/>
            <x15:cachedUniqueName index="332" name="[dim_Reseller].[Reseller].&amp;[Lease-a-Bike Shop]"/>
            <x15:cachedUniqueName index="333" name="[dim_Reseller].[Reseller].&amp;[Mountain Bike Store]"/>
            <x15:cachedUniqueName index="334" name="[dim_Reseller].[Reseller].&amp;[Immediate Repair Shop]"/>
            <x15:cachedUniqueName index="335" name="[dim_Reseller].[Reseller].&amp;[Painters Bicycle Specialists]"/>
            <x15:cachedUniqueName index="336" name="[dim_Reseller].[Reseller].&amp;[Eleventh Bike Store]"/>
            <x15:cachedUniqueName index="337" name="[dim_Reseller].[Reseller].&amp;[Front Runner Bikes]"/>
            <x15:cachedUniqueName index="338" name="[dim_Reseller].[Reseller].&amp;[Daring Rides]"/>
            <x15:cachedUniqueName index="339" name="[dim_Reseller].[Reseller].&amp;[Widget Bicycle Specialists]"/>
            <x15:cachedUniqueName index="340" name="[dim_Reseller].[Reseller].&amp;[Simple Bike Parts]"/>
            <x15:cachedUniqueName index="341" name="[dim_Reseller].[Reseller].&amp;[General Associates]"/>
            <x15:cachedUniqueName index="342" name="[dim_Reseller].[Reseller].&amp;[Recreation Supplies]"/>
            <x15:cachedUniqueName index="343" name="[dim_Reseller].[Reseller].&amp;[Tough and Reliable Parts]"/>
            <x15:cachedUniqueName index="344" name="[dim_Reseller].[Reseller].&amp;[Juvenile Sports Equipment]"/>
            <x15:cachedUniqueName index="345" name="[dim_Reseller].[Reseller].&amp;[Executive Discount Store]"/>
            <x15:cachedUniqueName index="346" name="[dim_Reseller].[Reseller].&amp;[Exemplary Cycles]"/>
            <x15:cachedUniqueName index="347" name="[dim_Reseller].[Reseller].&amp;[Industrial Supplies]"/>
            <x15:cachedUniqueName index="348" name="[dim_Reseller].[Reseller].&amp;[Rally Day Mall]"/>
            <x15:cachedUniqueName index="349" name="[dim_Reseller].[Reseller].&amp;[Retail Toy Store]"/>
            <x15:cachedUniqueName index="350" name="[dim_Reseller].[Reseller].&amp;[Spoke Manufacturers]"/>
            <x15:cachedUniqueName index="351" name="[dim_Reseller].[Reseller].&amp;[Stylish Department Stores]"/>
            <x15:cachedUniqueName index="352" name="[dim_Reseller].[Reseller].&amp;[Superlative Bikes]"/>
            <x15:cachedUniqueName index="353" name="[dim_Reseller].[Reseller].&amp;[Worthwhile Activity Store]"/>
            <x15:cachedUniqueName index="354" name="[dim_Reseller].[Reseller].&amp;[Bike Goods]"/>
            <x15:cachedUniqueName index="355" name="[dim_Reseller].[Reseller].&amp;[Hobby Store]"/>
            <x15:cachedUniqueName index="356" name="[dim_Reseller].[Reseller].&amp;[Tread Industries]"/>
            <x15:cachedUniqueName index="357" name="[dim_Reseller].[Reseller].&amp;[Valuable Bike Parts Company]"/>
            <x15:cachedUniqueName index="358" name="[dim_Reseller].[Reseller].&amp;[Unified Sports Company]"/>
            <x15:cachedUniqueName index="359" name="[dim_Reseller].[Reseller].&amp;[Racks and Security Systems]"/>
            <x15:cachedUniqueName index="360" name="[dim_Reseller].[Reseller].&amp;[Quitting Business Distributors]"/>
            <x15:cachedUniqueName index="361" name="[dim_Reseller].[Reseller].&amp;[Sunny Place Bikes]"/>
            <x15:cachedUniqueName index="362" name="[dim_Reseller].[Reseller].&amp;[Retirement Activities Association]"/>
            <x15:cachedUniqueName index="363" name="[dim_Reseller].[Reseller].&amp;[Retread Tire Company]"/>
            <x15:cachedUniqueName index="364" name="[dim_Reseller].[Reseller].&amp;[Better Bike Shop]"/>
            <x15:cachedUniqueName index="365" name="[dim_Reseller].[Reseller].&amp;[Cycles and Scooters]"/>
            <x15:cachedUniqueName index="366" name="[dim_Reseller].[Reseller].&amp;[Distance Bikes]"/>
            <x15:cachedUniqueName index="367" name="[dim_Reseller].[Reseller].&amp;[Noiseless Gear Company]"/>
            <x15:cachedUniqueName index="368" name="[dim_Reseller].[Reseller].&amp;[Elemental Sporting Goods]"/>
            <x15:cachedUniqueName index="369" name="[dim_Reseller].[Reseller].&amp;[Parts Shop]"/>
            <x15:cachedUniqueName index="370" name="[dim_Reseller].[Reseller].&amp;[Selected Distributors]"/>
            <x15:cachedUniqueName index="371" name="[dim_Reseller].[Reseller].&amp;[Acclaimed Bicycle Company]"/>
            <x15:cachedUniqueName index="372" name="[dim_Reseller].[Reseller].&amp;[Eighty Toy Stores]"/>
            <x15:cachedUniqueName index="373" name="[dim_Reseller].[Reseller].&amp;[Qualified Sales and Repair Services]"/>
            <x15:cachedUniqueName index="374" name="[dim_Reseller].[Reseller].&amp;[Pedals Warehouse]"/>
            <x15:cachedUniqueName index="375" name="[dim_Reseller].[Reseller].&amp;[Vintage Sport Boutique]"/>
            <x15:cachedUniqueName index="376" name="[dim_Reseller].[Reseller].&amp;[Bicycle Accessories and Kits]"/>
            <x15:cachedUniqueName index="377" name="[dim_Reseller].[Reseller].&amp;[Commendable Bikes]"/>
            <x15:cachedUniqueName index="378" name="[dim_Reseller].[Reseller].&amp;[Lots of Bikes Storehouse]"/>
            <x15:cachedUniqueName index="379" name="[dim_Reseller].[Reseller].&amp;[Client Discount Store]"/>
            <x15:cachedUniqueName index="380" name="[dim_Reseller].[Reseller].&amp;[Extras Sporting Goods]"/>
            <x15:cachedUniqueName index="381" name="[dim_Reseller].[Reseller].&amp;[Largest Bike Store]"/>
            <x15:cachedUniqueName index="382" name="[dim_Reseller].[Reseller].&amp;[Local Hardware Factory]"/>
            <x15:cachedUniqueName index="383" name="[dim_Reseller].[Reseller].&amp;[This Area Sporting Goods]"/>
            <x15:cachedUniqueName index="384" name="[dim_Reseller].[Reseller].&amp;[Westside Cycle Store]"/>
            <x15:cachedUniqueName index="385" name="[dim_Reseller].[Reseller].&amp;[Local Sales and Rental]"/>
            <x15:cachedUniqueName index="386" name="[dim_Reseller].[Reseller].&amp;[Great Bicycle Supply]"/>
            <x15:cachedUniqueName index="387" name="[dim_Reseller].[Reseller].&amp;[Summer Sports Place]"/>
            <x15:cachedUniqueName index="388" name="[dim_Reseller].[Reseller].&amp;[Orange Bicycle Company]"/>
            <x15:cachedUniqueName index="389" name="[dim_Reseller].[Reseller].&amp;[Gift and Toy Store]"/>
            <x15:cachedUniqueName index="390" name="[dim_Reseller].[Reseller].&amp;[Leading Sales &amp; Repair]"/>
            <x15:cachedUniqueName index="391" name="[dim_Reseller].[Reseller].&amp;[Discount Bicycle Specialists]"/>
            <x15:cachedUniqueName index="392" name="[dim_Reseller].[Reseller].&amp;[Grand Discount Store]"/>
            <x15:cachedUniqueName index="393" name="[dim_Reseller].[Reseller].&amp;[Weekend Tours]"/>
            <x15:cachedUniqueName index="394" name="[dim_Reseller].[Reseller].&amp;[Eastside Sporting Goods]"/>
            <x15:cachedUniqueName index="395" name="[dim_Reseller].[Reseller].&amp;[Leather and Vinyl Manufacturing]"/>
            <x15:cachedUniqueName index="396" name="[dim_Reseller].[Reseller].&amp;[Super Sports Store]"/>
            <x15:cachedUniqueName index="397" name="[dim_Reseller].[Reseller].&amp;[Recreation Systems]"/>
            <x15:cachedUniqueName index="398" name="[dim_Reseller].[Reseller].&amp;[Professional Sporting Goods]"/>
            <x15:cachedUniqueName index="399" name="[dim_Reseller].[Reseller].&amp;[Executive Gift Store]"/>
            <x15:cachedUniqueName index="400" name="[dim_Reseller].[Reseller].&amp;[Exotic Bikes]"/>
            <x15:cachedUniqueName index="401" name="[dim_Reseller].[Reseller].&amp;[Optimal Bikes]"/>
            <x15:cachedUniqueName index="402" name="[dim_Reseller].[Reseller].&amp;[Distinctive Cycles Sales &amp; Service]"/>
            <x15:cachedUniqueName index="403" name="[dim_Reseller].[Reseller].&amp;[Village Tours]"/>
            <x15:cachedUniqueName index="404" name="[dim_Reseller].[Reseller].&amp;[Blue-Ribbon Bike Company]"/>
            <x15:cachedUniqueName index="405" name="[dim_Reseller].[Reseller].&amp;[Leading Bike Distributors]"/>
            <x15:cachedUniqueName index="406" name="[dim_Reseller].[Reseller].&amp;[Fitness Sport Boutique]"/>
            <x15:cachedUniqueName index="407" name="[dim_Reseller].[Reseller].&amp;[Wheelsets Storehouse]"/>
            <x15:cachedUniqueName index="408" name="[dim_Reseller].[Reseller].&amp;[Convenient Bike Shop]"/>
            <x15:cachedUniqueName index="409" name="[dim_Reseller].[Reseller].&amp;[Incomparable Bicycle Store]"/>
            <x15:cachedUniqueName index="410" name="[dim_Reseller].[Reseller].&amp;[Wholesale Bikes]"/>
            <x15:cachedUniqueName index="411" name="[dim_Reseller].[Reseller].&amp;[Purchase Mart]"/>
            <x15:cachedUniqueName index="412" name="[dim_Reseller].[Reseller].&amp;[Metro Bike Works]"/>
            <x15:cachedUniqueName index="413" name="[dim_Reseller].[Reseller].&amp;[Small Cycle Store]"/>
            <x15:cachedUniqueName index="414" name="[dim_Reseller].[Reseller].&amp;[Exhilarating Cycles]"/>
            <x15:cachedUniqueName index="415" name="[dim_Reseller].[Reseller].&amp;[Handy Bike Services]"/>
            <x15:cachedUniqueName index="416" name="[dim_Reseller].[Reseller].&amp;[Online Bike Sellers]"/>
            <x15:cachedUniqueName index="417" name="[dim_Reseller].[Reseller].&amp;[Blue Bicycle Company]"/>
            <x15:cachedUniqueName index="418" name="[dim_Reseller].[Reseller].&amp;[Fabrikam Inc., West]"/>
            <x15:cachedUniqueName index="419" name="[dim_Reseller].[Reseller].&amp;[Full-Service Bike Store]"/>
            <x15:cachedUniqueName index="420" name="[dim_Reseller].[Reseller].&amp;[Friendly Bike Shop]"/>
            <x15:cachedUniqueName index="421" name="[dim_Reseller].[Reseller].&amp;[Historic Bicycle Sales]"/>
            <x15:cachedUniqueName index="422" name="[dim_Reseller].[Reseller].&amp;[Grand Sport Boutique]"/>
            <x15:cachedUniqueName index="423" name="[dim_Reseller].[Reseller].&amp;[Novelty Bikes]"/>
            <x15:cachedUniqueName index="424" name="[dim_Reseller].[Reseller].&amp;[Field Trip Inc]"/>
            <x15:cachedUniqueName index="425" name="[dim_Reseller].[Reseller].&amp;[Work and Play Association]"/>
            <x15:cachedUniqueName index="426" name="[dim_Reseller].[Reseller].&amp;[Kickstand Sellers]"/>
            <x15:cachedUniqueName index="427" name="[dim_Reseller].[Reseller].&amp;[Catalog Store]"/>
            <x15:cachedUniqueName index="428" name="[dim_Reseller].[Reseller].&amp;[Riders Company]"/>
            <x15:cachedUniqueName index="429" name="[dim_Reseller].[Reseller].&amp;[Active Systems]"/>
            <x15:cachedUniqueName index="430" name="[dim_Reseller].[Reseller].&amp;[Fitness Hotel]"/>
            <x15:cachedUniqueName index="431" name="[dim_Reseller].[Reseller].&amp;[The Accessories Store]"/>
            <x15:cachedUniqueName index="432" name="[dim_Reseller].[Reseller].&amp;[Hardware Components]"/>
            <x15:cachedUniqueName index="433" name="[dim_Reseller].[Reseller].&amp;[Practical Bike Supply Company]"/>
            <x15:cachedUniqueName index="434" name="[dim_Reseller].[Reseller].&amp;[Bike Rims Company]"/>
            <x15:cachedUniqueName index="435" name="[dim_Reseller].[Reseller].&amp;[eCommerce Bikes]"/>
            <x15:cachedUniqueName index="436" name="[dim_Reseller].[Reseller].&amp;[One-Piece Handle Bars]"/>
            <x15:cachedUniqueName index="437" name="[dim_Reseller].[Reseller].&amp;[Black Bicycle Company]"/>
            <x15:cachedUniqueName index="438" name="[dim_Reseller].[Reseller].&amp;[District Mall]"/>
            <x15:cachedUniqueName index="439" name="[dim_Reseller].[Reseller].&amp;[A Great Bicycle Company]"/>
            <x15:cachedUniqueName index="440" name="[dim_Reseller].[Reseller].&amp;[Responsible Bike Dealers]"/>
            <x15:cachedUniqueName index="441" name="[dim_Reseller].[Reseller].&amp;[Valley Bicycle Specialists]"/>
            <x15:cachedUniqueName index="442" name="[dim_Reseller].[Reseller].&amp;[First Bike Store]"/>
            <x15:cachedUniqueName index="443" name="[dim_Reseller].[Reseller].&amp;[Immense Manufacturing Company]"/>
            <x15:cachedUniqueName index="444" name="[dim_Reseller].[Reseller].&amp;[Best o' Bikes]"/>
            <x15:cachedUniqueName index="445" name="[dim_Reseller].[Reseller].&amp;[Bicycle Lines Distributors]"/>
            <x15:cachedUniqueName index="446" name="[dim_Reseller].[Reseller].&amp;[World of Bikes]"/>
            <x15:cachedUniqueName index="447" name="[dim_Reseller].[Reseller].&amp;[Yellow Bicycle Company]"/>
            <x15:cachedUniqueName index="448" name="[dim_Reseller].[Reseller].&amp;[Finer Mart]"/>
            <x15:cachedUniqueName index="449" name="[dim_Reseller].[Reseller].&amp;[Nonskid Tire Company]"/>
            <x15:cachedUniqueName index="450" name="[dim_Reseller].[Reseller].&amp;[Road-Way Mart]"/>
            <x15:cachedUniqueName index="451" name="[dim_Reseller].[Reseller].&amp;[Downtown Hotel]"/>
            <x15:cachedUniqueName index="452" name="[dim_Reseller].[Reseller].&amp;[Brightwork Company]"/>
            <x15:cachedUniqueName index="453" name="[dim_Reseller].[Reseller].&amp;[Remarkable Bike Store]"/>
            <x15:cachedUniqueName index="454" name="[dim_Reseller].[Reseller].&amp;[Retail Sporting Goods]"/>
            <x15:cachedUniqueName index="455" name="[dim_Reseller].[Reseller].&amp;[Imported and Domestic Cycles]"/>
            <x15:cachedUniqueName index="456" name="[dim_Reseller].[Reseller].&amp;[Permanent Finish Products]"/>
            <x15:cachedUniqueName index="457" name="[dim_Reseller].[Reseller].&amp;[Security Racks and Locks Wholesalers]"/>
            <x15:cachedUniqueName index="458" name="[dim_Reseller].[Reseller].&amp;[Metropolitan Sales and Rental]"/>
            <x15:cachedUniqueName index="459" name="[dim_Reseller].[Reseller].&amp;[Casual Bicycle Store]"/>
            <x15:cachedUniqueName index="460" name="[dim_Reseller].[Reseller].&amp;[Outdoor Equipment Store]"/>
            <x15:cachedUniqueName index="461" name="[dim_Reseller].[Reseller].&amp;[Seventh Bike Store]"/>
            <x15:cachedUniqueName index="462" name="[dim_Reseller].[Reseller].&amp;[Retail Sales and Service]"/>
            <x15:cachedUniqueName index="463" name="[dim_Reseller].[Reseller].&amp;[Bike Dealers Association]"/>
            <x15:cachedUniqueName index="464" name="[dim_Reseller].[Reseller].&amp;[Safe Toys]"/>
            <x15:cachedUniqueName index="465" name="[dim_Reseller].[Reseller].&amp;[Thrilling Bike Tours]"/>
            <x15:cachedUniqueName index="466" name="[dim_Reseller].[Reseller].&amp;[Small Bike Accessories Shop]"/>
            <x15:cachedUniqueName index="467" name="[dim_Reseller].[Reseller].&amp;[Famous Bike Sales and Service]"/>
            <x15:cachedUniqueName index="468" name="[dim_Reseller].[Reseller].&amp;[Glossy Bikes]"/>
            <x15:cachedUniqueName index="469" name="[dim_Reseller].[Reseller].&amp;[Larger Cycle Shop]"/>
            <x15:cachedUniqueName index="470" name="[dim_Reseller].[Reseller].&amp;[Fashionable Department Stores]"/>
            <x15:cachedUniqueName index="471" name="[dim_Reseller].[Reseller].&amp;[Only Bikes and Accessories]"/>
            <x15:cachedUniqueName index="472" name="[dim_Reseller].[Reseller].&amp;[Traditional Department Stores]"/>
            <x15:cachedUniqueName index="473" name="[dim_Reseller].[Reseller].&amp;[Underglaze and Finish Company]"/>
            <x15:cachedUniqueName index="474" name="[dim_Reseller].[Reseller].&amp;[Metro Bike Mart]"/>
            <x15:cachedUniqueName index="475" name="[dim_Reseller].[Reseller].&amp;[Sensational Discount Store]"/>
            <x15:cachedUniqueName index="476" name="[dim_Reseller].[Reseller].&amp;[Exchange Parts Inc.]"/>
            <x15:cachedUniqueName index="477" name="[dim_Reseller].[Reseller].&amp;[Lubricant and Grease Suppliers]"/>
            <x15:cachedUniqueName index="478" name="[dim_Reseller].[Reseller].&amp;[Chain and Chain Tool Distributions]"/>
            <x15:cachedUniqueName index="479" name="[dim_Reseller].[Reseller].&amp;[New and Used Bicycles]"/>
            <x15:cachedUniqueName index="480" name="[dim_Reseller].[Reseller].&amp;[Guaranteed Sales and Service]"/>
            <x15:cachedUniqueName index="481" name="[dim_Reseller].[Reseller].&amp;[Bicycle Outfitters]"/>
            <x15:cachedUniqueName index="482" name="[dim_Reseller].[Reseller].&amp;[Mechanical Sports Center]"/>
            <x15:cachedUniqueName index="483" name="[dim_Reseller].[Reseller].&amp;[Bike Boutique]"/>
            <x15:cachedUniqueName index="484" name="[dim_Reseller].[Reseller].&amp;[Curbside Universe]"/>
            <x15:cachedUniqueName index="485" name="[dim_Reseller].[Reseller].&amp;[Active Cycling]"/>
            <x15:cachedUniqueName index="486" name="[dim_Reseller].[Reseller].&amp;[Expert Sports Store]"/>
            <x15:cachedUniqueName index="487" name="[dim_Reseller].[Reseller].&amp;[The Bike Mechanics]"/>
            <x15:cachedUniqueName index="488" name="[dim_Reseller].[Reseller].&amp;[Fourth Bike Store]"/>
            <x15:cachedUniqueName index="489" name="[dim_Reseller].[Reseller].&amp;[Active Transport Inc.]"/>
            <x15:cachedUniqueName index="490" name="[dim_Reseller].[Reseller].&amp;[Riverside Company]"/>
            <x15:cachedUniqueName index="491" name="[dim_Reseller].[Reseller].&amp;[Grown-up Bike Store]"/>
            <x15:cachedUniqueName index="492" name="[dim_Reseller].[Reseller].&amp;[Cycle Clearance]"/>
            <x15:cachedUniqueName index="493" name="[dim_Reseller].[Reseller].&amp;[Scooters and Bikes Store]"/>
            <x15:cachedUniqueName index="494" name="[dim_Reseller].[Reseller].&amp;[Superior Hardware Distributors]"/>
            <x15:cachedUniqueName index="495" name="[dim_Reseller].[Reseller].&amp;[Family Entertainment Center]"/>
            <x15:cachedUniqueName index="496" name="[dim_Reseller].[Reseller].&amp;[Sellers of Cycles]"/>
            <x15:cachedUniqueName index="497" name="[dim_Reseller].[Reseller].&amp;[Stock Parts and Supplies]"/>
            <x15:cachedUniqueName index="498" name="[dim_Reseller].[Reseller].&amp;[Sports Merchandise]"/>
            <x15:cachedUniqueName index="499" name="[dim_Reseller].[Reseller].&amp;[Kickstands and Accessories Company]"/>
            <x15:cachedUniqueName index="500" name="[dim_Reseller].[Reseller].&amp;[Roadway Bike Emporium]"/>
            <x15:cachedUniqueName index="501" name="[dim_Reseller].[Reseller].&amp;[Another Bicycle Company]"/>
            <x15:cachedUniqueName index="502" name="[dim_Reseller].[Reseller].&amp;[Fad Outlet]"/>
            <x15:cachedUniqueName index="503" name="[dim_Reseller].[Reseller].&amp;[Latest Accessories Sales]"/>
            <x15:cachedUniqueName index="504" name="[dim_Reseller].[Reseller].&amp;[Parcel Express Delivery Service]"/>
            <x15:cachedUniqueName index="505" name="[dim_Reseller].[Reseller].&amp;[Bike Experts]"/>
            <x15:cachedUniqueName index="506" name="[dim_Reseller].[Reseller].&amp;[Convenient Sales and Service]"/>
            <x15:cachedUniqueName index="507" name="[dim_Reseller].[Reseller].&amp;[Successful Sales Company]"/>
            <x15:cachedUniqueName index="508" name="[dim_Reseller].[Reseller].&amp;[Suburban Cycle Shop]"/>
            <x15:cachedUniqueName index="509" name="[dim_Reseller].[Reseller].&amp;[Tire Company]"/>
            <x15:cachedUniqueName index="510" name="[dim_Reseller].[Reseller].&amp;[Mobile Outlet]"/>
            <x15:cachedUniqueName index="511" name="[dim_Reseller].[Reseller].&amp;[New Bikes Company]"/>
            <x15:cachedUniqueName index="512" name="[dim_Reseller].[Reseller].&amp;[Consolidated Sales]"/>
            <x15:cachedUniqueName index="513" name="[dim_Reseller].[Reseller].&amp;[Touring Services]"/>
            <x15:cachedUniqueName index="514" name="[dim_Reseller].[Reseller].&amp;[Sleek Bikes]"/>
            <x15:cachedUniqueName index="515" name="[dim_Reseller].[Reseller].&amp;[Travel Systems]"/>
            <x15:cachedUniqueName index="516" name="[dim_Reseller].[Reseller].&amp;[Activity Center]"/>
            <x15:cachedUniqueName index="517" name="[dim_Reseller].[Reseller].&amp;[Every Bike Shop]"/>
            <x15:cachedUniqueName index="518" name="[dim_Reseller].[Reseller].&amp;[Ultimate Bike Shop]"/>
            <x15:cachedUniqueName index="519" name="[dim_Reseller].[Reseller].&amp;[Excellent Riding Supplies]"/>
            <x15:cachedUniqueName index="520" name="[dim_Reseller].[Reseller].&amp;[Next-Door Bike Store]"/>
            <x15:cachedUniqueName index="521" name="[dim_Reseller].[Reseller].&amp;[Reliable Brake Systems]"/>
            <x15:cachedUniqueName index="522" name="[dim_Reseller].[Reseller].&amp;[Wonderful Bikes Inc.]"/>
            <x15:cachedUniqueName index="523" name="[dim_Reseller].[Reseller].&amp;[Budget Bike Company]"/>
            <x15:cachedUniqueName index="524" name="[dim_Reseller].[Reseller].&amp;[Sports Sales and Rental]"/>
            <x15:cachedUniqueName index="525" name="[dim_Reseller].[Reseller].&amp;[Tandem Bicycle Store]"/>
            <x15:cachedUniqueName index="526" name="[dim_Reseller].[Reseller].&amp;[Manufacturers Inc]"/>
            <x15:cachedUniqueName index="527" name="[dim_Reseller].[Reseller].&amp;[Mountain Emporium]"/>
            <x15:cachedUniqueName index="528" name="[dim_Reseller].[Reseller].&amp;[Tiny Bike Boutique]"/>
            <x15:cachedUniqueName index="529" name="[dim_Reseller].[Reseller].&amp;[Global Plaza]"/>
            <x15:cachedUniqueName index="530" name="[dim_Reseller].[Reseller].&amp;[Solid Bike Parts]"/>
            <x15:cachedUniqueName index="531" name="[dim_Reseller].[Reseller].&amp;[Modular Cycle Systems]"/>
            <x15:cachedUniqueName index="532" name="[dim_Reseller].[Reseller].&amp;[Grand Bicycle Stores]"/>
            <x15:cachedUniqueName index="533" name="[dim_Reseller].[Reseller].&amp;[Go-cart and Bike Specialists]"/>
            <x15:cachedUniqueName index="534" name="[dim_Reseller].[Reseller].&amp;[Cash &amp; Carry Bikes]"/>
            <x15:cachedUniqueName index="535" name="[dim_Reseller].[Reseller].&amp;[Sheet Metal Manufacturing]"/>
            <x15:cachedUniqueName index="536" name="[dim_Reseller].[Reseller].&amp;[Satin Finish Company]"/>
            <x15:cachedUniqueName index="537" name="[dim_Reseller].[Reseller].&amp;[Elite Bikes]"/>
            <x15:cachedUniqueName index="538" name="[dim_Reseller].[Reseller].&amp;[Rental Bikes]"/>
            <x15:cachedUniqueName index="539" name="[dim_Reseller].[Reseller].&amp;[Third Bike Store]"/>
            <x15:cachedUniqueName index="540" name="[dim_Reseller].[Reseller].&amp;[Town Industries]"/>
            <x15:cachedUniqueName index="541" name="[dim_Reseller].[Reseller].&amp;[Unsurpassed Bikes]"/>
            <x15:cachedUniqueName index="542" name="[dim_Reseller].[Reseller].&amp;[Specialty Sports Store]"/>
            <x15:cachedUniqueName index="543" name="[dim_Reseller].[Reseller].&amp;[Fitness Toy Store]"/>
            <x15:cachedUniqueName index="544" name="[dim_Reseller].[Reseller].&amp;[Paint Supply]"/>
            <x15:cachedUniqueName index="545" name="[dim_Reseller].[Reseller].&amp;[All Seasons Sports Supply]"/>
            <x15:cachedUniqueName index="546" name="[dim_Reseller].[Reseller].&amp;[Grease and Oil Products Company]"/>
            <x15:cachedUniqueName index="547" name="[dim_Reseller].[Reseller].&amp;[Swift Cycles]"/>
            <x15:cachedUniqueName index="548" name="[dim_Reseller].[Reseller].&amp;[The Gear Store]"/>
            <x15:cachedUniqueName index="549" name="[dim_Reseller].[Reseller].&amp;[Genial Bike Associates]"/>
            <x15:cachedUniqueName index="550" name="[dim_Reseller].[Reseller].&amp;[Advanced Bike Components]"/>
            <x15:cachedUniqueName index="551" name="[dim_Reseller].[Reseller].&amp;[Chic Department Stores]"/>
            <x15:cachedUniqueName index="552" name="[dim_Reseller].[Reseller].&amp;[Big Cycle Mall]"/>
            <x15:cachedUniqueName index="553" name="[dim_Reseller].[Reseller].&amp;[Maintenance and Repair for Bicycles]"/>
            <x15:cachedUniqueName index="554" name="[dim_Reseller].[Reseller].&amp;[Journey Sporting Goods]"/>
            <x15:cachedUniqueName index="555" name="[dim_Reseller].[Reseller].&amp;[Extraordinary Bike Works]"/>
            <x15:cachedUniqueName index="556" name="[dim_Reseller].[Reseller].&amp;[Two-Seater Bikes]"/>
            <x15:cachedUniqueName index="557" name="[dim_Reseller].[Reseller].&amp;[A Typical Bike Shop]"/>
            <x15:cachedUniqueName index="558" name="[dim_Reseller].[Reseller].&amp;[Stationary Bikes and Stands]"/>
            <x15:cachedUniqueName index="559" name="[dim_Reseller].[Reseller].&amp;[Beneficial Exercises and Activities]"/>
            <x15:cachedUniqueName index="560" name="[dim_Reseller].[Reseller].&amp;[Genuine Bike Shop]"/>
            <x15:cachedUniqueName index="561" name="[dim_Reseller].[Reseller].&amp;[Rural Sales and Service]"/>
            <x15:cachedUniqueName index="562" name="[dim_Reseller].[Reseller].&amp;[Social Activities Club]"/>
            <x15:cachedUniqueName index="563" name="[dim_Reseller].[Reseller].&amp;[Totes &amp; Baskets Company]"/>
            <x15:cachedUniqueName index="564" name="[dim_Reseller].[Reseller].&amp;[Mountain Toy Store]"/>
            <x15:cachedUniqueName index="565" name="[dim_Reseller].[Reseller].&amp;[Countryside Company]"/>
            <x15:cachedUniqueName index="566" name="[dim_Reseller].[Reseller].&amp;[Western Bike Supplies]"/>
            <x15:cachedUniqueName index="567" name="[dim_Reseller].[Reseller].&amp;[Utilitarian Sporting Goods]"/>
            <x15:cachedUniqueName index="568" name="[dim_Reseller].[Reseller].&amp;[Fashionable Bikes and Accessories]"/>
            <x15:cachedUniqueName index="569" name="[dim_Reseller].[Reseller].&amp;[Roadway Supplies]"/>
            <x15:cachedUniqueName index="570" name="[dim_Reseller].[Reseller].&amp;[Associated Bikes]"/>
            <x15:cachedUniqueName index="571" name="[dim_Reseller].[Reseller].&amp;[Frugal Bike Shop]"/>
            <x15:cachedUniqueName index="572" name="[dim_Reseller].[Reseller].&amp;[Transport Bikes]"/>
            <x15:cachedUniqueName index="573" name="[dim_Reseller].[Reseller].&amp;[Brakes and Gears]"/>
            <x15:cachedUniqueName index="574" name="[dim_Reseller].[Reseller].&amp;[Sales and Supply Company]"/>
            <x15:cachedUniqueName index="575" name="[dim_Reseller].[Reseller].&amp;[The Cycle Store]"/>
            <x15:cachedUniqueName index="576" name="[dim_Reseller].[Reseller].&amp;[Clamps &amp; Brackets Co.]"/>
            <x15:cachedUniqueName index="577" name="[dim_Reseller].[Reseller].&amp;[Trusted Catalog Store]"/>
            <x15:cachedUniqueName index="578" name="[dim_Reseller].[Reseller].&amp;[Bike Products and Accessories]"/>
            <x15:cachedUniqueName index="579" name="[dim_Reseller].[Reseller].&amp;[Safe Cycles Shop]"/>
            <x15:cachedUniqueName index="580" name="[dim_Reseller].[Reseller].&amp;[Running and Cycling Gear]"/>
            <x15:cachedUniqueName index="581" name="[dim_Reseller].[Reseller].&amp;[All Cycle Shop]"/>
            <x15:cachedUniqueName index="582" name="[dim_Reseller].[Reseller].&amp;[Center Cycle Shop]"/>
            <x15:cachedUniqueName index="583" name="[dim_Reseller].[Reseller].&amp;[Vast Bike Sales and Rental]"/>
            <x15:cachedUniqueName index="584" name="[dim_Reseller].[Reseller].&amp;[Mail-Order Outlet]"/>
            <x15:cachedUniqueName index="585" name="[dim_Reseller].[Reseller].&amp;[Coho Sports]"/>
            <x15:cachedUniqueName index="586" name="[dim_Reseller].[Reseller].&amp;[Fifth Bike Store]"/>
            <x15:cachedUniqueName index="587" name="[dim_Reseller].[Reseller].&amp;[Rugged Bikes]"/>
            <x15:cachedUniqueName index="588" name="[dim_Reseller].[Reseller].&amp;[Racing Bike Outlet]"/>
            <x15:cachedUniqueName index="589" name="[dim_Reseller].[Reseller].&amp;[Travel Sports]"/>
            <x15:cachedUniqueName index="590" name="[dim_Reseller].[Reseller].&amp;[Honest Repair Service]"/>
            <x15:cachedUniqueName index="591" name="[dim_Reseller].[Reseller].&amp;[Official Parts Shop]"/>
            <x15:cachedUniqueName index="592" name="[dim_Reseller].[Reseller].&amp;[Wingtip Toys]"/>
            <x15:cachedUniqueName index="593" name="[dim_Reseller].[Reseller].&amp;[Central Discount Store]"/>
            <x15:cachedUniqueName index="594" name="[dim_Reseller].[Reseller].&amp;[Year-Round Sports]"/>
            <x15:cachedUniqueName index="595" name="[dim_Reseller].[Reseller].&amp;[Finer Parts Shop]"/>
            <x15:cachedUniqueName index="596" name="[dim_Reseller].[Reseller].&amp;[Thorough Parts and Repair Services]"/>
            <x15:cachedUniqueName index="597" name="[dim_Reseller].[Reseller].&amp;[Sure &amp; Reliable Sporting Goods]"/>
            <x15:cachedUniqueName index="598" name="[dim_Reseller].[Reseller].&amp;[Certified Bicycle Supply]"/>
            <x15:cachedUniqueName index="599" name="[dim_Reseller].[Reseller].&amp;[Outdoor Sports Supply]"/>
            <x15:cachedUniqueName index="600" name="[dim_Reseller].[Reseller].&amp;[Basic Bike Company]"/>
            <x15:cachedUniqueName index="601" name="[dim_Reseller].[Reseller].&amp;[Riding Associates]"/>
            <x15:cachedUniqueName index="602" name="[dim_Reseller].[Reseller].&amp;[Roving Sports]"/>
            <x15:cachedUniqueName index="603" name="[dim_Reseller].[Reseller].&amp;[The Bike Shop]"/>
            <x15:cachedUniqueName index="604" name="[dim_Reseller].[Reseller].&amp;[Two Bike Shops]"/>
            <x15:cachedUniqueName index="605" name="[dim_Reseller].[Reseller].&amp;[Front Sporting Goods]"/>
            <x15:cachedUniqueName index="606" name="[dim_Reseller].[Reseller].&amp;[Raw Materials Inc]"/>
            <x15:cachedUniqueName index="607" name="[dim_Reseller].[Reseller].&amp;[Authorized Bike Sales and Rental]"/>
            <x15:cachedUniqueName index="608" name="[dim_Reseller].[Reseller].&amp;[Moderately-Priced Bikes Store]"/>
            <x15:cachedUniqueName index="609" name="[dim_Reseller].[Reseller].&amp;[Progressive Sports]"/>
            <x15:cachedUniqueName index="610" name="[dim_Reseller].[Reseller].&amp;[A Bike Store]"/>
            <x15:cachedUniqueName index="611" name="[dim_Reseller].[Reseller].&amp;[Capable Sales and Service]"/>
            <x15:cachedUniqueName index="612" name="[dim_Reseller].[Reseller].&amp;[Closeout Boutique]"/>
            <x15:cachedUniqueName index="613" name="[dim_Reseller].[Reseller].&amp;[Latest Sports Equipment]"/>
            <x15:cachedUniqueName index="614" name="[dim_Reseller].[Reseller].&amp;[Fitness Supplies]"/>
            <x15:cachedUniqueName index="615" name="[dim_Reseller].[Reseller].&amp;[City Manufacturing]"/>
            <x15:cachedUniqueName index="616" name="[dim_Reseller].[Reseller].&amp;[Outstanding Cycles]"/>
            <x15:cachedUniqueName index="617" name="[dim_Reseller].[Reseller].&amp;[Metro Cycle Shop]"/>
            <x15:cachedUniqueName index="618" name="[dim_Reseller].[Reseller].&amp;[Synthetic Materials Manufacturing]"/>
            <x15:cachedUniqueName index="619" name="[dim_Reseller].[Reseller].&amp;[Alternative Vehicles]"/>
            <x15:cachedUniqueName index="620" name="[dim_Reseller].[Reseller].&amp;[Demand Distributors]"/>
            <x15:cachedUniqueName index="621" name="[dim_Reseller].[Reseller].&amp;[Sports Commodities]"/>
            <x15:cachedUniqueName index="622" name="[dim_Reseller].[Reseller].&amp;[Friendly Neighborhood Bikes]"/>
            <x15:cachedUniqueName index="623" name="[dim_Reseller].[Reseller].&amp;[Unique Bikes]"/>
            <x15:cachedUniqueName index="624" name="[dim_Reseller].[Reseller].&amp;[Little Bicycle Supply Shop]"/>
            <x15:cachedUniqueName index="625" name="[dim_Reseller].[Reseller].&amp;[Good Bike Shop]"/>
            <x15:cachedUniqueName index="626" name="[dim_Reseller].[Reseller].&amp;[Great Bikes]"/>
            <x15:cachedUniqueName index="627" name="[dim_Reseller].[Reseller].&amp;[First Department Stores]"/>
            <x15:cachedUniqueName index="628" name="[dim_Reseller].[Reseller].&amp;[Some Discount Store]"/>
            <x15:cachedUniqueName index="629" name="[dim_Reseller].[Reseller].&amp;[Major Sport Supplier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6"/>
      </fieldsUsage>
    </cacheHierarchy>
    <cacheHierarchy uniqueName="[dim_Reseller].[City]" caption="City" attribute="1" defaultMemberUniqueName="[dim_Reseller].[City].[All]" allUniqueName="[dim_Reseller].[City].[All]" dimensionUniqueName="[dim_Reseller]" displayFolder="" count="2" memberValueDatatype="130" unbalanced="0">
      <fieldsUsage count="2">
        <fieldUsage x="-1"/>
        <fieldUsage x="2"/>
      </fieldsUsage>
    </cacheHierarchy>
    <cacheHierarchy uniqueName="[dim_Reseller].[State_Province]" caption="State_Province" attribute="1" defaultMemberUniqueName="[dim_Reseller].[State_Province].[All]" allUniqueName="[dim_Reseller].[State_Province].[All]" dimensionUniqueName="[dim_Reseller]" displayFolder="" count="2" memberValueDatatype="130" unbalanced="0">
      <fieldsUsage count="2">
        <fieldUsage x="-1"/>
        <fieldUsage x="1"/>
      </fieldsUsage>
    </cacheHierarchy>
    <cacheHierarchy uniqueName="[dim_Reseller].[Country_Region]" caption="Country_Region" attribute="1" defaultMemberUniqueName="[dim_Reseller].[Country_Region].[All]" allUniqueName="[dim_Reseller].[Country_Region].[All]" dimensionUniqueName="[dim_Reseller]" displayFolder="" count="2" memberValueDatatype="130" unbalanced="0">
      <fieldsUsage count="2">
        <fieldUsage x="-1"/>
        <fieldUsage x="0"/>
      </fieldsUsage>
    </cacheHierarchy>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560578704" backgroundQuery="1" createdVersion="8" refreshedVersion="8" minRefreshableVersion="3" recordCount="0" supportSubquery="1" supportAdvancedDrill="1" xr:uid="{16F48833-75FA-43AC-85DD-552FEF0605FC}">
  <cacheSource type="external" connectionId="9"/>
  <cacheFields count="2">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585023148" backgroundQuery="1" createdVersion="8" refreshedVersion="8" minRefreshableVersion="3" recordCount="0" supportSubquery="1" supportAdvancedDrill="1" xr:uid="{44E4BB74-6D5C-4FA0-8A03-6240329B54C7}">
  <cacheSource type="external" connectionId="9"/>
  <cacheFields count="2">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8425925925" backgroundQuery="1" createdVersion="8" refreshedVersion="8" minRefreshableVersion="3" recordCount="0" supportSubquery="1" supportAdvancedDrill="1" xr:uid="{C8A79A80-D1DC-4E0E-86D8-2C64A869645F}">
  <cacheSource type="external" connectionId="9"/>
  <cacheFields count="2">
    <cacheField name="[dim_Reseller].[Reseller].[Reseller]" caption="Reseller" numFmtId="0" hierarchy="20" level="1">
      <sharedItems count="10">
        <s v="Brakes and Gears"/>
        <s v="Corner Bicycle Supply"/>
        <s v="Excellent Riding Supplies"/>
        <s v="Fitness Toy Store"/>
        <s v="Health Spa, Limited"/>
        <s v="Latest Sports Equipment"/>
        <s v="Retail Mall"/>
        <s v="Thorough Parts and Repair Services"/>
        <s v="Totes &amp; Baskets Company"/>
        <s v="Vigorous Exercise Company"/>
      </sharedItems>
      <extLst>
        <ext xmlns:x15="http://schemas.microsoft.com/office/spreadsheetml/2010/11/main" uri="{4F2E5C28-24EA-4eb8-9CBF-B6C8F9C3D259}">
          <x15:cachedUniqueNames>
            <x15:cachedUniqueName index="0" name="[dim_Reseller].[Reseller].&amp;[Brakes and Gears]"/>
            <x15:cachedUniqueName index="1" name="[dim_Reseller].[Reseller].&amp;[Corner Bicycle Supply]"/>
            <x15:cachedUniqueName index="2" name="[dim_Reseller].[Reseller].&amp;[Excellent Riding Supplies]"/>
            <x15:cachedUniqueName index="3" name="[dim_Reseller].[Reseller].&amp;[Fitness Toy Store]"/>
            <x15:cachedUniqueName index="4" name="[dim_Reseller].[Reseller].&amp;[Health Spa, Limited]"/>
            <x15:cachedUniqueName index="5" name="[dim_Reseller].[Reseller].&amp;[Latest Sports Equipment]"/>
            <x15:cachedUniqueName index="6" name="[dim_Reseller].[Reseller].&amp;[Retail Mall]"/>
            <x15:cachedUniqueName index="7" name="[dim_Reseller].[Reseller].&amp;[Thorough Parts and Repair Services]"/>
            <x15:cachedUniqueName index="8" name="[dim_Reseller].[Reseller].&amp;[Totes &amp; Baskets Company]"/>
            <x15:cachedUniqueName index="9" name="[dim_Reseller].[Reseller].&amp;[Vigorous Exercise Company]"/>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909235879626" backgroundQuery="1" createdVersion="8" refreshedVersion="8" minRefreshableVersion="3" recordCount="0" supportSubquery="1" supportAdvancedDrill="1" xr:uid="{4769793D-3E0B-403A-BE10-6BD3C1AAC8F2}">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8.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7.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437A28-0545-4D48-8200-96705DB32FD7}" name="PivotTable32" cacheId="1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
  <location ref="U23:Y41" firstHeaderRow="0" firstDataRow="1" firstDataCol="1"/>
  <pivotFields count="5">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i>
    <i>
      <x v="1"/>
    </i>
    <i>
      <x v="2"/>
    </i>
    <i>
      <x v="3"/>
    </i>
    <i>
      <x v="4"/>
    </i>
    <i>
      <x v="5"/>
    </i>
    <i>
      <x v="6"/>
    </i>
    <i>
      <x v="7"/>
    </i>
    <i>
      <x v="8"/>
    </i>
    <i>
      <x v="9"/>
    </i>
    <i>
      <x v="10"/>
    </i>
    <i>
      <x v="11"/>
    </i>
    <i>
      <x v="12"/>
    </i>
    <i>
      <x v="13"/>
    </i>
    <i>
      <x v="14"/>
    </i>
    <i>
      <x v="15"/>
    </i>
    <i>
      <x v="16"/>
    </i>
    <i>
      <x v="17"/>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616">
      <pivotArea type="all" dataOnly="0" outline="0" fieldPosition="0"/>
    </format>
    <format dxfId="615">
      <pivotArea outline="0" collapsedLevelsAreSubtotals="1" fieldPosition="0"/>
    </format>
    <format dxfId="614">
      <pivotArea field="0" type="button" dataOnly="0" labelOnly="1" outline="0" axis="axisRow" fieldPosition="0"/>
    </format>
    <format dxfId="613">
      <pivotArea dataOnly="0" labelOnly="1" fieldPosition="0">
        <references count="1">
          <reference field="0" count="0"/>
        </references>
      </pivotArea>
    </format>
    <format dxfId="612">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AA35-6D5F-483B-BDB2-81B3172C128A}" name="PivotTable23" cacheId="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Years">
  <location ref="B7:D11"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4">
    <i>
      <x/>
    </i>
    <i>
      <x v="1"/>
    </i>
    <i>
      <x v="2"/>
    </i>
    <i>
      <x v="3"/>
    </i>
  </rowItems>
  <colFields count="1">
    <field x="-2"/>
  </colFields>
  <colItems count="2">
    <i>
      <x/>
    </i>
    <i i="1">
      <x v="1"/>
    </i>
  </colItems>
  <dataFields count="2">
    <dataField fld="2" subtotal="count" baseField="0" baseItem="0"/>
    <dataField fld="1" subtotal="count" baseField="0" baseItem="0"/>
  </dataFields>
  <formats count="5">
    <format dxfId="621">
      <pivotArea type="all" dataOnly="0" outline="0" fieldPosition="0"/>
    </format>
    <format dxfId="620">
      <pivotArea outline="0" collapsedLevelsAreSubtotals="1" fieldPosition="0"/>
    </format>
    <format dxfId="619">
      <pivotArea field="0" type="button" dataOnly="0" labelOnly="1" outline="0" axis="axisRow" fieldPosition="0"/>
    </format>
    <format dxfId="618">
      <pivotArea dataOnly="0" labelOnly="1" fieldPosition="0">
        <references count="1">
          <reference field="0" count="0"/>
        </references>
      </pivotArea>
    </format>
    <format dxfId="617">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72D2D3C-B90F-45EA-9A44-F89410BFC6C7}" name="PivotTable24"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H3:J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0" subtotal="count" baseField="0" baseItem="0"/>
  </dataFields>
  <formats count="5">
    <format dxfId="626">
      <pivotArea type="all" dataOnly="0" outline="0" fieldPosition="0"/>
    </format>
    <format dxfId="625">
      <pivotArea outline="0" collapsedLevelsAreSubtotals="1" fieldPosition="0"/>
    </format>
    <format dxfId="624">
      <pivotArea field="2" type="button" dataOnly="0" labelOnly="1" outline="0" axis="axisRow" fieldPosition="0"/>
    </format>
    <format dxfId="623">
      <pivotArea dataOnly="0" labelOnly="1" fieldPosition="0">
        <references count="1">
          <reference field="2" count="0"/>
        </references>
      </pivotArea>
    </format>
    <format dxfId="622">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AAD2ED-B41B-4471-B65C-10A210F33854}" name="PivotTable31" cacheId="1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Business Type">
  <location ref="U17:W20"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3">
    <i>
      <x/>
    </i>
    <i>
      <x v="1"/>
    </i>
    <i>
      <x v="2"/>
    </i>
  </rowItems>
  <colFields count="1">
    <field x="-2"/>
  </colFields>
  <colItems count="2">
    <i>
      <x/>
    </i>
    <i i="1">
      <x v="1"/>
    </i>
  </colItems>
  <dataFields count="2">
    <dataField fld="1" subtotal="count" baseField="0" baseItem="0"/>
    <dataField fld="2" subtotal="count" baseField="0" baseItem="0"/>
  </dataFields>
  <formats count="5">
    <format dxfId="631">
      <pivotArea type="all" dataOnly="0" outline="0" fieldPosition="0"/>
    </format>
    <format dxfId="630">
      <pivotArea outline="0" collapsedLevelsAreSubtotals="1" fieldPosition="0"/>
    </format>
    <format dxfId="629">
      <pivotArea field="0" type="button" dataOnly="0" labelOnly="1" outline="0" axis="axisRow" fieldPosition="0"/>
    </format>
    <format dxfId="628">
      <pivotArea dataOnly="0" labelOnly="1" fieldPosition="0">
        <references count="1">
          <reference field="0" count="0"/>
        </references>
      </pivotArea>
    </format>
    <format dxfId="627">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73ACBC-C7A8-4136-A58C-B65D166AFD67}" name="PivotTable26"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B21:D54"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0" subtotal="count" baseField="0" baseItem="0"/>
    <dataField fld="1" subtotal="count" baseField="0" baseItem="0"/>
  </dataFields>
  <formats count="5">
    <format dxfId="636">
      <pivotArea type="all" dataOnly="0" outline="0" fieldPosition="0"/>
    </format>
    <format dxfId="635">
      <pivotArea outline="0" collapsedLevelsAreSubtotals="1" fieldPosition="0"/>
    </format>
    <format dxfId="634">
      <pivotArea field="2" type="button" dataOnly="0" labelOnly="1" outline="0" axis="axisRow" fieldPosition="0"/>
    </format>
    <format dxfId="633">
      <pivotArea dataOnly="0" labelOnly="1" fieldPosition="0">
        <references count="1">
          <reference field="2" count="0"/>
        </references>
      </pivotArea>
    </format>
    <format dxfId="632">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0C215EA-6CD8-4BEE-A480-79DA619D6E63}" name="PivotTable1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3:AC14"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639">
      <pivotArea type="all" dataOnly="0" outline="0" fieldPosition="0"/>
    </format>
    <format dxfId="638">
      <pivotArea outline="0" collapsedLevelsAreSubtotals="1" fieldPosition="0"/>
    </format>
    <format dxfId="637">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739A2C-E303-4513-88E7-211560D7753A}" name="PivotTable1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5:AC16"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642">
      <pivotArea type="all" dataOnly="0" outline="0" fieldPosition="0"/>
    </format>
    <format dxfId="641">
      <pivotArea outline="0" collapsedLevelsAreSubtotals="1" fieldPosition="0"/>
    </format>
    <format dxfId="640">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E4EF14-EC35-4E91-A0A8-F7678AD275AE}" name="PivotTable2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gion ">
  <location ref="Q3:S13"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1" subtotal="count" baseField="0" baseItem="0"/>
    <dataField fld="2" subtotal="count" baseField="0" baseItem="0"/>
  </dataFields>
  <formats count="5">
    <format dxfId="647">
      <pivotArea type="all" dataOnly="0" outline="0" fieldPosition="0"/>
    </format>
    <format dxfId="646">
      <pivotArea outline="0" collapsedLevelsAreSubtotals="1" fieldPosition="0"/>
    </format>
    <format dxfId="645">
      <pivotArea field="0" type="button" dataOnly="0" labelOnly="1" outline="0" axis="axisRow" fieldPosition="0"/>
    </format>
    <format dxfId="644">
      <pivotArea dataOnly="0" labelOnly="1" fieldPosition="0">
        <references count="1">
          <reference field="0" count="0"/>
        </references>
      </pivotArea>
    </format>
    <format dxfId="643">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61A3933-4F07-4BC8-8416-6A2792ECCF87}"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5:AF6"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2">
    <format dxfId="649">
      <pivotArea type="all" dataOnly="0" outline="0" fieldPosition="0"/>
    </format>
    <format dxfId="648">
      <pivotArea outline="0" collapsedLevelsAreSubtotals="1"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643A7E-1F07-4E54-9ED2-9B912DE0EDD9}"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1:AF1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1" numFmtId="165"/>
    <dataField fld="1" subtotal="count" baseField="0" baseItem="1" numFmtId="165"/>
    <dataField fld="2" subtotal="count" baseField="0" baseItem="2" numFmtId="166"/>
    <dataField fld="3" subtotal="count" baseField="0" baseItem="0"/>
    <dataField fld="4" subtotal="count" baseField="0" baseItem="0"/>
    <dataField fld="5" subtotal="count" baseField="0" baseItem="0"/>
    <dataField fld="6" subtotal="count" baseField="0" baseItem="0"/>
  </dataFields>
  <formats count="7">
    <format dxfId="656">
      <pivotArea type="all" dataOnly="0" outline="0" fieldPosition="0"/>
    </format>
    <format dxfId="655">
      <pivotArea outline="0" fieldPosition="0">
        <references count="1">
          <reference field="4294967294" count="1">
            <x v="0"/>
          </reference>
        </references>
      </pivotArea>
    </format>
    <format dxfId="654">
      <pivotArea outline="0" fieldPosition="0">
        <references count="1">
          <reference field="4294967294" count="1">
            <x v="1"/>
          </reference>
        </references>
      </pivotArea>
    </format>
    <format dxfId="653">
      <pivotArea outline="0" fieldPosition="0">
        <references count="1">
          <reference field="4294967294" count="1">
            <x v="2"/>
          </reference>
        </references>
      </pivotArea>
    </format>
    <format dxfId="652">
      <pivotArea type="all" dataOnly="0" outline="0" fieldPosition="0"/>
    </format>
    <format dxfId="651">
      <pivotArea outline="0" collapsedLevelsAreSubtotals="1" fieldPosition="0"/>
    </format>
    <format dxfId="650">
      <pivotArea dataOnly="0" labelOnly="1" outline="0" fieldPosition="0">
        <references count="1">
          <reference field="4294967294" count="7">
            <x v="0"/>
            <x v="1"/>
            <x v="2"/>
            <x v="3"/>
            <x v="4"/>
            <x v="5"/>
            <x v="6"/>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8F15FA-5900-4ACA-9F3F-271E6F9CA651}" name="PivotTable2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9:AC20"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659">
      <pivotArea type="all" dataOnly="0" outline="0" fieldPosition="0"/>
    </format>
    <format dxfId="658">
      <pivotArea outline="0" collapsedLevelsAreSubtotals="1" fieldPosition="0"/>
    </format>
    <format dxfId="657">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activeTabTopLevelEntity name="[dim_Salesperson]"/>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20C545-4ED1-4FEC-BA85-F6FB0EF26CD5}" name="PivotTable33" cacheId="1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AA23:AE36" firstHeaderRow="0" firstDataRow="1" firstDataCol="1"/>
  <pivotFields count="5">
    <pivotField axis="axisRow" allDrilled="1" subtotalTop="0" showAll="0" sortType="ascending" defaultSubtotal="0" defaultAttributeDrillState="1">
      <items count="13">
        <item x="4"/>
        <item x="3"/>
        <item x="7"/>
        <item x="0"/>
        <item x="8"/>
        <item x="6"/>
        <item x="5"/>
        <item x="1"/>
        <item x="11"/>
        <item x="10"/>
        <item x="9"/>
        <item x="2"/>
        <item x="12"/>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x v="12"/>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664">
      <pivotArea type="all" dataOnly="0" outline="0" fieldPosition="0"/>
    </format>
    <format dxfId="663">
      <pivotArea outline="0" collapsedLevelsAreSubtotals="1" fieldPosition="0"/>
    </format>
    <format dxfId="662">
      <pivotArea field="0" type="button" dataOnly="0" labelOnly="1" outline="0" axis="axisRow" fieldPosition="0"/>
    </format>
    <format dxfId="661">
      <pivotArea dataOnly="0" labelOnly="1" fieldPosition="0">
        <references count="1">
          <reference field="0" count="0"/>
        </references>
      </pivotArea>
    </format>
    <format dxfId="660">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arge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1C09697-E8FB-4E23-A3CB-95DD63C7016F}" name="PivotTable2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ountry">
  <location ref="U3:W9"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6">
    <i>
      <x/>
    </i>
    <i>
      <x v="1"/>
    </i>
    <i>
      <x v="2"/>
    </i>
    <i>
      <x v="3"/>
    </i>
    <i>
      <x v="4"/>
    </i>
    <i>
      <x v="5"/>
    </i>
  </rowItems>
  <colFields count="1">
    <field x="-2"/>
  </colFields>
  <colItems count="2">
    <i>
      <x/>
    </i>
    <i i="1">
      <x v="1"/>
    </i>
  </colItems>
  <dataFields count="2">
    <dataField fld="0" subtotal="count" baseField="0" baseItem="0"/>
    <dataField fld="1" subtotal="count" baseField="0" baseItem="0"/>
  </dataFields>
  <formats count="5">
    <format dxfId="669">
      <pivotArea type="all" dataOnly="0" outline="0" fieldPosition="0"/>
    </format>
    <format dxfId="668">
      <pivotArea outline="0" collapsedLevelsAreSubtotals="1" fieldPosition="0"/>
    </format>
    <format dxfId="667">
      <pivotArea field="2" type="button" dataOnly="0" labelOnly="1" outline="0" axis="axisRow" fieldPosition="0"/>
    </format>
    <format dxfId="666">
      <pivotArea dataOnly="0" labelOnly="1" fieldPosition="0">
        <references count="1">
          <reference field="2" count="0"/>
        </references>
      </pivotArea>
    </format>
    <format dxfId="665">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4353E3-38AF-407C-9E9A-A3B59A6243E0}" name="PivotTable2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7:AA18"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3">
    <format dxfId="672">
      <pivotArea type="all" dataOnly="0" outline="0" fieldPosition="0"/>
    </format>
    <format dxfId="671">
      <pivotArea outline="0" collapsedLevelsAreSubtotals="1" fieldPosition="0"/>
    </format>
    <format dxfId="670">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6F1D0B-410C-4EBB-B4AD-9EDD0910BB5B}" name="PivotTable25" cacheId="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
  <location ref="B14:E1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677">
      <pivotArea type="all" dataOnly="0" outline="0" fieldPosition="0"/>
    </format>
    <format dxfId="676">
      <pivotArea outline="0" collapsedLevelsAreSubtotals="1" fieldPosition="0"/>
    </format>
    <format dxfId="675">
      <pivotArea field="0" type="button" dataOnly="0" labelOnly="1" outline="0" axis="axisRow" fieldPosition="0"/>
    </format>
    <format dxfId="674">
      <pivotArea dataOnly="0" labelOnly="1" fieldPosition="0">
        <references count="1">
          <reference field="0" count="0"/>
        </references>
      </pivotArea>
    </format>
    <format dxfId="673">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418A64-6FBD-4FDC-9B04-DADFFB6FD8A4}" name="PivotTable30"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seller ">
  <location ref="Q17:S648" firstHeaderRow="0" firstDataRow="1" firstDataCol="1"/>
  <pivotFields count="3">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2">
    <i>
      <x/>
    </i>
    <i i="1">
      <x v="1"/>
    </i>
  </colItems>
  <dataFields count="2">
    <dataField fld="1" subtotal="count" baseField="0" baseItem="0"/>
    <dataField fld="2" subtotal="count" baseField="0" baseItem="0"/>
  </dataFields>
  <formats count="18">
    <format dxfId="695">
      <pivotArea type="all" dataOnly="0" outline="0" fieldPosition="0"/>
    </format>
    <format dxfId="694">
      <pivotArea outline="0" collapsedLevelsAreSubtotals="1" fieldPosition="0"/>
    </format>
    <format dxfId="693">
      <pivotArea field="0" type="button" dataOnly="0" labelOnly="1" outline="0" axis="axisRow" fieldPosition="0"/>
    </format>
    <format dxfId="69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691">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690">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689">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688">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687">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686">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685">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684">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683">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682">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681">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680">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679">
      <pivotArea dataOnly="0" labelOnly="1" grandRow="1" outline="0" fieldPosition="0"/>
    </format>
    <format dxfId="678">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E7E88-E736-470E-A8CC-54B4689ECC38}" name="PivotTable1" cacheId="12" applyNumberFormats="0" applyBorderFormats="0" applyFontFormats="0" applyPatternFormats="0" applyAlignmentFormats="0" applyWidthHeightFormats="1" dataCaption="Values" tag="93d974f8-2c23-472a-98a8-7e44d1b27698" updatedVersion="8" minRefreshableVersion="3" useAutoFormatting="1" rowGrandTotals="0" itemPrintTitles="1" createdVersion="8" indent="0" outline="1" outlineData="1" multipleFieldFilters="0" rowHeaderCaption="Year">
  <location ref="B3:F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3" subtotal="count" baseField="0" baseItem="0"/>
    <dataField fld="4" subtotal="count" baseField="0" baseItem="0"/>
    <dataField fld="0" subtotal="count" baseField="0" baseItem="0"/>
    <dataField fld="1" subtotal="count" baseField="0" baseItem="0"/>
    <dataField fld="2" subtotal="count" baseField="0" baseItem="0"/>
  </dataFields>
  <formats count="3">
    <format dxfId="698">
      <pivotArea type="all" dataOnly="0" outline="0" fieldPosition="0"/>
    </format>
    <format dxfId="697">
      <pivotArea outline="0" collapsedLevelsAreSubtotals="1" fieldPosition="0"/>
    </format>
    <format dxfId="696">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D208FD9-C3DA-407C-9A9C-EC6153A67BF0}" name="PivotTable27"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roduct">
  <location ref="L2:O253" firstHeaderRow="0" firstDataRow="1" firstDataCol="1"/>
  <pivotFields count="4">
    <pivotField axis="axisRow" allDrilled="1" subtotalTop="0" showAll="0" dataSourceSort="1"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pivotField>
    <pivotField dataField="1" subtotalTop="0" showAll="0" defaultSubtotal="0"/>
    <pivotField dataField="1" subtotalTop="0" showAll="0" defaultSubtotal="0"/>
    <pivotField dataField="1" subtotalTop="0" showAll="0" defaultSubtotal="0"/>
  </pivotFields>
  <rowFields count="1">
    <field x="0"/>
  </rowFields>
  <rowItems count="2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10">
    <format dxfId="708">
      <pivotArea type="all" dataOnly="0" outline="0" fieldPosition="0"/>
    </format>
    <format dxfId="707">
      <pivotArea outline="0" collapsedLevelsAreSubtotals="1" fieldPosition="0"/>
    </format>
    <format dxfId="706">
      <pivotArea field="0" type="button" dataOnly="0" labelOnly="1" outline="0" axis="axisRow" fieldPosition="0"/>
    </format>
    <format dxfId="705">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704">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703">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702">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701">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700">
      <pivotArea dataOnly="0" labelOnly="1" grandRow="1" outline="0" fieldPosition="0"/>
    </format>
    <format dxfId="699">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C0BD109-0851-4942-93F7-9D84BA88B361}" name="PivotTable7" cacheId="20" applyNumberFormats="0" applyBorderFormats="0" applyFontFormats="0" applyPatternFormats="0" applyAlignmentFormats="0" applyWidthHeightFormats="1" dataCaption="Values" tag="5532fefa-5a47-461e-aaf6-8ce6a4b801cd" updatedVersion="8" minRefreshableVersion="3" useAutoFormatting="1" subtotalHiddenItems="1" rowGrandTotals="0" itemPrintTitles="1" createdVersion="8" indent="0" outline="1" outlineData="1" multipleFieldFilters="0" rowHeaderCaption="Month">
  <location ref="B30:D42" firstHeaderRow="0" firstDataRow="1" firstDataCol="1"/>
  <pivotFields count="3">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12">
    <i>
      <x v="6"/>
    </i>
    <i>
      <x v="5"/>
    </i>
    <i>
      <x v="11"/>
    </i>
    <i>
      <x v="1"/>
    </i>
    <i>
      <x v="4"/>
    </i>
    <i>
      <x v="10"/>
    </i>
    <i>
      <x/>
    </i>
    <i>
      <x v="7"/>
    </i>
    <i>
      <x v="3"/>
    </i>
    <i>
      <x v="8"/>
    </i>
    <i>
      <x v="2"/>
    </i>
    <i>
      <x v="9"/>
    </i>
  </rowItems>
  <colFields count="1">
    <field x="-2"/>
  </colFields>
  <colItems count="2">
    <i>
      <x/>
    </i>
    <i i="1">
      <x v="1"/>
    </i>
  </colItems>
  <dataFields count="2">
    <dataField fld="1" subtotal="count" baseField="0" baseItem="0"/>
    <dataField fld="2" subtotal="count" baseField="0" baseItem="0"/>
  </dataFields>
  <formats count="10">
    <format dxfId="591">
      <pivotArea type="all" dataOnly="0" outline="0" fieldPosition="0"/>
    </format>
    <format dxfId="590">
      <pivotArea outline="0" collapsedLevelsAreSubtotals="1" fieldPosition="0"/>
    </format>
    <format dxfId="589">
      <pivotArea field="0" type="button" dataOnly="0" labelOnly="1" outline="0" axis="axisRow" fieldPosition="0"/>
    </format>
    <format dxfId="588">
      <pivotArea dataOnly="0" labelOnly="1" fieldPosition="0">
        <references count="1">
          <reference field="0" count="0"/>
        </references>
      </pivotArea>
    </format>
    <format dxfId="587">
      <pivotArea dataOnly="0" labelOnly="1" outline="0" fieldPosition="0">
        <references count="1">
          <reference field="4294967294" count="1">
            <x v="0"/>
          </reference>
        </references>
      </pivotArea>
    </format>
    <format dxfId="586">
      <pivotArea type="all" dataOnly="0" outline="0" fieldPosition="0"/>
    </format>
    <format dxfId="585">
      <pivotArea outline="0" collapsedLevelsAreSubtotals="1" fieldPosition="0"/>
    </format>
    <format dxfId="584">
      <pivotArea field="0" type="button" dataOnly="0" labelOnly="1" outline="0" axis="axisRow" fieldPosition="0"/>
    </format>
    <format dxfId="583">
      <pivotArea dataOnly="0" labelOnly="1" fieldPosition="0">
        <references count="1">
          <reference field="0" count="0"/>
        </references>
      </pivotArea>
    </format>
    <format dxfId="582">
      <pivotArea dataOnly="0" labelOnly="1" outline="0" fieldPosition="0">
        <references count="1">
          <reference field="4294967294" count="1">
            <x v="0"/>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7F4755-7CEA-4240-B5C3-F3769F1A5148}" name="PivotTable5" cacheId="19" dataOnRows="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rowHeaderCaption="Years" colHeaderCaption="Months">
  <location ref="B4:N17" firstHeaderRow="1" firstDataRow="2"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2">
    <field x="0"/>
    <field x="-2"/>
  </rowFields>
  <rowItems count="12">
    <i>
      <x/>
    </i>
    <i r="1">
      <x/>
    </i>
    <i r="1" i="1">
      <x v="1"/>
    </i>
    <i>
      <x v="1"/>
    </i>
    <i r="1">
      <x/>
    </i>
    <i r="1" i="1">
      <x v="1"/>
    </i>
    <i>
      <x v="2"/>
    </i>
    <i r="1">
      <x/>
    </i>
    <i r="1" i="1">
      <x v="1"/>
    </i>
    <i>
      <x v="3"/>
    </i>
    <i r="1">
      <x/>
    </i>
    <i r="1" i="1">
      <x v="1"/>
    </i>
  </rowItems>
  <colFields count="1">
    <field x="1"/>
  </colFields>
  <colItems count="12">
    <i>
      <x/>
    </i>
    <i>
      <x v="1"/>
    </i>
    <i>
      <x v="2"/>
    </i>
    <i>
      <x v="3"/>
    </i>
    <i>
      <x v="4"/>
    </i>
    <i>
      <x v="5"/>
    </i>
    <i>
      <x v="6"/>
    </i>
    <i>
      <x v="7"/>
    </i>
    <i>
      <x v="8"/>
    </i>
    <i>
      <x v="9"/>
    </i>
    <i>
      <x v="10"/>
    </i>
    <i>
      <x v="11"/>
    </i>
  </colItems>
  <dataFields count="2">
    <dataField fld="2" subtotal="count" baseField="0" baseItem="0"/>
    <dataField fld="3" subtotal="count" baseField="0" baseItem="0"/>
  </dataFields>
  <formats count="20">
    <format dxfId="611">
      <pivotArea outline="0" collapsedLevelsAreSubtotals="1" fieldPosition="0"/>
    </format>
    <format dxfId="610">
      <pivotArea field="0" type="button" dataOnly="0" labelOnly="1" outline="0" axis="axisRow" fieldPosition="0"/>
    </format>
    <format dxfId="609">
      <pivotArea dataOnly="0" labelOnly="1" fieldPosition="0">
        <references count="1">
          <reference field="0" count="0"/>
        </references>
      </pivotArea>
    </format>
    <format dxfId="608">
      <pivotArea dataOnly="0" labelOnly="1" outline="0" fieldPosition="0">
        <references count="2">
          <reference field="4294967294" count="2">
            <x v="0"/>
            <x v="1"/>
          </reference>
          <reference field="0" count="1" selected="0">
            <x v="0"/>
          </reference>
        </references>
      </pivotArea>
    </format>
    <format dxfId="607">
      <pivotArea dataOnly="0" labelOnly="1" outline="0" fieldPosition="0">
        <references count="2">
          <reference field="4294967294" count="2">
            <x v="0"/>
            <x v="1"/>
          </reference>
          <reference field="0" count="1" selected="0">
            <x v="1"/>
          </reference>
        </references>
      </pivotArea>
    </format>
    <format dxfId="606">
      <pivotArea dataOnly="0" labelOnly="1" outline="0" fieldPosition="0">
        <references count="2">
          <reference field="4294967294" count="2">
            <x v="0"/>
            <x v="1"/>
          </reference>
          <reference field="0" count="1" selected="0">
            <x v="2"/>
          </reference>
        </references>
      </pivotArea>
    </format>
    <format dxfId="605">
      <pivotArea dataOnly="0" labelOnly="1" outline="0" fieldPosition="0">
        <references count="2">
          <reference field="4294967294" count="2">
            <x v="0"/>
            <x v="1"/>
          </reference>
          <reference field="0" count="1" selected="0">
            <x v="3"/>
          </reference>
        </references>
      </pivotArea>
    </format>
    <format dxfId="604">
      <pivotArea dataOnly="0" labelOnly="1" fieldPosition="0">
        <references count="1">
          <reference field="1" count="0"/>
        </references>
      </pivotArea>
    </format>
    <format dxfId="603">
      <pivotArea dataOnly="0" labelOnly="1" grandCol="1" outline="0" fieldPosition="0"/>
    </format>
    <format dxfId="602">
      <pivotArea outline="0" collapsedLevelsAreSubtotals="1" fieldPosition="0"/>
    </format>
    <format dxfId="601">
      <pivotArea field="0" type="button" dataOnly="0" labelOnly="1" outline="0" axis="axisRow" fieldPosition="0"/>
    </format>
    <format dxfId="600">
      <pivotArea dataOnly="0" labelOnly="1" fieldPosition="0">
        <references count="1">
          <reference field="0" count="0"/>
        </references>
      </pivotArea>
    </format>
    <format dxfId="599">
      <pivotArea dataOnly="0" labelOnly="1" outline="0" fieldPosition="0">
        <references count="2">
          <reference field="4294967294" count="2">
            <x v="0"/>
            <x v="1"/>
          </reference>
          <reference field="0" count="1" selected="0">
            <x v="0"/>
          </reference>
        </references>
      </pivotArea>
    </format>
    <format dxfId="598">
      <pivotArea dataOnly="0" labelOnly="1" outline="0" fieldPosition="0">
        <references count="2">
          <reference field="4294967294" count="2">
            <x v="0"/>
            <x v="1"/>
          </reference>
          <reference field="0" count="1" selected="0">
            <x v="1"/>
          </reference>
        </references>
      </pivotArea>
    </format>
    <format dxfId="597">
      <pivotArea dataOnly="0" labelOnly="1" outline="0" fieldPosition="0">
        <references count="2">
          <reference field="4294967294" count="2">
            <x v="0"/>
            <x v="1"/>
          </reference>
          <reference field="0" count="1" selected="0">
            <x v="2"/>
          </reference>
        </references>
      </pivotArea>
    </format>
    <format dxfId="596">
      <pivotArea dataOnly="0" labelOnly="1" outline="0" fieldPosition="0">
        <references count="2">
          <reference field="4294967294" count="2">
            <x v="0"/>
            <x v="1"/>
          </reference>
          <reference field="0" count="1" selected="0">
            <x v="3"/>
          </reference>
        </references>
      </pivotArea>
    </format>
    <format dxfId="595">
      <pivotArea dataOnly="0" labelOnly="1" fieldPosition="0">
        <references count="1">
          <reference field="1" count="0"/>
        </references>
      </pivotArea>
    </format>
    <format dxfId="594">
      <pivotArea dataOnly="0" labelOnly="1" grandCol="1" outline="0" fieldPosition="0"/>
    </format>
    <format dxfId="593">
      <pivotArea outline="0" collapsedLevelsAreSubtotals="1" fieldPosition="0">
        <references count="1">
          <reference field="1" count="1" selected="0">
            <x v="11"/>
          </reference>
        </references>
      </pivotArea>
    </format>
    <format dxfId="592">
      <pivotArea dataOnly="0" labelOnly="1" fieldPosition="0">
        <references count="1">
          <reference field="1" count="1">
            <x v="1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136D85-F0A5-46E1-A83B-6C72F8A063A2}" name="PivotTable6" cacheId="18" applyNumberFormats="0" applyBorderFormats="0" applyFontFormats="0" applyPatternFormats="0" applyAlignmentFormats="0" applyWidthHeightFormats="1" dataCaption="Values" tag="3a0a78b4-6e46-4ab9-b052-c0d0d4b18dfb" updatedVersion="8" minRefreshableVersion="3" useAutoFormatting="1" rowGrandTotals="0" itemPrintTitles="1" createdVersion="8" indent="0" outline="1" outlineData="1" multipleFieldFilters="0" rowHeaderCaption="Year">
  <location ref="B22:G26" firstHeaderRow="0" firstDataRow="1" firstDataCol="1"/>
  <pivotFields count="6">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3"/>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3E44DB-A0A7-45AD-939A-2995C0090030}" name="PivotTable4" cacheId="23" applyNumberFormats="0" applyBorderFormats="0" applyFontFormats="0" applyPatternFormats="0" applyAlignmentFormats="0" applyWidthHeightFormats="1" dataCaption="Values" tag="672b07f5-157b-4d17-9e6a-235c66aeef0b" updatedVersion="8" minRefreshableVersion="3" useAutoFormatting="1" subtotalHiddenItems="1" rowGrandTotals="0" itemPrintTitles="1" createdVersion="8" indent="0" outline="1" outlineData="1" multipleFieldFilters="0" chartFormat="3" rowHeaderCaption="Products">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1"/>
    </i>
    <i>
      <x v="3"/>
    </i>
    <i>
      <x v="4"/>
    </i>
    <i>
      <x v="5"/>
    </i>
    <i>
      <x v="2"/>
    </i>
    <i>
      <x v="6"/>
    </i>
    <i>
      <x v="7"/>
    </i>
    <i>
      <x v="8"/>
    </i>
    <i>
      <x v="9"/>
    </i>
  </rowItems>
  <colItems count="1">
    <i/>
  </colItems>
  <dataFields count="1">
    <dataField fld="1" subtotal="count" baseField="0" baseItem="0" numFmtId="165"/>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7342132-4FED-417A-A88F-D76A3D6855B1}" name="PivotTable3" cacheId="21" applyNumberFormats="0" applyBorderFormats="0" applyFontFormats="0" applyPatternFormats="0" applyAlignmentFormats="0" applyWidthHeightFormats="1" dataCaption="Values" tag="aee79a1a-b658-4306-b33f-b2a2a26a0793" updatedVersion="8" minRefreshableVersion="3" useAutoFormatting="1" rowGrandTotals="0" itemPrintTitles="1" createdVersion="8" indent="0" outline="1" outlineData="1" multipleFieldFilters="0" rowHeaderCaption="Product">
  <location ref="B5:G255" firstHeaderRow="0" firstDataRow="1" firstDataCol="1"/>
  <pivotFields count="6">
    <pivotField axis="axisRow" allDrilled="1" subtotalTop="0" showAll="0" sortType="descending"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50">
    <i>
      <x v="142"/>
    </i>
    <i>
      <x v="143"/>
    </i>
    <i>
      <x v="145"/>
    </i>
    <i>
      <x v="146"/>
    </i>
    <i>
      <x v="147"/>
    </i>
    <i>
      <x v="144"/>
    </i>
    <i>
      <x v="176"/>
    </i>
    <i>
      <x v="177"/>
    </i>
    <i>
      <x v="187"/>
    </i>
    <i>
      <x v="224"/>
    </i>
    <i>
      <x v="178"/>
    </i>
    <i>
      <x v="134"/>
    </i>
    <i>
      <x v="136"/>
    </i>
    <i>
      <x v="184"/>
    </i>
    <i>
      <x v="135"/>
    </i>
    <i>
      <x v="138"/>
    </i>
    <i>
      <x v="180"/>
    </i>
    <i>
      <x v="228"/>
    </i>
    <i>
      <x v="140"/>
    </i>
    <i>
      <x v="139"/>
    </i>
    <i>
      <x v="137"/>
    </i>
    <i>
      <x v="221"/>
    </i>
    <i>
      <x v="200"/>
    </i>
    <i>
      <x v="208"/>
    </i>
    <i>
      <x v="225"/>
    </i>
    <i>
      <x v="181"/>
    </i>
    <i>
      <x v="197"/>
    </i>
    <i>
      <x v="141"/>
    </i>
    <i>
      <x v="204"/>
    </i>
    <i>
      <x v="193"/>
    </i>
    <i>
      <x v="24"/>
    </i>
    <i>
      <x v="21"/>
    </i>
    <i>
      <x v="183"/>
    </i>
    <i>
      <x v="179"/>
    </i>
    <i>
      <x v="209"/>
    </i>
    <i>
      <x v="205"/>
    </i>
    <i>
      <x v="201"/>
    </i>
    <i>
      <x v="174"/>
    </i>
    <i>
      <x v="194"/>
    </i>
    <i>
      <x v="182"/>
    </i>
    <i>
      <x v="185"/>
    </i>
    <i>
      <x v="222"/>
    </i>
    <i>
      <x v="190"/>
    </i>
    <i>
      <x v="231"/>
    </i>
    <i>
      <x v="195"/>
    </i>
    <i>
      <x v="175"/>
    </i>
    <i>
      <x v="226"/>
    </i>
    <i>
      <x v="191"/>
    </i>
    <i>
      <x v="149"/>
    </i>
    <i>
      <x v="232"/>
    </i>
    <i>
      <x v="150"/>
    </i>
    <i>
      <x v="151"/>
    </i>
    <i>
      <x v="206"/>
    </i>
    <i>
      <x v="20"/>
    </i>
    <i>
      <x v="26"/>
    </i>
    <i>
      <x v="126"/>
    </i>
    <i>
      <x v="202"/>
    </i>
    <i>
      <x v="198"/>
    </i>
    <i>
      <x v="148"/>
    </i>
    <i>
      <x v="196"/>
    </i>
    <i>
      <x v="35"/>
    </i>
    <i>
      <x v="37"/>
    </i>
    <i>
      <x v="33"/>
    </i>
    <i>
      <x v="211"/>
    </i>
    <i>
      <x v="171"/>
    </i>
    <i>
      <x v="173"/>
    </i>
    <i>
      <x v="172"/>
    </i>
    <i>
      <x v="223"/>
    </i>
    <i>
      <x v="192"/>
    </i>
    <i>
      <x v="186"/>
    </i>
    <i>
      <x v="188"/>
    </i>
    <i>
      <x v="124"/>
    </i>
    <i>
      <x v="242"/>
    </i>
    <i>
      <x v="238"/>
    </i>
    <i>
      <x v="74"/>
    </i>
    <i>
      <x v="234"/>
    </i>
    <i>
      <x v="127"/>
    </i>
    <i>
      <x v="49"/>
    </i>
    <i>
      <x v="229"/>
    </i>
    <i>
      <x v="45"/>
    </i>
    <i>
      <x v="212"/>
    </i>
    <i>
      <x v="199"/>
    </i>
    <i>
      <x v="203"/>
    </i>
    <i>
      <x v="25"/>
    </i>
    <i>
      <x v="227"/>
    </i>
    <i>
      <x v="207"/>
    </i>
    <i>
      <x v="235"/>
    </i>
    <i>
      <x v="239"/>
    </i>
    <i>
      <x v="153"/>
    </i>
    <i>
      <x v="50"/>
    </i>
    <i>
      <x v="112"/>
    </i>
    <i>
      <x v="80"/>
    </i>
    <i>
      <x v="77"/>
    </i>
    <i>
      <x v="46"/>
    </i>
    <i>
      <x v="15"/>
    </i>
    <i>
      <x v="114"/>
    </i>
    <i>
      <x v="75"/>
    </i>
    <i>
      <x v="97"/>
    </i>
    <i>
      <x v="31"/>
    </i>
    <i>
      <x v="213"/>
    </i>
    <i>
      <x v="236"/>
    </i>
    <i>
      <x v="240"/>
    </i>
    <i>
      <x v="27"/>
    </i>
    <i>
      <x v="230"/>
    </i>
    <i>
      <x v="81"/>
    </i>
    <i>
      <x v="189"/>
    </i>
    <i>
      <x v="6"/>
    </i>
    <i>
      <x v="17"/>
    </i>
    <i>
      <x v="165"/>
    </i>
    <i>
      <x v="78"/>
    </i>
    <i>
      <x v="111"/>
    </i>
    <i>
      <x v="115"/>
    </i>
    <i>
      <x v="120"/>
    </i>
    <i>
      <x v="161"/>
    </i>
    <i>
      <x v="152"/>
    </i>
    <i>
      <x v="159"/>
    </i>
    <i>
      <x v="162"/>
    </i>
    <i>
      <x v="164"/>
    </i>
    <i>
      <x v="38"/>
    </i>
    <i>
      <x v="246"/>
    </i>
    <i>
      <x v="109"/>
    </i>
    <i>
      <x v="23"/>
    </i>
    <i>
      <x v="155"/>
    </i>
    <i>
      <x v="154"/>
    </i>
    <i>
      <x v="244"/>
    </i>
    <i>
      <x v="157"/>
    </i>
    <i>
      <x v="163"/>
    </i>
    <i>
      <x v="216"/>
    </i>
    <i>
      <x v="247"/>
    </i>
    <i>
      <x v="64"/>
    </i>
    <i>
      <x v="249"/>
    </i>
    <i>
      <x v="98"/>
    </i>
    <i>
      <x v="34"/>
    </i>
    <i>
      <x v="36"/>
    </i>
    <i>
      <x v="122"/>
    </i>
    <i>
      <x v="233"/>
    </i>
    <i>
      <x v="218"/>
    </i>
    <i>
      <x v="210"/>
    </i>
    <i>
      <x v="158"/>
    </i>
    <i>
      <x v="60"/>
    </i>
    <i>
      <x v="101"/>
    </i>
    <i>
      <x v="241"/>
    </i>
    <i>
      <x v="217"/>
    </i>
    <i>
      <x v="128"/>
    </i>
    <i>
      <x v="219"/>
    </i>
    <i>
      <x v="237"/>
    </i>
    <i>
      <x v="99"/>
    </i>
    <i>
      <x v="9"/>
    </i>
    <i>
      <x v="5"/>
    </i>
    <i>
      <x v="214"/>
    </i>
    <i>
      <x v="156"/>
    </i>
    <i>
      <x v="125"/>
    </i>
    <i>
      <x v="160"/>
    </i>
    <i>
      <x v="44"/>
    </i>
    <i>
      <x v="63"/>
    </i>
    <i>
      <x v="67"/>
    </i>
    <i>
      <x v="94"/>
    </i>
    <i>
      <x v="43"/>
    </i>
    <i>
      <x v="18"/>
    </i>
    <i>
      <x v="53"/>
    </i>
    <i>
      <x v="84"/>
    </i>
    <i>
      <x v="59"/>
    </i>
    <i>
      <x v="87"/>
    </i>
    <i>
      <x v="91"/>
    </i>
    <i>
      <x v="65"/>
    </i>
    <i>
      <x v="61"/>
    </i>
    <i>
      <x v="47"/>
    </i>
    <i>
      <x v="118"/>
    </i>
    <i>
      <x v="48"/>
    </i>
    <i>
      <x v="10"/>
    </i>
    <i>
      <x v="102"/>
    </i>
    <i>
      <x v="7"/>
    </i>
    <i>
      <x v="215"/>
    </i>
    <i>
      <x v="104"/>
    </i>
    <i>
      <x v="73"/>
    </i>
    <i>
      <x v="92"/>
    </i>
    <i>
      <x v="39"/>
    </i>
    <i>
      <x v="13"/>
    </i>
    <i>
      <x v="108"/>
    </i>
    <i>
      <x v="28"/>
    </i>
    <i>
      <x v="116"/>
    </i>
    <i>
      <x v="8"/>
    </i>
    <i>
      <x v="88"/>
    </i>
    <i>
      <x v="55"/>
    </i>
    <i>
      <x v="100"/>
    </i>
    <i>
      <x v="16"/>
    </i>
    <i>
      <x v="30"/>
    </i>
    <i>
      <x v="117"/>
    </i>
    <i>
      <x v="29"/>
    </i>
    <i>
      <x v="123"/>
    </i>
    <i>
      <x/>
    </i>
    <i>
      <x v="40"/>
    </i>
    <i>
      <x v="245"/>
    </i>
    <i>
      <x v="76"/>
    </i>
    <i>
      <x v="14"/>
    </i>
    <i>
      <x v="129"/>
    </i>
    <i>
      <x v="68"/>
    </i>
    <i>
      <x v="170"/>
    </i>
    <i>
      <x v="69"/>
    </i>
    <i>
      <x v="105"/>
    </i>
    <i>
      <x v="79"/>
    </i>
    <i>
      <x v="41"/>
    </i>
    <i>
      <x v="83"/>
    </i>
    <i>
      <x v="19"/>
    </i>
    <i>
      <x v="71"/>
    </i>
    <i>
      <x v="248"/>
    </i>
    <i>
      <x v="56"/>
    </i>
    <i>
      <x v="2"/>
    </i>
    <i>
      <x v="103"/>
    </i>
    <i>
      <x v="32"/>
    </i>
    <i>
      <x v="169"/>
    </i>
    <i>
      <x v="110"/>
    </i>
    <i>
      <x v="22"/>
    </i>
    <i>
      <x v="106"/>
    </i>
    <i>
      <x v="52"/>
    </i>
    <i>
      <x v="12"/>
    </i>
    <i>
      <x v="119"/>
    </i>
    <i>
      <x v="11"/>
    </i>
    <i>
      <x v="121"/>
    </i>
    <i>
      <x v="130"/>
    </i>
    <i>
      <x v="107"/>
    </i>
    <i>
      <x v="167"/>
    </i>
    <i>
      <x v="54"/>
    </i>
    <i>
      <x v="51"/>
    </i>
    <i>
      <x v="1"/>
    </i>
    <i>
      <x v="70"/>
    </i>
    <i>
      <x v="3"/>
    </i>
    <i>
      <x v="93"/>
    </i>
    <i>
      <x v="66"/>
    </i>
    <i>
      <x v="243"/>
    </i>
    <i>
      <x v="220"/>
    </i>
    <i>
      <x v="168"/>
    </i>
    <i>
      <x v="133"/>
    </i>
    <i>
      <x v="82"/>
    </i>
    <i>
      <x v="86"/>
    </i>
    <i>
      <x v="72"/>
    </i>
    <i>
      <x v="42"/>
    </i>
    <i>
      <x v="90"/>
    </i>
    <i>
      <x v="62"/>
    </i>
    <i>
      <x v="57"/>
    </i>
    <i>
      <x v="131"/>
    </i>
    <i>
      <x v="95"/>
    </i>
    <i>
      <x v="113"/>
    </i>
    <i>
      <x v="96"/>
    </i>
    <i>
      <x v="58"/>
    </i>
    <i>
      <x v="166"/>
    </i>
    <i>
      <x v="89"/>
    </i>
    <i>
      <x v="132"/>
    </i>
    <i>
      <x v="4"/>
    </i>
    <i>
      <x v="85"/>
    </i>
  </rowItems>
  <colFields count="1">
    <field x="-2"/>
  </colFields>
  <colItems count="5">
    <i>
      <x/>
    </i>
    <i i="1">
      <x v="1"/>
    </i>
    <i i="2">
      <x v="2"/>
    </i>
    <i i="3">
      <x v="3"/>
    </i>
    <i i="4">
      <x v="4"/>
    </i>
  </colItems>
  <dataFields count="5">
    <dataField fld="1" subtotal="count" baseField="0" baseItem="0"/>
    <dataField fld="2" subtotal="count" baseField="0" baseItem="0"/>
    <dataField fld="4" subtotal="count" baseField="0" baseItem="0"/>
    <dataField fld="5" subtotal="count" baseField="0" baseItem="0"/>
    <dataField fld="3"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453F4FA-04F5-4ECC-9BD4-15AD9A4F975E}" name="PivotTable1" cacheId="22" applyNumberFormats="0" applyBorderFormats="0" applyFontFormats="0" applyPatternFormats="0" applyAlignmentFormats="0" applyWidthHeightFormats="1" dataCaption="Values" tag="672b07f5-157b-4d17-9e6a-235c66aeef0b" updatedVersion="8" minRefreshableVersion="3" useAutoFormatting="1" rowGrandTotals="0" itemPrintTitles="1" createdVersion="8" indent="0" outline="1" outlineData="1" multipleFieldFilters="0" rowHeaderCaption="Products">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5"/>
    </i>
    <i>
      <x v="7"/>
    </i>
    <i>
      <x v="8"/>
    </i>
    <i>
      <x v="9"/>
    </i>
    <i>
      <x v="6"/>
    </i>
    <i>
      <x v="3"/>
    </i>
    <i>
      <x v="2"/>
    </i>
    <i>
      <x/>
    </i>
    <i>
      <x v="1"/>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5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7D7443-55F9-4A8D-9719-85F9C6A9CA03}" name="PivotTable9" cacheId="1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ubcategory">
  <location ref="AD4:AF37" firstHeaderRow="0" firstDataRow="1" firstDataCol="1"/>
  <pivotFields count="3">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1" subtotal="count" baseField="0" baseItem="0"/>
    <dataField fld="2" subtotal="count" baseField="0" baseItem="0"/>
  </dataFields>
  <formats count="8">
    <format dxfId="541">
      <pivotArea type="all" dataOnly="0" outline="0" fieldPosition="0"/>
    </format>
    <format dxfId="542">
      <pivotArea outline="0" collapsedLevelsAreSubtotals="1" fieldPosition="0"/>
    </format>
    <format dxfId="543">
      <pivotArea field="0" type="button" dataOnly="0" labelOnly="1" outline="0" axis="axisRow" fieldPosition="0"/>
    </format>
    <format dxfId="544">
      <pivotArea dataOnly="0" labelOnly="1" outline="0" axis="axisValues" fieldPosition="0"/>
    </format>
    <format dxfId="545">
      <pivotArea type="all" dataOnly="0" outline="0" fieldPosition="0"/>
    </format>
    <format dxfId="546">
      <pivotArea outline="0" collapsedLevelsAreSubtotals="1" fieldPosition="0"/>
    </format>
    <format dxfId="547">
      <pivotArea field="0" type="button" dataOnly="0" labelOnly="1" outline="0" axis="axisRow" fieldPosition="0"/>
    </format>
    <format dxfId="548">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D7711C-B1AD-48E9-8BAF-7827024F8150}" name="PivotTable7" cacheId="13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ubcategory">
  <location ref="Z4:AB8" firstHeaderRow="0"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s>
  <rowFields count="1">
    <field x="2"/>
  </rowFields>
  <rowItems count="4">
    <i>
      <x/>
    </i>
    <i>
      <x v="1"/>
    </i>
    <i>
      <x v="2"/>
    </i>
    <i>
      <x v="3"/>
    </i>
  </rowItems>
  <colFields count="1">
    <field x="-2"/>
  </colFields>
  <colItems count="2">
    <i>
      <x/>
    </i>
    <i i="1">
      <x v="1"/>
    </i>
  </colItems>
  <dataFields count="2">
    <dataField fld="1" subtotal="count" baseField="0" baseItem="0"/>
    <dataField fld="3" subtotal="count" baseField="0" baseItem="0"/>
  </dataFields>
  <formats count="8">
    <format dxfId="549">
      <pivotArea type="all" dataOnly="0" outline="0" fieldPosition="0"/>
    </format>
    <format dxfId="550">
      <pivotArea outline="0" collapsedLevelsAreSubtotals="1" fieldPosition="0"/>
    </format>
    <format dxfId="551">
      <pivotArea field="0" type="button" dataOnly="0" labelOnly="1" outline="0"/>
    </format>
    <format dxfId="552">
      <pivotArea dataOnly="0" labelOnly="1" outline="0" axis="axisValues" fieldPosition="0"/>
    </format>
    <format dxfId="553">
      <pivotArea type="all" dataOnly="0" outline="0" fieldPosition="0"/>
    </format>
    <format dxfId="554">
      <pivotArea outline="0" collapsedLevelsAreSubtotals="1" fieldPosition="0"/>
    </format>
    <format dxfId="555">
      <pivotArea field="0" type="button" dataOnly="0" labelOnly="1" outline="0"/>
    </format>
    <format dxfId="556">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51D6000-A7AF-494E-9211-F3AE3410291E}" name="PivotTable6" cacheId="11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W4:X14"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formats count="10">
    <format dxfId="566">
      <pivotArea type="all" dataOnly="0" outline="0" fieldPosition="0"/>
    </format>
    <format dxfId="565">
      <pivotArea outline="0" collapsedLevelsAreSubtotals="1" fieldPosition="0"/>
    </format>
    <format dxfId="564">
      <pivotArea field="0" type="button" dataOnly="0" labelOnly="1" outline="0" axis="axisRow" fieldPosition="0"/>
    </format>
    <format dxfId="563">
      <pivotArea dataOnly="0" labelOnly="1" fieldPosition="0">
        <references count="1">
          <reference field="0" count="0"/>
        </references>
      </pivotArea>
    </format>
    <format dxfId="562">
      <pivotArea dataOnly="0" labelOnly="1" outline="0" axis="axisValues" fieldPosition="0"/>
    </format>
    <format dxfId="561">
      <pivotArea type="all" dataOnly="0" outline="0" fieldPosition="0"/>
    </format>
    <format dxfId="560">
      <pivotArea outline="0" collapsedLevelsAreSubtotals="1" fieldPosition="0"/>
    </format>
    <format dxfId="559">
      <pivotArea field="0" type="button" dataOnly="0" labelOnly="1" outline="0" axis="axisRow" fieldPosition="0"/>
    </format>
    <format dxfId="558">
      <pivotArea dataOnly="0" labelOnly="1" fieldPosition="0">
        <references count="1">
          <reference field="0" count="0"/>
        </references>
      </pivotArea>
    </format>
    <format dxfId="557">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0635E7C-9EA9-4A42-903C-AF17D7F765AD}" name="PivotTable5" cacheId="1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U42" firstHeaderRow="0" firstDataRow="1" firstDataCol="1"/>
  <pivotFields count="7">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2">
    <field x="0"/>
    <field x="1"/>
  </rowFields>
  <rowItems count="38">
    <i>
      <x/>
    </i>
    <i r="1">
      <x/>
    </i>
    <i r="1">
      <x v="1"/>
    </i>
    <i r="1">
      <x v="2"/>
    </i>
    <i r="1">
      <x v="3"/>
    </i>
    <i r="1">
      <x v="4"/>
    </i>
    <i r="1">
      <x v="5"/>
    </i>
    <i r="1">
      <x v="6"/>
    </i>
    <i r="1">
      <x v="7"/>
    </i>
    <i>
      <x v="1"/>
    </i>
    <i r="1">
      <x v="8"/>
    </i>
    <i r="1">
      <x v="9"/>
    </i>
    <i r="1">
      <x v="10"/>
    </i>
    <i>
      <x v="2"/>
    </i>
    <i r="1">
      <x v="11"/>
    </i>
    <i r="1">
      <x v="12"/>
    </i>
    <i r="1">
      <x v="13"/>
    </i>
    <i r="1">
      <x v="14"/>
    </i>
    <i r="1">
      <x v="15"/>
    </i>
    <i r="1">
      <x v="16"/>
    </i>
    <i r="1">
      <x v="17"/>
    </i>
    <i r="1">
      <x v="18"/>
    </i>
    <i>
      <x v="3"/>
    </i>
    <i r="1">
      <x v="19"/>
    </i>
    <i r="1">
      <x v="20"/>
    </i>
    <i r="1">
      <x v="21"/>
    </i>
    <i r="1">
      <x v="22"/>
    </i>
    <i r="1">
      <x v="23"/>
    </i>
    <i r="1">
      <x v="24"/>
    </i>
    <i r="1">
      <x v="25"/>
    </i>
    <i r="1">
      <x v="26"/>
    </i>
    <i r="1">
      <x v="27"/>
    </i>
    <i r="1">
      <x v="28"/>
    </i>
    <i r="1">
      <x v="29"/>
    </i>
    <i r="1">
      <x v="30"/>
    </i>
    <i r="1">
      <x v="31"/>
    </i>
    <i r="1">
      <x v="32"/>
    </i>
    <i t="grand">
      <x/>
    </i>
  </rowItems>
  <colFields count="1">
    <field x="-2"/>
  </colFields>
  <colItems count="5">
    <i>
      <x/>
    </i>
    <i i="1">
      <x v="1"/>
    </i>
    <i i="2">
      <x v="2"/>
    </i>
    <i i="3">
      <x v="3"/>
    </i>
    <i i="4">
      <x v="4"/>
    </i>
  </colItems>
  <dataFields count="5">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A24FAA2-80A7-4116-9622-DEE767CCB149}" name="PivotTable3" cacheId="7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F12:G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3"/>
    </i>
    <i>
      <x v="2"/>
    </i>
    <i>
      <x/>
    </i>
    <i>
      <x v="1"/>
    </i>
  </rowItems>
  <colItems count="1">
    <i/>
  </colItems>
  <dataFields count="1">
    <dataField fld="1" subtotal="count" baseField="0" baseItem="0"/>
  </dataFields>
  <formats count="5">
    <format dxfId="571">
      <pivotArea type="all" dataOnly="0" outline="0" fieldPosition="0"/>
    </format>
    <format dxfId="570">
      <pivotArea outline="0" collapsedLevelsAreSubtotals="1" fieldPosition="0"/>
    </format>
    <format dxfId="569">
      <pivotArea field="0" type="button" dataOnly="0" labelOnly="1" outline="0" axis="axisRow" fieldPosition="0"/>
    </format>
    <format dxfId="568">
      <pivotArea dataOnly="0" labelOnly="1" fieldPosition="0">
        <references count="1">
          <reference field="0" count="0"/>
        </references>
      </pivotArea>
    </format>
    <format dxfId="567">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DE55D6-85EB-43B1-82DB-28356AC70A6A}" name="PivotTable2" cacheId="7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C12:D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1"/>
    </i>
    <i>
      <x v="3"/>
    </i>
    <i>
      <x v="2"/>
    </i>
    <i>
      <x/>
    </i>
  </rowItems>
  <colItems count="1">
    <i/>
  </colItems>
  <dataFields count="1">
    <dataField fld="1" subtotal="count" baseField="0" baseItem="0"/>
  </dataFields>
  <formats count="5">
    <format dxfId="576">
      <pivotArea type="all" dataOnly="0" outline="0" fieldPosition="0"/>
    </format>
    <format dxfId="575">
      <pivotArea outline="0" collapsedLevelsAreSubtotals="1" fieldPosition="0"/>
    </format>
    <format dxfId="574">
      <pivotArea field="0" type="button" dataOnly="0" labelOnly="1" outline="0" axis="axisRow" fieldPosition="0"/>
    </format>
    <format dxfId="573">
      <pivotArea dataOnly="0" labelOnly="1" fieldPosition="0">
        <references count="1">
          <reference field="0" count="0"/>
        </references>
      </pivotArea>
    </format>
    <format dxfId="572">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A0D134-5326-444A-86DD-061A5D64BCA4}" name="PivotTable1" cacheId="4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C5:H9" firstHeaderRow="0" firstDataRow="1" firstDataCol="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81">
      <pivotArea type="all" dataOnly="0" outline="0" fieldPosition="0"/>
    </format>
    <format dxfId="580">
      <pivotArea outline="0" collapsedLevelsAreSubtotals="1" fieldPosition="0"/>
    </format>
    <format dxfId="579">
      <pivotArea field="0" type="button" dataOnly="0" labelOnly="1" outline="0" axis="axisRow" fieldPosition="0"/>
    </format>
    <format dxfId="578">
      <pivotArea dataOnly="0" labelOnly="1" fieldPosition="0">
        <references count="1">
          <reference field="0" count="0"/>
        </references>
      </pivotArea>
    </format>
    <format dxfId="577">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CC79B06-A736-4393-8C23-1927E10CBDED}" name="PivotTable19" cacheId="27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S28:T34" firstHeaderRow="1" firstDataRow="1" firstDataCol="1"/>
  <pivotFields count="2">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s>
  <rowFields count="1">
    <field x="1"/>
  </rowFields>
  <rowItems count="6">
    <i>
      <x v="5"/>
    </i>
    <i>
      <x v="1"/>
    </i>
    <i>
      <x v="2"/>
    </i>
    <i>
      <x v="4"/>
    </i>
    <i>
      <x v="3"/>
    </i>
    <i>
      <x/>
    </i>
  </rowItems>
  <colItems count="1">
    <i/>
  </colItems>
  <dataFields count="1">
    <dataField fld="0" subtotal="count" baseField="1" baseItem="5" numFmtId="165"/>
  </dataField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91BACF1-8755-4B23-BBEA-37CA4AD13262}" name="PivotTable18" cacheId="24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O28:Q38"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2" subtotal="count" baseField="0" baseItem="0"/>
    <dataField fld="1" subtotal="count"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1A4EEAB-6DA4-48E0-ABBB-2B76B75EC462}" name="PivotTable17" cacheId="2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L28:M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C29652-8AC7-481F-AE7A-8714DD24BEA3}" name="PivotTable16" cacheId="23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28:J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757E653-2A74-4349-B9AE-260D752C280A}" name="PivotTable14" cacheId="21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28:C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55EC9B-D4A1-4BC3-9B66-575D547510FD}" name="PivotTable13" cacheId="20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19:N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C52BEAB-81C5-41A1-8A2D-6ADF31E874D6}" name="PivotTable12" cacheId="20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19:G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903B1F-DBE4-493A-BB23-1726730F0AF3}" name="PivotTable11" cacheId="17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5:N15" firstHeaderRow="0" firstDataRow="1" firstDataCol="1"/>
  <pivotFields count="6">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v="8"/>
    </i>
    <i>
      <x v="1"/>
    </i>
    <i>
      <x v="6"/>
    </i>
    <i>
      <x v="7"/>
    </i>
    <i>
      <x v="2"/>
    </i>
    <i>
      <x v="5"/>
    </i>
    <i>
      <x v="3"/>
    </i>
    <i>
      <x v="9"/>
    </i>
    <i>
      <x v="4"/>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31">
      <pivotArea type="all" dataOnly="0" outline="0" fieldPosition="0"/>
    </format>
    <format dxfId="532">
      <pivotArea outline="0" collapsedLevelsAreSubtotals="1" fieldPosition="0"/>
    </format>
    <format dxfId="533">
      <pivotArea field="0" type="button" dataOnly="0" labelOnly="1" outline="0" axis="axisRow" fieldPosition="0"/>
    </format>
    <format dxfId="534">
      <pivotArea dataOnly="0" labelOnly="1" fieldPosition="0">
        <references count="1">
          <reference field="0" count="0"/>
        </references>
      </pivotArea>
    </format>
    <format dxfId="535">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658B43-610F-4E52-B42C-39107B836CFB}" name="PivotTable10" cacheId="17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B5:G15" firstHeaderRow="0" firstDataRow="1" firstDataCol="1"/>
  <pivotFields count="6">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i>
    <i>
      <x v="4"/>
    </i>
    <i>
      <x v="9"/>
    </i>
    <i>
      <x v="3"/>
    </i>
    <i>
      <x v="5"/>
    </i>
    <i>
      <x v="2"/>
    </i>
    <i>
      <x v="7"/>
    </i>
    <i>
      <x v="6"/>
    </i>
    <i>
      <x v="1"/>
    </i>
    <i>
      <x v="8"/>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40">
      <pivotArea type="all" dataOnly="0" outline="0" fieldPosition="0"/>
    </format>
    <format dxfId="539">
      <pivotArea outline="0" collapsedLevelsAreSubtotals="1" fieldPosition="0"/>
    </format>
    <format dxfId="538">
      <pivotArea field="0" type="button" dataOnly="0" labelOnly="1" outline="0" axis="axisRow" fieldPosition="0"/>
    </format>
    <format dxfId="537">
      <pivotArea dataOnly="0" labelOnly="1" fieldPosition="0">
        <references count="1">
          <reference field="0" count="0"/>
        </references>
      </pivotArea>
    </format>
    <format dxfId="536">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D2FCE3-5695-41B9-B9D0-9A439F7EF727}" name="PivotTable28" cacheId="4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28:K32"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A0DB9B0-CCA8-4C76-A918-2C177CE15093}" name="PivotTable27" cacheId="4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24:V655" firstHeaderRow="1" firstDataRow="1" firstDataCol="1"/>
  <pivotFields count="2">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B0DE6F5-CBC9-4427-A8BD-D8E7C38CCBA2}" name="PivotTable26" cacheId="4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24:S655" firstHeaderRow="1" firstDataRow="1" firstDataCol="1"/>
  <pivotFields count="2">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681022B-16BF-4CA6-92F2-08D92B647AD5}" name="PivotTable25" cacheId="4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4:P1154" firstHeaderRow="0" firstDataRow="1" firstDataCol="1"/>
  <pivotFields count="7">
    <pivotField axis="axisRow"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pivotField>
    <pivotField axis="axisRow" allDrilled="1" subtotalTop="0" showAll="0" dataSourceSort="1" defaultSubtotal="0" defaultAttributeDrillState="1">
      <items count="4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s>
  <rowFields count="4">
    <field x="0"/>
    <field x="1"/>
    <field x="2"/>
    <field x="6"/>
  </rowFields>
  <rowItems count="1130">
    <i>
      <x/>
    </i>
    <i r="1">
      <x/>
    </i>
    <i r="2">
      <x/>
    </i>
    <i r="3">
      <x/>
    </i>
    <i r="2">
      <x v="1"/>
    </i>
    <i r="3">
      <x v="1"/>
    </i>
    <i r="2">
      <x v="2"/>
    </i>
    <i r="3">
      <x v="2"/>
    </i>
    <i r="3">
      <x v="3"/>
    </i>
    <i r="3">
      <x v="4"/>
    </i>
    <i r="3">
      <x v="5"/>
    </i>
    <i r="3">
      <x v="6"/>
    </i>
    <i r="2">
      <x v="3"/>
    </i>
    <i r="3">
      <x v="7"/>
    </i>
    <i r="3">
      <x v="8"/>
    </i>
    <i r="3">
      <x v="9"/>
    </i>
    <i r="2">
      <x v="4"/>
    </i>
    <i r="3">
      <x v="10"/>
    </i>
    <i r="2">
      <x v="5"/>
    </i>
    <i r="3">
      <x v="11"/>
    </i>
    <i r="2">
      <x v="6"/>
    </i>
    <i r="3">
      <x v="12"/>
    </i>
    <i r="3">
      <x v="13"/>
    </i>
    <i r="3">
      <x v="14"/>
    </i>
    <i r="2">
      <x v="7"/>
    </i>
    <i r="3">
      <x v="15"/>
    </i>
    <i r="3">
      <x v="16"/>
    </i>
    <i r="3">
      <x v="17"/>
    </i>
    <i r="2">
      <x v="8"/>
    </i>
    <i r="3">
      <x v="18"/>
    </i>
    <i r="3">
      <x v="19"/>
    </i>
    <i r="3">
      <x v="20"/>
    </i>
    <i r="2">
      <x v="9"/>
    </i>
    <i r="3">
      <x v="21"/>
    </i>
    <i r="2">
      <x v="10"/>
    </i>
    <i r="3">
      <x v="22"/>
    </i>
    <i r="1">
      <x v="1"/>
    </i>
    <i r="2">
      <x v="11"/>
    </i>
    <i r="3">
      <x v="23"/>
    </i>
    <i r="1">
      <x v="2"/>
    </i>
    <i r="2">
      <x v="12"/>
    </i>
    <i r="3">
      <x v="24"/>
    </i>
    <i r="2">
      <x v="13"/>
    </i>
    <i r="3">
      <x v="25"/>
    </i>
    <i r="2">
      <x v="14"/>
    </i>
    <i r="3">
      <x v="26"/>
    </i>
    <i r="1">
      <x v="3"/>
    </i>
    <i r="2">
      <x v="15"/>
    </i>
    <i r="3">
      <x v="27"/>
    </i>
    <i r="3">
      <x v="28"/>
    </i>
    <i r="3">
      <x v="29"/>
    </i>
    <i r="3">
      <x v="30"/>
    </i>
    <i r="2">
      <x v="16"/>
    </i>
    <i r="3">
      <x v="31"/>
    </i>
    <i r="2">
      <x v="17"/>
    </i>
    <i r="3">
      <x v="32"/>
    </i>
    <i>
      <x v="1"/>
    </i>
    <i r="1">
      <x v="4"/>
    </i>
    <i r="2">
      <x v="18"/>
    </i>
    <i r="3">
      <x v="33"/>
    </i>
    <i r="3">
      <x v="34"/>
    </i>
    <i r="3">
      <x v="35"/>
    </i>
    <i r="3">
      <x v="36"/>
    </i>
    <i r="3">
      <x v="37"/>
    </i>
    <i r="3">
      <x v="38"/>
    </i>
    <i r="3">
      <x v="39"/>
    </i>
    <i r="3">
      <x v="40"/>
    </i>
    <i r="3">
      <x v="41"/>
    </i>
    <i r="3">
      <x v="42"/>
    </i>
    <i r="3">
      <x v="43"/>
    </i>
    <i r="2">
      <x v="19"/>
    </i>
    <i r="3">
      <x v="44"/>
    </i>
    <i r="3">
      <x v="45"/>
    </i>
    <i r="1">
      <x v="5"/>
    </i>
    <i r="2">
      <x v="20"/>
    </i>
    <i r="3">
      <x v="46"/>
    </i>
    <i r="3">
      <x v="47"/>
    </i>
    <i r="3">
      <x v="48"/>
    </i>
    <i r="3">
      <x v="49"/>
    </i>
    <i r="3">
      <x v="50"/>
    </i>
    <i r="2">
      <x v="21"/>
    </i>
    <i r="3">
      <x v="51"/>
    </i>
    <i r="3">
      <x v="52"/>
    </i>
    <i r="3">
      <x v="53"/>
    </i>
    <i r="3">
      <x v="54"/>
    </i>
    <i r="3">
      <x v="55"/>
    </i>
    <i r="3">
      <x v="56"/>
    </i>
    <i r="2">
      <x v="22"/>
    </i>
    <i r="3">
      <x v="57"/>
    </i>
    <i r="2">
      <x v="23"/>
    </i>
    <i r="3">
      <x v="58"/>
    </i>
    <i r="3">
      <x v="59"/>
    </i>
    <i r="3">
      <x v="60"/>
    </i>
    <i r="3">
      <x v="61"/>
    </i>
    <i r="2">
      <x v="24"/>
    </i>
    <i r="3">
      <x v="62"/>
    </i>
    <i r="1">
      <x v="6"/>
    </i>
    <i r="2">
      <x v="25"/>
    </i>
    <i r="3">
      <x v="63"/>
    </i>
    <i r="1">
      <x v="7"/>
    </i>
    <i r="2">
      <x v="26"/>
    </i>
    <i r="3">
      <x v="64"/>
    </i>
    <i r="1">
      <x v="8"/>
    </i>
    <i r="2">
      <x v="27"/>
    </i>
    <i r="3">
      <x v="65"/>
    </i>
    <i r="2">
      <x v="28"/>
    </i>
    <i r="3">
      <x v="66"/>
    </i>
    <i r="2">
      <x v="29"/>
    </i>
    <i r="3">
      <x v="67"/>
    </i>
    <i r="2">
      <x v="30"/>
    </i>
    <i r="3">
      <x v="68"/>
    </i>
    <i r="2">
      <x v="31"/>
    </i>
    <i r="3">
      <x v="69"/>
    </i>
    <i r="3">
      <x v="70"/>
    </i>
    <i r="2">
      <x v="32"/>
    </i>
    <i r="3">
      <x v="71"/>
    </i>
    <i r="2">
      <x v="33"/>
    </i>
    <i r="3">
      <x v="72"/>
    </i>
    <i r="3">
      <x v="73"/>
    </i>
    <i r="2">
      <x v="34"/>
    </i>
    <i r="3">
      <x v="74"/>
    </i>
    <i r="2">
      <x v="35"/>
    </i>
    <i r="3">
      <x v="75"/>
    </i>
    <i r="3">
      <x v="76"/>
    </i>
    <i r="3">
      <x v="77"/>
    </i>
    <i r="3">
      <x v="78"/>
    </i>
    <i r="3">
      <x v="79"/>
    </i>
    <i r="3">
      <x v="80"/>
    </i>
    <i r="2">
      <x v="36"/>
    </i>
    <i r="3">
      <x v="81"/>
    </i>
    <i r="2">
      <x v="37"/>
    </i>
    <i r="3">
      <x v="82"/>
    </i>
    <i r="3">
      <x v="83"/>
    </i>
    <i r="3">
      <x v="84"/>
    </i>
    <i r="3">
      <x v="85"/>
    </i>
    <i r="3">
      <x v="86"/>
    </i>
    <i r="2">
      <x v="38"/>
    </i>
    <i r="3">
      <x v="87"/>
    </i>
    <i r="3">
      <x v="88"/>
    </i>
    <i r="2">
      <x v="39"/>
    </i>
    <i r="3">
      <x v="89"/>
    </i>
    <i r="3">
      <x v="90"/>
    </i>
    <i r="3">
      <x v="91"/>
    </i>
    <i r="3">
      <x v="92"/>
    </i>
    <i r="3">
      <x v="93"/>
    </i>
    <i r="3">
      <x v="94"/>
    </i>
    <i r="3">
      <x v="95"/>
    </i>
    <i r="3">
      <x v="96"/>
    </i>
    <i r="3">
      <x v="97"/>
    </i>
    <i r="3">
      <x v="98"/>
    </i>
    <i r="3">
      <x v="99"/>
    </i>
    <i r="3">
      <x v="100"/>
    </i>
    <i r="3">
      <x v="101"/>
    </i>
    <i r="3">
      <x v="102"/>
    </i>
    <i r="3">
      <x v="103"/>
    </i>
    <i r="3">
      <x v="104"/>
    </i>
    <i r="3">
      <x v="105"/>
    </i>
    <i r="3">
      <x v="106"/>
    </i>
    <i r="3">
      <x v="107"/>
    </i>
    <i r="3">
      <x v="108"/>
    </i>
    <i r="3">
      <x v="109"/>
    </i>
    <i r="3">
      <x v="110"/>
    </i>
    <i r="3">
      <x v="111"/>
    </i>
    <i r="2">
      <x v="23"/>
    </i>
    <i r="3">
      <x v="112"/>
    </i>
    <i r="2">
      <x v="40"/>
    </i>
    <i r="3">
      <x v="113"/>
    </i>
    <i r="3">
      <x v="114"/>
    </i>
    <i r="2">
      <x v="41"/>
    </i>
    <i r="3">
      <x v="115"/>
    </i>
    <i r="1">
      <x v="9"/>
    </i>
    <i r="2">
      <x v="42"/>
    </i>
    <i r="3">
      <x v="116"/>
    </i>
    <i r="3">
      <x v="117"/>
    </i>
    <i r="2">
      <x v="43"/>
    </i>
    <i r="3">
      <x v="118"/>
    </i>
    <i r="2">
      <x v="44"/>
    </i>
    <i r="3">
      <x v="119"/>
    </i>
    <i r="3">
      <x v="120"/>
    </i>
    <i r="3">
      <x v="121"/>
    </i>
    <i r="3">
      <x v="122"/>
    </i>
    <i r="3">
      <x v="123"/>
    </i>
    <i r="3">
      <x v="124"/>
    </i>
    <i r="3">
      <x v="125"/>
    </i>
    <i r="3">
      <x v="126"/>
    </i>
    <i r="3">
      <x v="127"/>
    </i>
    <i r="3">
      <x v="128"/>
    </i>
    <i r="3">
      <x v="129"/>
    </i>
    <i r="2">
      <x v="45"/>
    </i>
    <i r="3">
      <x v="130"/>
    </i>
    <i r="2">
      <x v="46"/>
    </i>
    <i r="3">
      <x v="131"/>
    </i>
    <i r="2">
      <x v="47"/>
    </i>
    <i r="3">
      <x v="132"/>
    </i>
    <i r="3">
      <x v="133"/>
    </i>
    <i r="2">
      <x v="48"/>
    </i>
    <i r="3">
      <x v="134"/>
    </i>
    <i r="2">
      <x v="49"/>
    </i>
    <i r="3">
      <x v="135"/>
    </i>
    <i r="2">
      <x v="50"/>
    </i>
    <i r="3">
      <x v="136"/>
    </i>
    <i>
      <x v="2"/>
    </i>
    <i r="1">
      <x v="10"/>
    </i>
    <i r="2">
      <x v="51"/>
    </i>
    <i r="3">
      <x v="137"/>
    </i>
    <i r="2">
      <x v="52"/>
    </i>
    <i r="3">
      <x v="138"/>
    </i>
    <i r="1">
      <x v="11"/>
    </i>
    <i r="2">
      <x v="53"/>
    </i>
    <i r="3">
      <x v="139"/>
    </i>
    <i r="1">
      <x v="12"/>
    </i>
    <i r="2">
      <x v="54"/>
    </i>
    <i r="3">
      <x v="140"/>
    </i>
    <i r="3">
      <x v="141"/>
    </i>
    <i r="2">
      <x v="55"/>
    </i>
    <i r="3">
      <x v="142"/>
    </i>
    <i r="2">
      <x v="56"/>
    </i>
    <i r="3">
      <x v="143"/>
    </i>
    <i r="2">
      <x v="57"/>
    </i>
    <i r="3">
      <x v="144"/>
    </i>
    <i r="2">
      <x v="58"/>
    </i>
    <i r="3">
      <x v="145"/>
    </i>
    <i r="1">
      <x v="13"/>
    </i>
    <i r="2">
      <x v="59"/>
    </i>
    <i r="3">
      <x v="146"/>
    </i>
    <i r="3">
      <x v="147"/>
    </i>
    <i r="1">
      <x v="14"/>
    </i>
    <i r="2">
      <x v="60"/>
    </i>
    <i r="3">
      <x v="148"/>
    </i>
    <i r="3">
      <x v="149"/>
    </i>
    <i r="1">
      <x v="15"/>
    </i>
    <i r="2">
      <x v="61"/>
    </i>
    <i r="3">
      <x v="150"/>
    </i>
    <i r="2">
      <x v="62"/>
    </i>
    <i r="3">
      <x v="151"/>
    </i>
    <i r="1">
      <x v="16"/>
    </i>
    <i r="2">
      <x v="63"/>
    </i>
    <i r="3">
      <x v="152"/>
    </i>
    <i r="1">
      <x v="17"/>
    </i>
    <i r="2">
      <x v="64"/>
    </i>
    <i r="3">
      <x v="153"/>
    </i>
    <i r="3">
      <x v="154"/>
    </i>
    <i r="3">
      <x v="155"/>
    </i>
    <i r="3">
      <x v="156"/>
    </i>
    <i r="3">
      <x v="157"/>
    </i>
    <i r="3">
      <x v="158"/>
    </i>
    <i r="3">
      <x v="159"/>
    </i>
    <i r="3">
      <x v="160"/>
    </i>
    <i r="3">
      <x v="161"/>
    </i>
    <i r="3">
      <x v="162"/>
    </i>
    <i r="3">
      <x v="163"/>
    </i>
    <i r="1">
      <x v="18"/>
    </i>
    <i r="2">
      <x v="65"/>
    </i>
    <i r="3">
      <x v="164"/>
    </i>
    <i r="2">
      <x v="66"/>
    </i>
    <i r="3">
      <x v="165"/>
    </i>
    <i r="1">
      <x v="19"/>
    </i>
    <i r="2">
      <x v="67"/>
    </i>
    <i r="3">
      <x v="166"/>
    </i>
    <i r="2">
      <x v="68"/>
    </i>
    <i r="3">
      <x v="167"/>
    </i>
    <i r="3">
      <x v="168"/>
    </i>
    <i r="1">
      <x v="20"/>
    </i>
    <i r="2">
      <x v="69"/>
    </i>
    <i r="3">
      <x v="169"/>
    </i>
    <i r="1">
      <x v="21"/>
    </i>
    <i r="2">
      <x v="70"/>
    </i>
    <i r="3">
      <x v="170"/>
    </i>
    <i>
      <x v="3"/>
    </i>
    <i r="1">
      <x v="22"/>
    </i>
    <i r="2">
      <x v="71"/>
    </i>
    <i r="3">
      <x v="171"/>
    </i>
    <i r="2">
      <x v="72"/>
    </i>
    <i r="3">
      <x v="172"/>
    </i>
    <i r="2">
      <x v="73"/>
    </i>
    <i r="3">
      <x v="173"/>
    </i>
    <i r="1">
      <x v="23"/>
    </i>
    <i r="2">
      <x v="74"/>
    </i>
    <i r="3">
      <x v="174"/>
    </i>
    <i r="2">
      <x v="75"/>
    </i>
    <i r="3">
      <x v="175"/>
    </i>
    <i r="1">
      <x v="24"/>
    </i>
    <i r="2">
      <x v="71"/>
    </i>
    <i r="3">
      <x v="176"/>
    </i>
    <i r="2">
      <x v="74"/>
    </i>
    <i r="3">
      <x v="177"/>
    </i>
    <i r="2">
      <x v="76"/>
    </i>
    <i r="3">
      <x v="178"/>
    </i>
    <i r="2">
      <x v="77"/>
    </i>
    <i r="3">
      <x v="179"/>
    </i>
    <i r="2">
      <x v="78"/>
    </i>
    <i r="3">
      <x v="180"/>
    </i>
    <i r="2">
      <x v="79"/>
    </i>
    <i r="3">
      <x v="181"/>
    </i>
    <i r="2">
      <x v="80"/>
    </i>
    <i r="3">
      <x v="182"/>
    </i>
    <i r="1">
      <x v="25"/>
    </i>
    <i r="2">
      <x v="81"/>
    </i>
    <i r="3">
      <x v="183"/>
    </i>
    <i r="2">
      <x v="74"/>
    </i>
    <i r="3">
      <x v="184"/>
    </i>
    <i r="3">
      <x v="185"/>
    </i>
    <i r="2">
      <x v="82"/>
    </i>
    <i r="3">
      <x v="186"/>
    </i>
    <i r="2">
      <x v="83"/>
    </i>
    <i r="3">
      <x v="187"/>
    </i>
    <i r="1">
      <x v="26"/>
    </i>
    <i r="2">
      <x v="74"/>
    </i>
    <i r="3">
      <x v="188"/>
    </i>
    <i r="2">
      <x v="84"/>
    </i>
    <i r="3">
      <x v="189"/>
    </i>
    <i r="2">
      <x v="85"/>
    </i>
    <i r="3">
      <x v="190"/>
    </i>
    <i r="2">
      <x v="86"/>
    </i>
    <i r="3">
      <x v="191"/>
    </i>
    <i r="2">
      <x v="83"/>
    </i>
    <i r="3">
      <x v="192"/>
    </i>
    <i r="1">
      <x v="27"/>
    </i>
    <i r="2">
      <x v="74"/>
    </i>
    <i r="3">
      <x v="193"/>
    </i>
    <i r="2">
      <x v="77"/>
    </i>
    <i r="3">
      <x v="194"/>
    </i>
    <i r="2">
      <x v="87"/>
    </i>
    <i r="3">
      <x v="195"/>
    </i>
    <i r="2">
      <x v="88"/>
    </i>
    <i r="3">
      <x v="196"/>
    </i>
    <i r="2">
      <x v="89"/>
    </i>
    <i r="3">
      <x v="197"/>
    </i>
    <i r="2">
      <x v="90"/>
    </i>
    <i r="3">
      <x v="198"/>
    </i>
    <i r="2">
      <x v="91"/>
    </i>
    <i r="3">
      <x v="199"/>
    </i>
    <i r="2">
      <x v="92"/>
    </i>
    <i r="3">
      <x v="200"/>
    </i>
    <i r="2">
      <x v="93"/>
    </i>
    <i r="3">
      <x v="201"/>
    </i>
    <i r="3">
      <x v="202"/>
    </i>
    <i>
      <x v="4"/>
    </i>
    <i r="1">
      <x v="28"/>
    </i>
    <i r="2">
      <x v="94"/>
    </i>
    <i r="3">
      <x v="203"/>
    </i>
    <i r="2">
      <x v="95"/>
    </i>
    <i r="3">
      <x v="204"/>
    </i>
    <i r="2">
      <x v="96"/>
    </i>
    <i r="3">
      <x v="205"/>
    </i>
    <i r="2">
      <x v="97"/>
    </i>
    <i r="3">
      <x v="206"/>
    </i>
    <i r="2">
      <x v="98"/>
    </i>
    <i r="3">
      <x v="207"/>
    </i>
    <i r="2">
      <x v="99"/>
    </i>
    <i r="3">
      <x v="208"/>
    </i>
    <i r="2">
      <x v="100"/>
    </i>
    <i r="3">
      <x v="209"/>
    </i>
    <i r="2">
      <x v="101"/>
    </i>
    <i r="3">
      <x v="210"/>
    </i>
    <i r="2">
      <x v="102"/>
    </i>
    <i r="3">
      <x v="211"/>
    </i>
    <i r="2">
      <x v="103"/>
    </i>
    <i r="3">
      <x v="212"/>
    </i>
    <i r="2">
      <x v="104"/>
    </i>
    <i r="3">
      <x v="213"/>
    </i>
    <i r="2">
      <x v="105"/>
    </i>
    <i r="3">
      <x v="214"/>
    </i>
    <i r="3">
      <x v="215"/>
    </i>
    <i r="3">
      <x v="216"/>
    </i>
    <i r="3">
      <x v="217"/>
    </i>
    <i r="3">
      <x v="218"/>
    </i>
    <i r="3">
      <x v="219"/>
    </i>
    <i r="3">
      <x v="220"/>
    </i>
    <i r="3">
      <x v="221"/>
    </i>
    <i r="3">
      <x v="222"/>
    </i>
    <i r="3">
      <x v="223"/>
    </i>
    <i r="3">
      <x v="224"/>
    </i>
    <i r="3">
      <x v="225"/>
    </i>
    <i r="3">
      <x v="226"/>
    </i>
    <i r="2">
      <x v="106"/>
    </i>
    <i r="3">
      <x v="227"/>
    </i>
    <i r="2">
      <x v="107"/>
    </i>
    <i r="3">
      <x v="228"/>
    </i>
    <i r="3">
      <x v="229"/>
    </i>
    <i r="3">
      <x v="230"/>
    </i>
    <i r="2">
      <x v="108"/>
    </i>
    <i r="3">
      <x v="231"/>
    </i>
    <i r="2">
      <x v="109"/>
    </i>
    <i r="3">
      <x v="232"/>
    </i>
    <i r="2">
      <x v="110"/>
    </i>
    <i r="3">
      <x v="233"/>
    </i>
    <i r="2">
      <x v="111"/>
    </i>
    <i r="3">
      <x v="234"/>
    </i>
    <i r="3">
      <x v="235"/>
    </i>
    <i r="2">
      <x v="112"/>
    </i>
    <i r="3">
      <x v="236"/>
    </i>
    <i r="2">
      <x v="113"/>
    </i>
    <i r="3">
      <x v="237"/>
    </i>
    <i r="2">
      <x v="114"/>
    </i>
    <i r="3">
      <x v="238"/>
    </i>
    <i r="2">
      <x v="115"/>
    </i>
    <i r="3">
      <x v="239"/>
    </i>
    <i r="2">
      <x v="116"/>
    </i>
    <i r="3">
      <x v="240"/>
    </i>
    <i>
      <x v="5"/>
    </i>
    <i r="1">
      <x v="29"/>
    </i>
    <i r="2">
      <x v="98"/>
    </i>
    <i r="3">
      <x v="241"/>
    </i>
    <i r="2">
      <x v="117"/>
    </i>
    <i r="3">
      <x v="242"/>
    </i>
    <i r="2">
      <x v="118"/>
    </i>
    <i r="3">
      <x v="243"/>
    </i>
    <i r="3">
      <x v="244"/>
    </i>
    <i r="1">
      <x v="30"/>
    </i>
    <i r="2">
      <x v="119"/>
    </i>
    <i r="3">
      <x v="245"/>
    </i>
    <i r="3">
      <x v="246"/>
    </i>
    <i r="2">
      <x v="120"/>
    </i>
    <i r="3">
      <x v="247"/>
    </i>
    <i r="2">
      <x v="121"/>
    </i>
    <i r="3">
      <x v="248"/>
    </i>
    <i r="2">
      <x v="122"/>
    </i>
    <i r="3">
      <x v="249"/>
    </i>
    <i r="3">
      <x v="250"/>
    </i>
    <i r="3">
      <x v="251"/>
    </i>
    <i r="2">
      <x v="123"/>
    </i>
    <i r="3">
      <x v="252"/>
    </i>
    <i r="3">
      <x v="253"/>
    </i>
    <i r="2">
      <x v="124"/>
    </i>
    <i r="3">
      <x v="254"/>
    </i>
    <i r="2">
      <x v="125"/>
    </i>
    <i r="3">
      <x v="255"/>
    </i>
    <i r="3">
      <x v="256"/>
    </i>
    <i r="1">
      <x v="31"/>
    </i>
    <i r="2">
      <x v="126"/>
    </i>
    <i r="3">
      <x v="257"/>
    </i>
    <i r="2">
      <x v="127"/>
    </i>
    <i r="3">
      <x v="258"/>
    </i>
    <i r="2">
      <x v="128"/>
    </i>
    <i r="3">
      <x v="259"/>
    </i>
    <i r="2">
      <x v="129"/>
    </i>
    <i r="3">
      <x v="260"/>
    </i>
    <i r="2">
      <x v="130"/>
    </i>
    <i r="3">
      <x v="261"/>
    </i>
    <i r="2">
      <x v="131"/>
    </i>
    <i r="3">
      <x v="262"/>
    </i>
    <i r="3">
      <x v="263"/>
    </i>
    <i r="2">
      <x v="132"/>
    </i>
    <i r="3">
      <x v="264"/>
    </i>
    <i r="2">
      <x v="133"/>
    </i>
    <i r="3">
      <x v="265"/>
    </i>
    <i r="2">
      <x v="134"/>
    </i>
    <i r="3">
      <x v="266"/>
    </i>
    <i r="2">
      <x v="135"/>
    </i>
    <i r="3">
      <x v="267"/>
    </i>
    <i r="2">
      <x v="136"/>
    </i>
    <i r="3">
      <x v="268"/>
    </i>
    <i r="2">
      <x v="137"/>
    </i>
    <i r="3">
      <x v="269"/>
    </i>
    <i r="3">
      <x v="270"/>
    </i>
    <i r="2">
      <x v="138"/>
    </i>
    <i r="3">
      <x v="271"/>
    </i>
    <i r="2">
      <x v="139"/>
    </i>
    <i r="3">
      <x v="272"/>
    </i>
    <i r="2">
      <x v="140"/>
    </i>
    <i r="3">
      <x v="273"/>
    </i>
    <i r="3">
      <x v="274"/>
    </i>
    <i r="3">
      <x v="275"/>
    </i>
    <i r="2">
      <x v="141"/>
    </i>
    <i r="3">
      <x v="276"/>
    </i>
    <i r="2">
      <x v="142"/>
    </i>
    <i r="3">
      <x v="277"/>
    </i>
    <i r="2">
      <x v="143"/>
    </i>
    <i r="3">
      <x v="278"/>
    </i>
    <i r="2">
      <x v="144"/>
    </i>
    <i r="3">
      <x v="279"/>
    </i>
    <i r="2">
      <x v="145"/>
    </i>
    <i r="3">
      <x v="280"/>
    </i>
    <i r="2">
      <x v="146"/>
    </i>
    <i r="3">
      <x v="281"/>
    </i>
    <i r="2">
      <x v="147"/>
    </i>
    <i r="3">
      <x v="282"/>
    </i>
    <i r="2">
      <x v="148"/>
    </i>
    <i r="3">
      <x v="283"/>
    </i>
    <i r="2">
      <x v="149"/>
    </i>
    <i r="3">
      <x v="284"/>
    </i>
    <i r="2">
      <x v="150"/>
    </i>
    <i r="3">
      <x v="285"/>
    </i>
    <i r="2">
      <x v="151"/>
    </i>
    <i r="3">
      <x v="286"/>
    </i>
    <i r="2">
      <x v="152"/>
    </i>
    <i r="3">
      <x v="287"/>
    </i>
    <i r="2">
      <x v="153"/>
    </i>
    <i r="3">
      <x v="288"/>
    </i>
    <i r="2">
      <x v="154"/>
    </i>
    <i r="3">
      <x v="289"/>
    </i>
    <i r="3">
      <x v="290"/>
    </i>
    <i r="2">
      <x v="155"/>
    </i>
    <i r="3">
      <x v="291"/>
    </i>
    <i r="2">
      <x v="156"/>
    </i>
    <i r="3">
      <x v="292"/>
    </i>
    <i r="2">
      <x v="157"/>
    </i>
    <i r="3">
      <x v="293"/>
    </i>
    <i r="3">
      <x v="294"/>
    </i>
    <i r="2">
      <x v="158"/>
    </i>
    <i r="3">
      <x v="295"/>
    </i>
    <i r="2">
      <x v="159"/>
    </i>
    <i r="3">
      <x v="296"/>
    </i>
    <i r="3">
      <x v="297"/>
    </i>
    <i r="2">
      <x v="160"/>
    </i>
    <i r="3">
      <x v="298"/>
    </i>
    <i r="2">
      <x v="161"/>
    </i>
    <i r="3">
      <x v="299"/>
    </i>
    <i r="2">
      <x v="162"/>
    </i>
    <i r="3">
      <x v="300"/>
    </i>
    <i r="2">
      <x v="163"/>
    </i>
    <i r="3">
      <x v="301"/>
    </i>
    <i r="2">
      <x v="164"/>
    </i>
    <i r="3">
      <x v="302"/>
    </i>
    <i r="2">
      <x v="165"/>
    </i>
    <i r="3">
      <x v="303"/>
    </i>
    <i r="2">
      <x v="166"/>
    </i>
    <i r="3">
      <x v="304"/>
    </i>
    <i r="3">
      <x v="305"/>
    </i>
    <i r="2">
      <x v="167"/>
    </i>
    <i r="3">
      <x v="306"/>
    </i>
    <i r="2">
      <x v="168"/>
    </i>
    <i r="3">
      <x v="307"/>
    </i>
    <i r="2">
      <x v="169"/>
    </i>
    <i r="3">
      <x v="308"/>
    </i>
    <i r="2">
      <x v="170"/>
    </i>
    <i r="3">
      <x v="309"/>
    </i>
    <i r="2">
      <x v="171"/>
    </i>
    <i r="3">
      <x v="310"/>
    </i>
    <i r="3">
      <x v="164"/>
    </i>
    <i r="2">
      <x v="172"/>
    </i>
    <i r="3">
      <x v="311"/>
    </i>
    <i r="2">
      <x v="173"/>
    </i>
    <i r="3">
      <x v="312"/>
    </i>
    <i r="2">
      <x v="174"/>
    </i>
    <i r="3">
      <x v="313"/>
    </i>
    <i r="2">
      <x v="175"/>
    </i>
    <i r="3">
      <x v="314"/>
    </i>
    <i r="2">
      <x v="176"/>
    </i>
    <i r="3">
      <x v="315"/>
    </i>
    <i r="2">
      <x v="177"/>
    </i>
    <i r="3">
      <x v="316"/>
    </i>
    <i r="2">
      <x v="178"/>
    </i>
    <i r="3">
      <x v="317"/>
    </i>
    <i r="2">
      <x v="179"/>
    </i>
    <i r="3">
      <x v="318"/>
    </i>
    <i r="2">
      <x v="180"/>
    </i>
    <i r="3">
      <x v="319"/>
    </i>
    <i r="2">
      <x v="181"/>
    </i>
    <i r="3">
      <x v="320"/>
    </i>
    <i r="1">
      <x v="32"/>
    </i>
    <i r="2">
      <x v="182"/>
    </i>
    <i r="3">
      <x v="321"/>
    </i>
    <i r="2">
      <x v="183"/>
    </i>
    <i r="3">
      <x v="322"/>
    </i>
    <i r="2">
      <x v="184"/>
    </i>
    <i r="3">
      <x v="323"/>
    </i>
    <i r="2">
      <x v="185"/>
    </i>
    <i r="3">
      <x v="324"/>
    </i>
    <i r="2">
      <x v="186"/>
    </i>
    <i r="3">
      <x v="325"/>
    </i>
    <i r="3">
      <x v="326"/>
    </i>
    <i r="2">
      <x v="187"/>
    </i>
    <i r="3">
      <x v="327"/>
    </i>
    <i r="2">
      <x v="188"/>
    </i>
    <i r="3">
      <x v="328"/>
    </i>
    <i r="1">
      <x v="33"/>
    </i>
    <i r="2">
      <x v="189"/>
    </i>
    <i r="3">
      <x v="329"/>
    </i>
    <i r="2">
      <x v="190"/>
    </i>
    <i r="3">
      <x v="330"/>
    </i>
    <i r="2">
      <x v="191"/>
    </i>
    <i r="3">
      <x v="331"/>
    </i>
    <i r="3">
      <x v="332"/>
    </i>
    <i r="2">
      <x v="192"/>
    </i>
    <i r="3">
      <x v="333"/>
    </i>
    <i r="2">
      <x v="193"/>
    </i>
    <i r="3">
      <x v="334"/>
    </i>
    <i r="2">
      <x v="194"/>
    </i>
    <i r="3">
      <x v="335"/>
    </i>
    <i r="2">
      <x v="195"/>
    </i>
    <i r="3">
      <x v="336"/>
    </i>
    <i r="1">
      <x v="34"/>
    </i>
    <i r="2">
      <x v="196"/>
    </i>
    <i r="3">
      <x v="337"/>
    </i>
    <i r="2">
      <x v="197"/>
    </i>
    <i r="3">
      <x v="338"/>
    </i>
    <i r="3">
      <x v="339"/>
    </i>
    <i r="2">
      <x v="198"/>
    </i>
    <i r="3">
      <x v="340"/>
    </i>
    <i r="2">
      <x v="199"/>
    </i>
    <i r="3">
      <x v="341"/>
    </i>
    <i r="2">
      <x v="200"/>
    </i>
    <i r="3">
      <x v="342"/>
    </i>
    <i r="2">
      <x v="201"/>
    </i>
    <i r="3">
      <x v="343"/>
    </i>
    <i r="2">
      <x v="202"/>
    </i>
    <i r="3">
      <x v="344"/>
    </i>
    <i r="2">
      <x v="203"/>
    </i>
    <i r="3">
      <x v="345"/>
    </i>
    <i r="3">
      <x v="346"/>
    </i>
    <i r="3">
      <x v="347"/>
    </i>
    <i r="3">
      <x v="348"/>
    </i>
    <i r="3">
      <x v="349"/>
    </i>
    <i r="3">
      <x v="350"/>
    </i>
    <i r="3">
      <x v="351"/>
    </i>
    <i r="3">
      <x v="352"/>
    </i>
    <i r="3">
      <x v="353"/>
    </i>
    <i r="2">
      <x v="204"/>
    </i>
    <i r="3">
      <x v="354"/>
    </i>
    <i r="2">
      <x v="205"/>
    </i>
    <i r="3">
      <x v="355"/>
    </i>
    <i r="3">
      <x v="356"/>
    </i>
    <i r="3">
      <x v="357"/>
    </i>
    <i r="2">
      <x v="206"/>
    </i>
    <i r="3">
      <x v="358"/>
    </i>
    <i r="2">
      <x v="207"/>
    </i>
    <i r="3">
      <x v="359"/>
    </i>
    <i r="2">
      <x v="208"/>
    </i>
    <i r="3">
      <x v="360"/>
    </i>
    <i r="2">
      <x v="209"/>
    </i>
    <i r="3">
      <x v="361"/>
    </i>
    <i r="1">
      <x v="35"/>
    </i>
    <i r="2">
      <x v="210"/>
    </i>
    <i r="3">
      <x v="362"/>
    </i>
    <i r="2">
      <x v="211"/>
    </i>
    <i r="3">
      <x v="363"/>
    </i>
    <i r="2">
      <x v="212"/>
    </i>
    <i r="3">
      <x v="364"/>
    </i>
    <i r="2">
      <x v="213"/>
    </i>
    <i r="3">
      <x v="365"/>
    </i>
    <i r="2">
      <x v="214"/>
    </i>
    <i r="3">
      <x v="366"/>
    </i>
    <i r="2">
      <x v="215"/>
    </i>
    <i r="3">
      <x v="367"/>
    </i>
    <i r="2">
      <x v="216"/>
    </i>
    <i r="3">
      <x v="368"/>
    </i>
    <i r="2">
      <x v="217"/>
    </i>
    <i r="3">
      <x v="369"/>
    </i>
    <i r="2">
      <x v="218"/>
    </i>
    <i r="3">
      <x v="370"/>
    </i>
    <i r="2">
      <x v="219"/>
    </i>
    <i r="3">
      <x v="371"/>
    </i>
    <i r="3">
      <x v="372"/>
    </i>
    <i r="2">
      <x v="220"/>
    </i>
    <i r="3">
      <x v="373"/>
    </i>
    <i r="2">
      <x v="221"/>
    </i>
    <i r="3">
      <x v="374"/>
    </i>
    <i r="1">
      <x v="36"/>
    </i>
    <i r="2">
      <x v="222"/>
    </i>
    <i r="3">
      <x v="375"/>
    </i>
    <i r="2">
      <x v="223"/>
    </i>
    <i r="3">
      <x v="376"/>
    </i>
    <i r="2">
      <x v="224"/>
    </i>
    <i r="3">
      <x v="377"/>
    </i>
    <i r="1">
      <x v="37"/>
    </i>
    <i r="2">
      <x v="225"/>
    </i>
    <i r="3">
      <x v="378"/>
    </i>
    <i r="2">
      <x v="226"/>
    </i>
    <i r="3">
      <x v="379"/>
    </i>
    <i r="3">
      <x v="380"/>
    </i>
    <i r="3">
      <x v="381"/>
    </i>
    <i r="3">
      <x v="382"/>
    </i>
    <i r="3">
      <x v="383"/>
    </i>
    <i r="2">
      <x v="227"/>
    </i>
    <i r="3">
      <x v="384"/>
    </i>
    <i r="2">
      <x v="228"/>
    </i>
    <i r="3">
      <x v="385"/>
    </i>
    <i r="2">
      <x v="229"/>
    </i>
    <i r="3">
      <x v="386"/>
    </i>
    <i r="2">
      <x v="230"/>
    </i>
    <i r="3">
      <x v="387"/>
    </i>
    <i r="2">
      <x v="231"/>
    </i>
    <i r="3">
      <x v="388"/>
    </i>
    <i r="2">
      <x v="232"/>
    </i>
    <i r="3">
      <x v="389"/>
    </i>
    <i r="2">
      <x v="233"/>
    </i>
    <i r="3">
      <x v="390"/>
    </i>
    <i r="2">
      <x v="234"/>
    </i>
    <i r="3">
      <x v="391"/>
    </i>
    <i r="1">
      <x v="38"/>
    </i>
    <i r="2">
      <x v="235"/>
    </i>
    <i r="3">
      <x v="392"/>
    </i>
    <i r="2">
      <x v="236"/>
    </i>
    <i r="3">
      <x v="393"/>
    </i>
    <i r="2">
      <x v="237"/>
    </i>
    <i r="3">
      <x v="394"/>
    </i>
    <i r="3">
      <x v="395"/>
    </i>
    <i r="3">
      <x v="396"/>
    </i>
    <i r="2">
      <x v="238"/>
    </i>
    <i r="3">
      <x v="397"/>
    </i>
    <i r="2">
      <x v="239"/>
    </i>
    <i r="3">
      <x v="398"/>
    </i>
    <i r="2">
      <x v="240"/>
    </i>
    <i r="3">
      <x v="399"/>
    </i>
    <i r="2">
      <x v="241"/>
    </i>
    <i r="3">
      <x v="400"/>
    </i>
    <i r="1">
      <x v="39"/>
    </i>
    <i r="2">
      <x v="242"/>
    </i>
    <i r="3">
      <x v="401"/>
    </i>
    <i r="2">
      <x v="117"/>
    </i>
    <i r="3">
      <x v="402"/>
    </i>
    <i r="2">
      <x v="243"/>
    </i>
    <i r="3">
      <x v="403"/>
    </i>
    <i r="2">
      <x v="244"/>
    </i>
    <i r="3">
      <x v="404"/>
    </i>
    <i r="2">
      <x v="245"/>
    </i>
    <i r="3">
      <x v="405"/>
    </i>
    <i r="1">
      <x v="40"/>
    </i>
    <i r="2">
      <x v="246"/>
    </i>
    <i r="3">
      <x v="406"/>
    </i>
    <i r="3">
      <x v="407"/>
    </i>
    <i r="1">
      <x v="41"/>
    </i>
    <i r="2">
      <x v="247"/>
    </i>
    <i r="3">
      <x v="408"/>
    </i>
    <i r="2">
      <x v="248"/>
    </i>
    <i r="3">
      <x v="409"/>
    </i>
    <i r="2">
      <x v="249"/>
    </i>
    <i r="3">
      <x v="410"/>
    </i>
    <i r="2">
      <x v="250"/>
    </i>
    <i r="3">
      <x v="411"/>
    </i>
    <i r="1">
      <x v="42"/>
    </i>
    <i r="2">
      <x v="251"/>
    </i>
    <i r="3">
      <x v="412"/>
    </i>
    <i r="2">
      <x v="252"/>
    </i>
    <i r="3">
      <x v="413"/>
    </i>
    <i r="2">
      <x v="253"/>
    </i>
    <i r="3">
      <x v="414"/>
    </i>
    <i r="2">
      <x v="254"/>
    </i>
    <i r="3">
      <x v="415"/>
    </i>
    <i r="2">
      <x v="255"/>
    </i>
    <i r="3">
      <x v="416"/>
    </i>
    <i r="2">
      <x v="256"/>
    </i>
    <i r="3">
      <x v="417"/>
    </i>
    <i r="2">
      <x v="257"/>
    </i>
    <i r="3">
      <x v="418"/>
    </i>
    <i r="2">
      <x v="258"/>
    </i>
    <i r="3">
      <x v="419"/>
    </i>
    <i r="2">
      <x v="259"/>
    </i>
    <i r="3">
      <x v="420"/>
    </i>
    <i r="2">
      <x v="260"/>
    </i>
    <i r="3">
      <x v="421"/>
    </i>
    <i r="2">
      <x v="261"/>
    </i>
    <i r="3">
      <x v="422"/>
    </i>
    <i r="3">
      <x v="423"/>
    </i>
    <i r="2">
      <x v="262"/>
    </i>
    <i r="3">
      <x v="424"/>
    </i>
    <i r="2">
      <x v="263"/>
    </i>
    <i r="3">
      <x v="425"/>
    </i>
    <i r="2">
      <x v="264"/>
    </i>
    <i r="3">
      <x v="426"/>
    </i>
    <i r="2">
      <x v="265"/>
    </i>
    <i r="3">
      <x v="427"/>
    </i>
    <i r="1">
      <x v="43"/>
    </i>
    <i r="2">
      <x v="266"/>
    </i>
    <i r="3">
      <x v="428"/>
    </i>
    <i r="2">
      <x v="267"/>
    </i>
    <i r="3">
      <x v="429"/>
    </i>
    <i r="2">
      <x v="268"/>
    </i>
    <i r="3">
      <x v="430"/>
    </i>
    <i r="2">
      <x v="269"/>
    </i>
    <i r="3">
      <x v="431"/>
    </i>
    <i r="2">
      <x v="270"/>
    </i>
    <i r="3">
      <x v="432"/>
    </i>
    <i r="2">
      <x v="271"/>
    </i>
    <i r="3">
      <x v="433"/>
    </i>
    <i r="1">
      <x v="44"/>
    </i>
    <i r="2">
      <x v="272"/>
    </i>
    <i r="3">
      <x v="434"/>
    </i>
    <i r="2">
      <x v="273"/>
    </i>
    <i r="3">
      <x v="435"/>
    </i>
    <i r="2">
      <x v="274"/>
    </i>
    <i r="3">
      <x v="436"/>
    </i>
    <i r="1">
      <x v="45"/>
    </i>
    <i r="2">
      <x v="275"/>
    </i>
    <i r="3">
      <x v="437"/>
    </i>
    <i r="2">
      <x v="276"/>
    </i>
    <i r="3">
      <x v="438"/>
    </i>
    <i r="2">
      <x v="277"/>
    </i>
    <i r="3">
      <x v="439"/>
    </i>
    <i r="2">
      <x v="278"/>
    </i>
    <i r="3">
      <x v="440"/>
    </i>
    <i r="3">
      <x v="441"/>
    </i>
    <i r="2">
      <x v="279"/>
    </i>
    <i r="3">
      <x v="442"/>
    </i>
    <i r="2">
      <x v="280"/>
    </i>
    <i r="3">
      <x v="443"/>
    </i>
    <i r="2">
      <x v="281"/>
    </i>
    <i r="3">
      <x v="444"/>
    </i>
    <i r="3">
      <x v="445"/>
    </i>
    <i r="3">
      <x v="446"/>
    </i>
    <i r="3">
      <x v="447"/>
    </i>
    <i r="1">
      <x v="46"/>
    </i>
    <i r="2">
      <x v="282"/>
    </i>
    <i r="3">
      <x v="448"/>
    </i>
    <i r="2">
      <x v="283"/>
    </i>
    <i r="3">
      <x v="449"/>
    </i>
    <i r="2">
      <x v="284"/>
    </i>
    <i r="3">
      <x v="450"/>
    </i>
    <i r="1">
      <x v="47"/>
    </i>
    <i r="2">
      <x v="285"/>
    </i>
    <i r="3">
      <x v="451"/>
    </i>
    <i r="2">
      <x v="286"/>
    </i>
    <i r="3">
      <x v="452"/>
    </i>
    <i r="3">
      <x v="453"/>
    </i>
    <i r="3">
      <x v="454"/>
    </i>
    <i r="2">
      <x v="287"/>
    </i>
    <i r="3">
      <x v="455"/>
    </i>
    <i r="2">
      <x v="288"/>
    </i>
    <i r="3">
      <x v="456"/>
    </i>
    <i r="2">
      <x v="289"/>
    </i>
    <i r="3">
      <x v="457"/>
    </i>
    <i r="1">
      <x v="48"/>
    </i>
    <i r="2">
      <x v="290"/>
    </i>
    <i r="3">
      <x v="458"/>
    </i>
    <i r="2">
      <x v="291"/>
    </i>
    <i r="3">
      <x v="459"/>
    </i>
    <i r="3">
      <x v="460"/>
    </i>
    <i r="2">
      <x v="292"/>
    </i>
    <i r="3">
      <x v="461"/>
    </i>
    <i r="2">
      <x v="293"/>
    </i>
    <i r="3">
      <x v="462"/>
    </i>
    <i r="1">
      <x v="49"/>
    </i>
    <i r="2">
      <x v="294"/>
    </i>
    <i r="3">
      <x v="463"/>
    </i>
    <i r="2">
      <x v="295"/>
    </i>
    <i r="3">
      <x v="464"/>
    </i>
    <i r="2">
      <x v="296"/>
    </i>
    <i r="3">
      <x v="465"/>
    </i>
    <i r="1">
      <x v="50"/>
    </i>
    <i r="2">
      <x v="297"/>
    </i>
    <i r="3">
      <x v="466"/>
    </i>
    <i r="2">
      <x v="298"/>
    </i>
    <i r="3">
      <x v="467"/>
    </i>
    <i r="2">
      <x v="299"/>
    </i>
    <i r="3">
      <x v="468"/>
    </i>
    <i r="2">
      <x v="300"/>
    </i>
    <i r="3">
      <x v="469"/>
    </i>
    <i r="2">
      <x v="301"/>
    </i>
    <i r="3">
      <x v="470"/>
    </i>
    <i r="2">
      <x v="302"/>
    </i>
    <i r="3">
      <x v="471"/>
    </i>
    <i r="2">
      <x v="303"/>
    </i>
    <i r="3">
      <x v="472"/>
    </i>
    <i r="1">
      <x v="51"/>
    </i>
    <i r="2">
      <x v="304"/>
    </i>
    <i r="3">
      <x v="473"/>
    </i>
    <i r="2">
      <x v="305"/>
    </i>
    <i r="3">
      <x v="474"/>
    </i>
    <i r="2">
      <x v="306"/>
    </i>
    <i r="3">
      <x v="475"/>
    </i>
    <i r="2">
      <x v="307"/>
    </i>
    <i r="3">
      <x v="476"/>
    </i>
    <i r="2">
      <x v="308"/>
    </i>
    <i r="3">
      <x v="477"/>
    </i>
    <i r="2">
      <x v="309"/>
    </i>
    <i r="3">
      <x v="478"/>
    </i>
    <i r="2">
      <x v="310"/>
    </i>
    <i r="3">
      <x v="479"/>
    </i>
    <i r="1">
      <x v="52"/>
    </i>
    <i r="2">
      <x v="311"/>
    </i>
    <i r="3">
      <x v="480"/>
    </i>
    <i r="2">
      <x v="312"/>
    </i>
    <i r="3">
      <x v="481"/>
    </i>
    <i r="3">
      <x v="482"/>
    </i>
    <i r="2">
      <x v="215"/>
    </i>
    <i r="3">
      <x v="483"/>
    </i>
    <i r="2">
      <x v="313"/>
    </i>
    <i r="3">
      <x v="484"/>
    </i>
    <i r="2">
      <x v="314"/>
    </i>
    <i r="3">
      <x v="485"/>
    </i>
    <i r="2">
      <x v="252"/>
    </i>
    <i r="3">
      <x v="486"/>
    </i>
    <i r="2">
      <x v="315"/>
    </i>
    <i r="3">
      <x v="487"/>
    </i>
    <i r="2">
      <x v="316"/>
    </i>
    <i r="3">
      <x v="488"/>
    </i>
    <i r="2">
      <x v="317"/>
    </i>
    <i r="3">
      <x v="489"/>
    </i>
    <i r="2">
      <x v="318"/>
    </i>
    <i r="3">
      <x v="490"/>
    </i>
    <i r="2">
      <x v="319"/>
    </i>
    <i r="3">
      <x v="491"/>
    </i>
    <i r="1">
      <x v="53"/>
    </i>
    <i r="2">
      <x v="320"/>
    </i>
    <i r="3">
      <x v="492"/>
    </i>
    <i r="2">
      <x v="321"/>
    </i>
    <i r="3">
      <x v="493"/>
    </i>
    <i r="3">
      <x v="494"/>
    </i>
    <i r="2">
      <x v="322"/>
    </i>
    <i r="3">
      <x v="495"/>
    </i>
    <i r="3">
      <x v="496"/>
    </i>
    <i r="2">
      <x v="323"/>
    </i>
    <i r="3">
      <x v="497"/>
    </i>
    <i r="2">
      <x v="324"/>
    </i>
    <i r="3">
      <x v="498"/>
    </i>
    <i r="2">
      <x v="269"/>
    </i>
    <i r="3">
      <x v="499"/>
    </i>
    <i r="3">
      <x v="500"/>
    </i>
    <i r="2">
      <x v="325"/>
    </i>
    <i r="3">
      <x v="501"/>
    </i>
    <i r="2">
      <x v="326"/>
    </i>
    <i r="3">
      <x v="502"/>
    </i>
    <i r="3">
      <x v="503"/>
    </i>
    <i r="3">
      <x v="504"/>
    </i>
    <i r="2">
      <x v="327"/>
    </i>
    <i r="3">
      <x v="505"/>
    </i>
    <i r="2">
      <x v="328"/>
    </i>
    <i r="3">
      <x v="506"/>
    </i>
    <i r="2">
      <x v="329"/>
    </i>
    <i r="3">
      <x v="507"/>
    </i>
    <i r="2">
      <x v="330"/>
    </i>
    <i r="3">
      <x v="508"/>
    </i>
    <i r="1">
      <x v="54"/>
    </i>
    <i r="2">
      <x v="331"/>
    </i>
    <i r="3">
      <x v="509"/>
    </i>
    <i r="2">
      <x v="332"/>
    </i>
    <i r="3">
      <x v="510"/>
    </i>
    <i r="1">
      <x v="55"/>
    </i>
    <i r="2">
      <x v="333"/>
    </i>
    <i r="3">
      <x v="511"/>
    </i>
    <i r="2">
      <x v="334"/>
    </i>
    <i r="3">
      <x v="512"/>
    </i>
    <i r="2">
      <x v="335"/>
    </i>
    <i r="3">
      <x v="513"/>
    </i>
    <i r="1">
      <x v="56"/>
    </i>
    <i r="2">
      <x v="336"/>
    </i>
    <i r="3">
      <x v="514"/>
    </i>
    <i r="2">
      <x v="337"/>
    </i>
    <i r="3">
      <x v="515"/>
    </i>
    <i r="1">
      <x v="57"/>
    </i>
    <i r="2">
      <x v="338"/>
    </i>
    <i r="3">
      <x v="516"/>
    </i>
    <i r="2">
      <x v="339"/>
    </i>
    <i r="3">
      <x v="517"/>
    </i>
    <i r="2">
      <x v="340"/>
    </i>
    <i r="3">
      <x v="518"/>
    </i>
    <i r="2">
      <x v="341"/>
    </i>
    <i r="3">
      <x v="519"/>
    </i>
    <i r="3">
      <x v="520"/>
    </i>
    <i r="3">
      <x v="521"/>
    </i>
    <i r="3">
      <x v="522"/>
    </i>
    <i r="2">
      <x v="342"/>
    </i>
    <i r="3">
      <x v="523"/>
    </i>
    <i r="3">
      <x v="524"/>
    </i>
    <i r="3">
      <x v="525"/>
    </i>
    <i r="2">
      <x v="343"/>
    </i>
    <i r="3">
      <x v="526"/>
    </i>
    <i r="3">
      <x v="527"/>
    </i>
    <i r="3">
      <x v="528"/>
    </i>
    <i r="2">
      <x v="344"/>
    </i>
    <i r="3">
      <x v="529"/>
    </i>
    <i r="1">
      <x v="58"/>
    </i>
    <i r="2">
      <x v="345"/>
    </i>
    <i r="3">
      <x v="530"/>
    </i>
    <i r="2">
      <x v="346"/>
    </i>
    <i r="3">
      <x v="531"/>
    </i>
    <i r="2">
      <x v="347"/>
    </i>
    <i r="3">
      <x v="532"/>
    </i>
    <i r="2">
      <x v="348"/>
    </i>
    <i r="3">
      <x v="533"/>
    </i>
    <i r="2">
      <x v="349"/>
    </i>
    <i r="3">
      <x v="534"/>
    </i>
    <i r="2">
      <x v="350"/>
    </i>
    <i r="3">
      <x v="535"/>
    </i>
    <i r="2">
      <x v="351"/>
    </i>
    <i r="3">
      <x v="536"/>
    </i>
    <i r="2">
      <x v="352"/>
    </i>
    <i r="3">
      <x v="537"/>
    </i>
    <i r="3">
      <x v="538"/>
    </i>
    <i r="3">
      <x v="539"/>
    </i>
    <i r="3">
      <x v="540"/>
    </i>
    <i r="3">
      <x v="541"/>
    </i>
    <i r="2">
      <x v="353"/>
    </i>
    <i r="3">
      <x v="542"/>
    </i>
    <i r="2">
      <x v="354"/>
    </i>
    <i r="3">
      <x v="543"/>
    </i>
    <i r="3">
      <x v="544"/>
    </i>
    <i r="2">
      <x v="355"/>
    </i>
    <i r="3">
      <x v="545"/>
    </i>
    <i r="3">
      <x v="546"/>
    </i>
    <i r="3">
      <x v="547"/>
    </i>
    <i r="3">
      <x v="548"/>
    </i>
    <i r="2">
      <x v="356"/>
    </i>
    <i r="3">
      <x v="549"/>
    </i>
    <i r="2">
      <x v="357"/>
    </i>
    <i r="3">
      <x v="550"/>
    </i>
    <i r="3">
      <x v="551"/>
    </i>
    <i r="2">
      <x v="358"/>
    </i>
    <i r="3">
      <x v="552"/>
    </i>
    <i r="2">
      <x v="359"/>
    </i>
    <i r="3">
      <x v="553"/>
    </i>
    <i r="2">
      <x v="360"/>
    </i>
    <i r="3">
      <x v="554"/>
    </i>
    <i r="2">
      <x v="361"/>
    </i>
    <i r="3">
      <x v="555"/>
    </i>
    <i r="2">
      <x v="362"/>
    </i>
    <i r="3">
      <x v="556"/>
    </i>
    <i r="2">
      <x v="363"/>
    </i>
    <i r="3">
      <x v="557"/>
    </i>
    <i r="3">
      <x v="558"/>
    </i>
    <i r="2">
      <x v="364"/>
    </i>
    <i r="3">
      <x v="559"/>
    </i>
    <i r="3">
      <x v="560"/>
    </i>
    <i r="3">
      <x v="561"/>
    </i>
    <i r="3">
      <x v="562"/>
    </i>
    <i r="3">
      <x v="563"/>
    </i>
    <i r="2">
      <x v="365"/>
    </i>
    <i r="3">
      <x v="564"/>
    </i>
    <i r="1">
      <x v="59"/>
    </i>
    <i r="2">
      <x v="366"/>
    </i>
    <i r="3">
      <x v="565"/>
    </i>
    <i r="2">
      <x v="367"/>
    </i>
    <i r="3">
      <x v="566"/>
    </i>
    <i r="2">
      <x v="368"/>
    </i>
    <i r="3">
      <x v="567"/>
    </i>
    <i r="2">
      <x v="369"/>
    </i>
    <i r="3">
      <x v="568"/>
    </i>
    <i r="2">
      <x v="370"/>
    </i>
    <i r="3">
      <x v="569"/>
    </i>
    <i r="2">
      <x v="371"/>
    </i>
    <i r="3">
      <x v="570"/>
    </i>
    <i r="3">
      <x v="571"/>
    </i>
    <i r="2">
      <x v="372"/>
    </i>
    <i r="3">
      <x v="572"/>
    </i>
    <i r="2">
      <x v="373"/>
    </i>
    <i r="3">
      <x v="573"/>
    </i>
    <i r="1">
      <x v="60"/>
    </i>
    <i r="2">
      <x v="374"/>
    </i>
    <i r="3">
      <x v="574"/>
    </i>
    <i r="2">
      <x v="375"/>
    </i>
    <i r="3">
      <x v="575"/>
    </i>
    <i r="2">
      <x v="376"/>
    </i>
    <i r="3">
      <x v="576"/>
    </i>
    <i r="2">
      <x v="377"/>
    </i>
    <i r="3">
      <x v="577"/>
    </i>
    <i r="2">
      <x v="378"/>
    </i>
    <i r="3">
      <x v="578"/>
    </i>
    <i r="1">
      <x v="61"/>
    </i>
    <i r="2">
      <x v="379"/>
    </i>
    <i r="3">
      <x v="579"/>
    </i>
    <i r="2">
      <x v="380"/>
    </i>
    <i r="3">
      <x v="420"/>
    </i>
    <i r="3">
      <x v="580"/>
    </i>
    <i r="2">
      <x v="381"/>
    </i>
    <i r="3">
      <x v="581"/>
    </i>
    <i r="3">
      <x v="582"/>
    </i>
    <i r="2">
      <x v="382"/>
    </i>
    <i r="3">
      <x v="583"/>
    </i>
    <i r="2">
      <x v="383"/>
    </i>
    <i r="3">
      <x v="584"/>
    </i>
    <i r="2">
      <x v="384"/>
    </i>
    <i r="3">
      <x v="585"/>
    </i>
    <i r="3">
      <x v="586"/>
    </i>
    <i r="3">
      <x v="587"/>
    </i>
    <i r="2">
      <x v="385"/>
    </i>
    <i r="3">
      <x v="588"/>
    </i>
    <i r="2">
      <x v="386"/>
    </i>
    <i r="3">
      <x v="589"/>
    </i>
    <i r="2">
      <x v="387"/>
    </i>
    <i r="3">
      <x v="590"/>
    </i>
    <i r="3">
      <x v="591"/>
    </i>
    <i r="2">
      <x v="388"/>
    </i>
    <i r="3">
      <x v="592"/>
    </i>
    <i r="2">
      <x v="389"/>
    </i>
    <i r="3">
      <x v="593"/>
    </i>
    <i r="3">
      <x v="594"/>
    </i>
    <i r="2">
      <x v="390"/>
    </i>
    <i r="3">
      <x v="595"/>
    </i>
    <i r="2">
      <x v="391"/>
    </i>
    <i r="3">
      <x v="596"/>
    </i>
    <i r="2">
      <x v="392"/>
    </i>
    <i r="3">
      <x v="597"/>
    </i>
    <i r="2">
      <x v="393"/>
    </i>
    <i r="3">
      <x v="598"/>
    </i>
    <i r="2">
      <x v="394"/>
    </i>
    <i r="3">
      <x v="599"/>
    </i>
    <i r="2">
      <x v="395"/>
    </i>
    <i r="3">
      <x v="600"/>
    </i>
    <i r="2">
      <x v="396"/>
    </i>
    <i r="3">
      <x v="601"/>
    </i>
    <i r="3">
      <x v="602"/>
    </i>
    <i r="3">
      <x v="603"/>
    </i>
    <i r="3">
      <x v="604"/>
    </i>
    <i r="2">
      <x v="397"/>
    </i>
    <i r="3">
      <x v="605"/>
    </i>
    <i r="3">
      <x v="606"/>
    </i>
    <i r="2">
      <x v="398"/>
    </i>
    <i r="3">
      <x v="607"/>
    </i>
    <i r="3">
      <x v="608"/>
    </i>
    <i r="3">
      <x v="609"/>
    </i>
    <i r="2">
      <x v="399"/>
    </i>
    <i r="3">
      <x v="610"/>
    </i>
    <i r="3">
      <x v="611"/>
    </i>
    <i r="3">
      <x v="612"/>
    </i>
    <i r="3">
      <x v="613"/>
    </i>
    <i r="2">
      <x v="400"/>
    </i>
    <i r="3">
      <x v="614"/>
    </i>
    <i r="2">
      <x v="401"/>
    </i>
    <i r="3">
      <x v="615"/>
    </i>
    <i r="2">
      <x v="402"/>
    </i>
    <i r="3">
      <x v="616"/>
    </i>
    <i r="2">
      <x v="403"/>
    </i>
    <i r="3">
      <x v="617"/>
    </i>
    <i r="3">
      <x v="618"/>
    </i>
    <i r="2">
      <x v="404"/>
    </i>
    <i r="3">
      <x v="619"/>
    </i>
    <i r="2">
      <x v="405"/>
    </i>
    <i r="3">
      <x v="620"/>
    </i>
    <i r="2">
      <x v="406"/>
    </i>
    <i r="3">
      <x v="621"/>
    </i>
    <i r="1">
      <x v="62"/>
    </i>
    <i r="2">
      <x v="407"/>
    </i>
    <i r="3">
      <x v="622"/>
    </i>
    <i r="2">
      <x v="408"/>
    </i>
    <i r="3">
      <x v="623"/>
    </i>
    <i r="2">
      <x v="409"/>
    </i>
    <i r="3">
      <x v="624"/>
    </i>
    <i r="2">
      <x v="410"/>
    </i>
    <i r="3">
      <x v="625"/>
    </i>
    <i r="1">
      <x v="63"/>
    </i>
    <i r="2">
      <x v="411"/>
    </i>
    <i r="3">
      <x v="626"/>
    </i>
    <i r="2">
      <x v="412"/>
    </i>
    <i r="3">
      <x v="627"/>
    </i>
    <i r="3">
      <x v="628"/>
    </i>
    <i r="2">
      <x v="413"/>
    </i>
    <i r="3">
      <x v="629"/>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formats count="504">
    <format dxfId="515">
      <pivotArea type="all" dataOnly="0" outline="0" fieldPosition="0"/>
    </format>
    <format dxfId="514">
      <pivotArea outline="0" collapsedLevelsAreSubtotals="1" fieldPosition="0"/>
    </format>
    <format dxfId="513">
      <pivotArea field="0" type="button" dataOnly="0" labelOnly="1" outline="0" axis="axisRow" fieldPosition="0"/>
    </format>
    <format dxfId="512">
      <pivotArea dataOnly="0" labelOnly="1" fieldPosition="0">
        <references count="1">
          <reference field="0" count="0"/>
        </references>
      </pivotArea>
    </format>
    <format dxfId="511">
      <pivotArea dataOnly="0" labelOnly="1" grandRow="1" outline="0" fieldPosition="0"/>
    </format>
    <format dxfId="510">
      <pivotArea dataOnly="0" labelOnly="1" fieldPosition="0">
        <references count="2">
          <reference field="0" count="1" selected="0">
            <x v="0"/>
          </reference>
          <reference field="1" count="4">
            <x v="0"/>
            <x v="1"/>
            <x v="2"/>
            <x v="3"/>
          </reference>
        </references>
      </pivotArea>
    </format>
    <format dxfId="509">
      <pivotArea dataOnly="0" labelOnly="1" fieldPosition="0">
        <references count="2">
          <reference field="0" count="1" selected="0">
            <x v="1"/>
          </reference>
          <reference field="1" count="6">
            <x v="4"/>
            <x v="5"/>
            <x v="6"/>
            <x v="7"/>
            <x v="8"/>
            <x v="9"/>
          </reference>
        </references>
      </pivotArea>
    </format>
    <format dxfId="508">
      <pivotArea dataOnly="0" labelOnly="1" fieldPosition="0">
        <references count="2">
          <reference field="0" count="1" selected="0">
            <x v="2"/>
          </reference>
          <reference field="1" count="12">
            <x v="10"/>
            <x v="11"/>
            <x v="12"/>
            <x v="13"/>
            <x v="14"/>
            <x v="15"/>
            <x v="16"/>
            <x v="17"/>
            <x v="18"/>
            <x v="19"/>
            <x v="20"/>
            <x v="21"/>
          </reference>
        </references>
      </pivotArea>
    </format>
    <format dxfId="507">
      <pivotArea dataOnly="0" labelOnly="1" fieldPosition="0">
        <references count="2">
          <reference field="0" count="1" selected="0">
            <x v="3"/>
          </reference>
          <reference field="1" count="6">
            <x v="22"/>
            <x v="23"/>
            <x v="24"/>
            <x v="25"/>
            <x v="26"/>
            <x v="27"/>
          </reference>
        </references>
      </pivotArea>
    </format>
    <format dxfId="506">
      <pivotArea dataOnly="0" labelOnly="1" fieldPosition="0">
        <references count="2">
          <reference field="0" count="1" selected="0">
            <x v="4"/>
          </reference>
          <reference field="1" count="1">
            <x v="28"/>
          </reference>
        </references>
      </pivotArea>
    </format>
    <format dxfId="505">
      <pivotArea dataOnly="0" labelOnly="1" fieldPosition="0">
        <references count="2">
          <reference field="0" count="1" selected="0">
            <x v="5"/>
          </reference>
          <reference field="1" count="35">
            <x v="29"/>
            <x v="30"/>
            <x v="31"/>
            <x v="32"/>
            <x v="33"/>
            <x v="34"/>
            <x v="35"/>
            <x v="36"/>
            <x v="37"/>
            <x v="38"/>
            <x v="39"/>
            <x v="40"/>
            <x v="41"/>
            <x v="42"/>
            <x v="43"/>
            <x v="44"/>
            <x v="45"/>
            <x v="46"/>
            <x v="47"/>
            <x v="48"/>
            <x v="49"/>
            <x v="50"/>
            <x v="51"/>
            <x v="52"/>
            <x v="53"/>
            <x v="54"/>
            <x v="55"/>
            <x v="56"/>
            <x v="57"/>
            <x v="58"/>
            <x v="59"/>
            <x v="60"/>
            <x v="61"/>
            <x v="62"/>
            <x v="63"/>
          </reference>
        </references>
      </pivotArea>
    </format>
    <format dxfId="504">
      <pivotArea dataOnly="0" labelOnly="1" fieldPosition="0">
        <references count="3">
          <reference field="0" count="1" selected="0">
            <x v="0"/>
          </reference>
          <reference field="1" count="1" selected="0">
            <x v="0"/>
          </reference>
          <reference field="2" count="11">
            <x v="0"/>
            <x v="1"/>
            <x v="2"/>
            <x v="3"/>
            <x v="4"/>
            <x v="5"/>
            <x v="6"/>
            <x v="7"/>
            <x v="8"/>
            <x v="9"/>
            <x v="10"/>
          </reference>
        </references>
      </pivotArea>
    </format>
    <format dxfId="503">
      <pivotArea dataOnly="0" labelOnly="1" fieldPosition="0">
        <references count="3">
          <reference field="0" count="1" selected="0">
            <x v="0"/>
          </reference>
          <reference field="1" count="1" selected="0">
            <x v="1"/>
          </reference>
          <reference field="2" count="1">
            <x v="11"/>
          </reference>
        </references>
      </pivotArea>
    </format>
    <format dxfId="502">
      <pivotArea dataOnly="0" labelOnly="1" fieldPosition="0">
        <references count="3">
          <reference field="0" count="1" selected="0">
            <x v="0"/>
          </reference>
          <reference field="1" count="1" selected="0">
            <x v="2"/>
          </reference>
          <reference field="2" count="3">
            <x v="12"/>
            <x v="13"/>
            <x v="14"/>
          </reference>
        </references>
      </pivotArea>
    </format>
    <format dxfId="501">
      <pivotArea dataOnly="0" labelOnly="1" fieldPosition="0">
        <references count="3">
          <reference field="0" count="1" selected="0">
            <x v="0"/>
          </reference>
          <reference field="1" count="1" selected="0">
            <x v="3"/>
          </reference>
          <reference field="2" count="3">
            <x v="15"/>
            <x v="16"/>
            <x v="17"/>
          </reference>
        </references>
      </pivotArea>
    </format>
    <format dxfId="500">
      <pivotArea dataOnly="0" labelOnly="1" fieldPosition="0">
        <references count="3">
          <reference field="0" count="1" selected="0">
            <x v="1"/>
          </reference>
          <reference field="1" count="1" selected="0">
            <x v="4"/>
          </reference>
          <reference field="2" count="2">
            <x v="18"/>
            <x v="19"/>
          </reference>
        </references>
      </pivotArea>
    </format>
    <format dxfId="499">
      <pivotArea dataOnly="0" labelOnly="1" fieldPosition="0">
        <references count="3">
          <reference field="0" count="1" selected="0">
            <x v="1"/>
          </reference>
          <reference field="1" count="1" selected="0">
            <x v="5"/>
          </reference>
          <reference field="2" count="5">
            <x v="20"/>
            <x v="21"/>
            <x v="22"/>
            <x v="23"/>
            <x v="24"/>
          </reference>
        </references>
      </pivotArea>
    </format>
    <format dxfId="498">
      <pivotArea dataOnly="0" labelOnly="1" fieldPosition="0">
        <references count="3">
          <reference field="0" count="1" selected="0">
            <x v="1"/>
          </reference>
          <reference field="1" count="1" selected="0">
            <x v="6"/>
          </reference>
          <reference field="2" count="1">
            <x v="25"/>
          </reference>
        </references>
      </pivotArea>
    </format>
    <format dxfId="497">
      <pivotArea dataOnly="0" labelOnly="1" fieldPosition="0">
        <references count="3">
          <reference field="0" count="1" selected="0">
            <x v="1"/>
          </reference>
          <reference field="1" count="1" selected="0">
            <x v="7"/>
          </reference>
          <reference field="2" count="1">
            <x v="26"/>
          </reference>
        </references>
      </pivotArea>
    </format>
    <format dxfId="496">
      <pivotArea dataOnly="0" labelOnly="1" fieldPosition="0">
        <references count="3">
          <reference field="0" count="1" selected="0">
            <x v="1"/>
          </reference>
          <reference field="1" count="1" selected="0">
            <x v="8"/>
          </reference>
          <reference field="2" count="16">
            <x v="23"/>
            <x v="27"/>
            <x v="28"/>
            <x v="29"/>
            <x v="30"/>
            <x v="31"/>
            <x v="32"/>
            <x v="33"/>
            <x v="34"/>
            <x v="35"/>
            <x v="36"/>
            <x v="37"/>
            <x v="38"/>
            <x v="39"/>
            <x v="40"/>
            <x v="41"/>
          </reference>
        </references>
      </pivotArea>
    </format>
    <format dxfId="495">
      <pivotArea dataOnly="0" labelOnly="1" fieldPosition="0">
        <references count="3">
          <reference field="0" count="1" selected="0">
            <x v="1"/>
          </reference>
          <reference field="1" count="1" selected="0">
            <x v="9"/>
          </reference>
          <reference field="2" count="9">
            <x v="42"/>
            <x v="43"/>
            <x v="44"/>
            <x v="45"/>
            <x v="46"/>
            <x v="47"/>
            <x v="48"/>
            <x v="49"/>
            <x v="50"/>
          </reference>
        </references>
      </pivotArea>
    </format>
    <format dxfId="494">
      <pivotArea dataOnly="0" labelOnly="1" fieldPosition="0">
        <references count="3">
          <reference field="0" count="1" selected="0">
            <x v="2"/>
          </reference>
          <reference field="1" count="1" selected="0">
            <x v="10"/>
          </reference>
          <reference field="2" count="2">
            <x v="51"/>
            <x v="52"/>
          </reference>
        </references>
      </pivotArea>
    </format>
    <format dxfId="493">
      <pivotArea dataOnly="0" labelOnly="1" fieldPosition="0">
        <references count="3">
          <reference field="0" count="1" selected="0">
            <x v="2"/>
          </reference>
          <reference field="1" count="1" selected="0">
            <x v="11"/>
          </reference>
          <reference field="2" count="1">
            <x v="53"/>
          </reference>
        </references>
      </pivotArea>
    </format>
    <format dxfId="492">
      <pivotArea dataOnly="0" labelOnly="1" fieldPosition="0">
        <references count="3">
          <reference field="0" count="1" selected="0">
            <x v="2"/>
          </reference>
          <reference field="1" count="1" selected="0">
            <x v="12"/>
          </reference>
          <reference field="2" count="5">
            <x v="54"/>
            <x v="55"/>
            <x v="56"/>
            <x v="57"/>
            <x v="58"/>
          </reference>
        </references>
      </pivotArea>
    </format>
    <format dxfId="491">
      <pivotArea dataOnly="0" labelOnly="1" fieldPosition="0">
        <references count="3">
          <reference field="0" count="1" selected="0">
            <x v="2"/>
          </reference>
          <reference field="1" count="1" selected="0">
            <x v="13"/>
          </reference>
          <reference field="2" count="1">
            <x v="59"/>
          </reference>
        </references>
      </pivotArea>
    </format>
    <format dxfId="490">
      <pivotArea dataOnly="0" labelOnly="1" fieldPosition="0">
        <references count="3">
          <reference field="0" count="1" selected="0">
            <x v="2"/>
          </reference>
          <reference field="1" count="1" selected="0">
            <x v="14"/>
          </reference>
          <reference field="2" count="1">
            <x v="60"/>
          </reference>
        </references>
      </pivotArea>
    </format>
    <format dxfId="489">
      <pivotArea dataOnly="0" labelOnly="1" fieldPosition="0">
        <references count="3">
          <reference field="0" count="1" selected="0">
            <x v="2"/>
          </reference>
          <reference field="1" count="1" selected="0">
            <x v="15"/>
          </reference>
          <reference field="2" count="2">
            <x v="61"/>
            <x v="62"/>
          </reference>
        </references>
      </pivotArea>
    </format>
    <format dxfId="488">
      <pivotArea dataOnly="0" labelOnly="1" fieldPosition="0">
        <references count="3">
          <reference field="0" count="1" selected="0">
            <x v="2"/>
          </reference>
          <reference field="1" count="1" selected="0">
            <x v="16"/>
          </reference>
          <reference field="2" count="1">
            <x v="63"/>
          </reference>
        </references>
      </pivotArea>
    </format>
    <format dxfId="487">
      <pivotArea dataOnly="0" labelOnly="1" fieldPosition="0">
        <references count="3">
          <reference field="0" count="1" selected="0">
            <x v="2"/>
          </reference>
          <reference field="1" count="1" selected="0">
            <x v="17"/>
          </reference>
          <reference field="2" count="1">
            <x v="64"/>
          </reference>
        </references>
      </pivotArea>
    </format>
    <format dxfId="486">
      <pivotArea dataOnly="0" labelOnly="1" fieldPosition="0">
        <references count="3">
          <reference field="0" count="1" selected="0">
            <x v="2"/>
          </reference>
          <reference field="1" count="1" selected="0">
            <x v="18"/>
          </reference>
          <reference field="2" count="2">
            <x v="65"/>
            <x v="66"/>
          </reference>
        </references>
      </pivotArea>
    </format>
    <format dxfId="485">
      <pivotArea dataOnly="0" labelOnly="1" fieldPosition="0">
        <references count="3">
          <reference field="0" count="1" selected="0">
            <x v="2"/>
          </reference>
          <reference field="1" count="1" selected="0">
            <x v="19"/>
          </reference>
          <reference field="2" count="2">
            <x v="67"/>
            <x v="68"/>
          </reference>
        </references>
      </pivotArea>
    </format>
    <format dxfId="484">
      <pivotArea dataOnly="0" labelOnly="1" fieldPosition="0">
        <references count="3">
          <reference field="0" count="1" selected="0">
            <x v="2"/>
          </reference>
          <reference field="1" count="1" selected="0">
            <x v="20"/>
          </reference>
          <reference field="2" count="1">
            <x v="69"/>
          </reference>
        </references>
      </pivotArea>
    </format>
    <format dxfId="483">
      <pivotArea dataOnly="0" labelOnly="1" fieldPosition="0">
        <references count="3">
          <reference field="0" count="1" selected="0">
            <x v="2"/>
          </reference>
          <reference field="1" count="1" selected="0">
            <x v="21"/>
          </reference>
          <reference field="2" count="1">
            <x v="70"/>
          </reference>
        </references>
      </pivotArea>
    </format>
    <format dxfId="482">
      <pivotArea dataOnly="0" labelOnly="1" fieldPosition="0">
        <references count="3">
          <reference field="0" count="1" selected="0">
            <x v="3"/>
          </reference>
          <reference field="1" count="1" selected="0">
            <x v="22"/>
          </reference>
          <reference field="2" count="3">
            <x v="71"/>
            <x v="72"/>
            <x v="73"/>
          </reference>
        </references>
      </pivotArea>
    </format>
    <format dxfId="481">
      <pivotArea dataOnly="0" labelOnly="1" fieldPosition="0">
        <references count="3">
          <reference field="0" count="1" selected="0">
            <x v="3"/>
          </reference>
          <reference field="1" count="1" selected="0">
            <x v="23"/>
          </reference>
          <reference field="2" count="2">
            <x v="74"/>
            <x v="75"/>
          </reference>
        </references>
      </pivotArea>
    </format>
    <format dxfId="480">
      <pivotArea dataOnly="0" labelOnly="1" fieldPosition="0">
        <references count="3">
          <reference field="0" count="1" selected="0">
            <x v="3"/>
          </reference>
          <reference field="1" count="1" selected="0">
            <x v="24"/>
          </reference>
          <reference field="2" count="7">
            <x v="71"/>
            <x v="74"/>
            <x v="76"/>
            <x v="77"/>
            <x v="78"/>
            <x v="79"/>
            <x v="80"/>
          </reference>
        </references>
      </pivotArea>
    </format>
    <format dxfId="479">
      <pivotArea dataOnly="0" labelOnly="1" fieldPosition="0">
        <references count="3">
          <reference field="0" count="1" selected="0">
            <x v="3"/>
          </reference>
          <reference field="1" count="1" selected="0">
            <x v="25"/>
          </reference>
          <reference field="2" count="4">
            <x v="74"/>
            <x v="81"/>
            <x v="82"/>
            <x v="83"/>
          </reference>
        </references>
      </pivotArea>
    </format>
    <format dxfId="478">
      <pivotArea dataOnly="0" labelOnly="1" fieldPosition="0">
        <references count="3">
          <reference field="0" count="1" selected="0">
            <x v="3"/>
          </reference>
          <reference field="1" count="1" selected="0">
            <x v="26"/>
          </reference>
          <reference field="2" count="5">
            <x v="74"/>
            <x v="83"/>
            <x v="84"/>
            <x v="85"/>
            <x v="86"/>
          </reference>
        </references>
      </pivotArea>
    </format>
    <format dxfId="477">
      <pivotArea dataOnly="0" labelOnly="1" fieldPosition="0">
        <references count="3">
          <reference field="0" count="1" selected="0">
            <x v="3"/>
          </reference>
          <reference field="1" count="1" selected="0">
            <x v="27"/>
          </reference>
          <reference field="2" count="9">
            <x v="74"/>
            <x v="77"/>
            <x v="87"/>
            <x v="88"/>
            <x v="89"/>
            <x v="90"/>
            <x v="91"/>
            <x v="92"/>
            <x v="93"/>
          </reference>
        </references>
      </pivotArea>
    </format>
    <format dxfId="476">
      <pivotArea dataOnly="0" labelOnly="1" fieldPosition="0">
        <references count="3">
          <reference field="0" count="1" selected="0">
            <x v="4"/>
          </reference>
          <reference field="1" count="1" selected="0">
            <x v="28"/>
          </reference>
          <reference field="2" count="23">
            <x v="94"/>
            <x v="95"/>
            <x v="96"/>
            <x v="97"/>
            <x v="98"/>
            <x v="99"/>
            <x v="100"/>
            <x v="101"/>
            <x v="102"/>
            <x v="103"/>
            <x v="104"/>
            <x v="105"/>
            <x v="106"/>
            <x v="107"/>
            <x v="108"/>
            <x v="109"/>
            <x v="110"/>
            <x v="111"/>
            <x v="112"/>
            <x v="113"/>
            <x v="114"/>
            <x v="115"/>
            <x v="116"/>
          </reference>
        </references>
      </pivotArea>
    </format>
    <format dxfId="475">
      <pivotArea dataOnly="0" labelOnly="1" fieldPosition="0">
        <references count="3">
          <reference field="0" count="1" selected="0">
            <x v="5"/>
          </reference>
          <reference field="1" count="1" selected="0">
            <x v="29"/>
          </reference>
          <reference field="2" count="3">
            <x v="98"/>
            <x v="117"/>
            <x v="118"/>
          </reference>
        </references>
      </pivotArea>
    </format>
    <format dxfId="474">
      <pivotArea dataOnly="0" labelOnly="1" fieldPosition="0">
        <references count="3">
          <reference field="0" count="1" selected="0">
            <x v="5"/>
          </reference>
          <reference field="1" count="1" selected="0">
            <x v="30"/>
          </reference>
          <reference field="2" count="7">
            <x v="119"/>
            <x v="120"/>
            <x v="121"/>
            <x v="122"/>
            <x v="123"/>
            <x v="124"/>
            <x v="125"/>
          </reference>
        </references>
      </pivotArea>
    </format>
    <format dxfId="473">
      <pivotArea dataOnly="0" labelOnly="1" fieldPosition="0">
        <references count="3">
          <reference field="0" count="1" selected="0">
            <x v="5"/>
          </reference>
          <reference field="1" count="1" selected="0">
            <x v="31"/>
          </reference>
          <reference field="2" count="50">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reference>
        </references>
      </pivotArea>
    </format>
    <format dxfId="472">
      <pivotArea dataOnly="0" labelOnly="1" fieldPosition="0">
        <references count="3">
          <reference field="0" count="1" selected="0">
            <x v="5"/>
          </reference>
          <reference field="1" count="1" selected="0">
            <x v="31"/>
          </reference>
          <reference field="2" count="6">
            <x v="176"/>
            <x v="177"/>
            <x v="178"/>
            <x v="179"/>
            <x v="180"/>
            <x v="181"/>
          </reference>
        </references>
      </pivotArea>
    </format>
    <format dxfId="471">
      <pivotArea dataOnly="0" labelOnly="1" fieldPosition="0">
        <references count="3">
          <reference field="0" count="1" selected="0">
            <x v="5"/>
          </reference>
          <reference field="1" count="1" selected="0">
            <x v="32"/>
          </reference>
          <reference field="2" count="7">
            <x v="182"/>
            <x v="183"/>
            <x v="184"/>
            <x v="185"/>
            <x v="186"/>
            <x v="187"/>
            <x v="188"/>
          </reference>
        </references>
      </pivotArea>
    </format>
    <format dxfId="470">
      <pivotArea dataOnly="0" labelOnly="1" fieldPosition="0">
        <references count="3">
          <reference field="0" count="1" selected="0">
            <x v="5"/>
          </reference>
          <reference field="1" count="1" selected="0">
            <x v="33"/>
          </reference>
          <reference field="2" count="7">
            <x v="189"/>
            <x v="190"/>
            <x v="191"/>
            <x v="192"/>
            <x v="193"/>
            <x v="194"/>
            <x v="195"/>
          </reference>
        </references>
      </pivotArea>
    </format>
    <format dxfId="469">
      <pivotArea dataOnly="0" labelOnly="1" fieldPosition="0">
        <references count="3">
          <reference field="0" count="1" selected="0">
            <x v="5"/>
          </reference>
          <reference field="1" count="1" selected="0">
            <x v="34"/>
          </reference>
          <reference field="2" count="14">
            <x v="196"/>
            <x v="197"/>
            <x v="198"/>
            <x v="199"/>
            <x v="200"/>
            <x v="201"/>
            <x v="202"/>
            <x v="203"/>
            <x v="204"/>
            <x v="205"/>
            <x v="206"/>
            <x v="207"/>
            <x v="208"/>
            <x v="209"/>
          </reference>
        </references>
      </pivotArea>
    </format>
    <format dxfId="468">
      <pivotArea dataOnly="0" labelOnly="1" fieldPosition="0">
        <references count="3">
          <reference field="0" count="1" selected="0">
            <x v="5"/>
          </reference>
          <reference field="1" count="1" selected="0">
            <x v="35"/>
          </reference>
          <reference field="2" count="12">
            <x v="210"/>
            <x v="211"/>
            <x v="212"/>
            <x v="213"/>
            <x v="214"/>
            <x v="215"/>
            <x v="216"/>
            <x v="217"/>
            <x v="218"/>
            <x v="219"/>
            <x v="220"/>
            <x v="221"/>
          </reference>
        </references>
      </pivotArea>
    </format>
    <format dxfId="467">
      <pivotArea dataOnly="0" labelOnly="1" fieldPosition="0">
        <references count="3">
          <reference field="0" count="1" selected="0">
            <x v="5"/>
          </reference>
          <reference field="1" count="1" selected="0">
            <x v="36"/>
          </reference>
          <reference field="2" count="3">
            <x v="222"/>
            <x v="223"/>
            <x v="224"/>
          </reference>
        </references>
      </pivotArea>
    </format>
    <format dxfId="466">
      <pivotArea dataOnly="0" labelOnly="1" fieldPosition="0">
        <references count="3">
          <reference field="0" count="1" selected="0">
            <x v="5"/>
          </reference>
          <reference field="1" count="1" selected="0">
            <x v="37"/>
          </reference>
          <reference field="2" count="10">
            <x v="225"/>
            <x v="226"/>
            <x v="227"/>
            <x v="228"/>
            <x v="229"/>
            <x v="230"/>
            <x v="231"/>
            <x v="232"/>
            <x v="233"/>
            <x v="234"/>
          </reference>
        </references>
      </pivotArea>
    </format>
    <format dxfId="465">
      <pivotArea dataOnly="0" labelOnly="1" fieldPosition="0">
        <references count="3">
          <reference field="0" count="1" selected="0">
            <x v="5"/>
          </reference>
          <reference field="1" count="1" selected="0">
            <x v="38"/>
          </reference>
          <reference field="2" count="7">
            <x v="235"/>
            <x v="236"/>
            <x v="237"/>
            <x v="238"/>
            <x v="239"/>
            <x v="240"/>
            <x v="241"/>
          </reference>
        </references>
      </pivotArea>
    </format>
    <format dxfId="464">
      <pivotArea dataOnly="0" labelOnly="1" fieldPosition="0">
        <references count="3">
          <reference field="0" count="1" selected="0">
            <x v="5"/>
          </reference>
          <reference field="1" count="1" selected="0">
            <x v="39"/>
          </reference>
          <reference field="2" count="5">
            <x v="117"/>
            <x v="242"/>
            <x v="243"/>
            <x v="244"/>
            <x v="245"/>
          </reference>
        </references>
      </pivotArea>
    </format>
    <format dxfId="463">
      <pivotArea dataOnly="0" labelOnly="1" fieldPosition="0">
        <references count="3">
          <reference field="0" count="1" selected="0">
            <x v="5"/>
          </reference>
          <reference field="1" count="1" selected="0">
            <x v="40"/>
          </reference>
          <reference field="2" count="1">
            <x v="246"/>
          </reference>
        </references>
      </pivotArea>
    </format>
    <format dxfId="462">
      <pivotArea dataOnly="0" labelOnly="1" fieldPosition="0">
        <references count="3">
          <reference field="0" count="1" selected="0">
            <x v="5"/>
          </reference>
          <reference field="1" count="1" selected="0">
            <x v="41"/>
          </reference>
          <reference field="2" count="4">
            <x v="247"/>
            <x v="248"/>
            <x v="249"/>
            <x v="250"/>
          </reference>
        </references>
      </pivotArea>
    </format>
    <format dxfId="461">
      <pivotArea dataOnly="0" labelOnly="1" fieldPosition="0">
        <references count="3">
          <reference field="0" count="1" selected="0">
            <x v="5"/>
          </reference>
          <reference field="1" count="1" selected="0">
            <x v="42"/>
          </reference>
          <reference field="2" count="15">
            <x v="251"/>
            <x v="252"/>
            <x v="253"/>
            <x v="254"/>
            <x v="255"/>
            <x v="256"/>
            <x v="257"/>
            <x v="258"/>
            <x v="259"/>
            <x v="260"/>
            <x v="261"/>
            <x v="262"/>
            <x v="263"/>
            <x v="264"/>
            <x v="265"/>
          </reference>
        </references>
      </pivotArea>
    </format>
    <format dxfId="460">
      <pivotArea dataOnly="0" labelOnly="1" fieldPosition="0">
        <references count="3">
          <reference field="0" count="1" selected="0">
            <x v="5"/>
          </reference>
          <reference field="1" count="1" selected="0">
            <x v="43"/>
          </reference>
          <reference field="2" count="6">
            <x v="266"/>
            <x v="267"/>
            <x v="268"/>
            <x v="269"/>
            <x v="270"/>
            <x v="271"/>
          </reference>
        </references>
      </pivotArea>
    </format>
    <format dxfId="459">
      <pivotArea dataOnly="0" labelOnly="1" fieldPosition="0">
        <references count="3">
          <reference field="0" count="1" selected="0">
            <x v="5"/>
          </reference>
          <reference field="1" count="1" selected="0">
            <x v="44"/>
          </reference>
          <reference field="2" count="3">
            <x v="272"/>
            <x v="273"/>
            <x v="274"/>
          </reference>
        </references>
      </pivotArea>
    </format>
    <format dxfId="458">
      <pivotArea dataOnly="0" labelOnly="1" fieldPosition="0">
        <references count="3">
          <reference field="0" count="1" selected="0">
            <x v="5"/>
          </reference>
          <reference field="1" count="1" selected="0">
            <x v="45"/>
          </reference>
          <reference field="2" count="7">
            <x v="275"/>
            <x v="276"/>
            <x v="277"/>
            <x v="278"/>
            <x v="279"/>
            <x v="280"/>
            <x v="281"/>
          </reference>
        </references>
      </pivotArea>
    </format>
    <format dxfId="457">
      <pivotArea dataOnly="0" labelOnly="1" fieldPosition="0">
        <references count="3">
          <reference field="0" count="1" selected="0">
            <x v="5"/>
          </reference>
          <reference field="1" count="1" selected="0">
            <x v="46"/>
          </reference>
          <reference field="2" count="3">
            <x v="282"/>
            <x v="283"/>
            <x v="284"/>
          </reference>
        </references>
      </pivotArea>
    </format>
    <format dxfId="456">
      <pivotArea dataOnly="0" labelOnly="1" fieldPosition="0">
        <references count="3">
          <reference field="0" count="1" selected="0">
            <x v="5"/>
          </reference>
          <reference field="1" count="1" selected="0">
            <x v="47"/>
          </reference>
          <reference field="2" count="5">
            <x v="285"/>
            <x v="286"/>
            <x v="287"/>
            <x v="288"/>
            <x v="289"/>
          </reference>
        </references>
      </pivotArea>
    </format>
    <format dxfId="455">
      <pivotArea dataOnly="0" labelOnly="1" fieldPosition="0">
        <references count="3">
          <reference field="0" count="1" selected="0">
            <x v="5"/>
          </reference>
          <reference field="1" count="1" selected="0">
            <x v="48"/>
          </reference>
          <reference field="2" count="4">
            <x v="290"/>
            <x v="291"/>
            <x v="292"/>
            <x v="293"/>
          </reference>
        </references>
      </pivotArea>
    </format>
    <format dxfId="454">
      <pivotArea dataOnly="0" labelOnly="1" fieldPosition="0">
        <references count="3">
          <reference field="0" count="1" selected="0">
            <x v="5"/>
          </reference>
          <reference field="1" count="1" selected="0">
            <x v="49"/>
          </reference>
          <reference field="2" count="3">
            <x v="294"/>
            <x v="295"/>
            <x v="296"/>
          </reference>
        </references>
      </pivotArea>
    </format>
    <format dxfId="453">
      <pivotArea dataOnly="0" labelOnly="1" fieldPosition="0">
        <references count="3">
          <reference field="0" count="1" selected="0">
            <x v="5"/>
          </reference>
          <reference field="1" count="1" selected="0">
            <x v="50"/>
          </reference>
          <reference field="2" count="7">
            <x v="297"/>
            <x v="298"/>
            <x v="299"/>
            <x v="300"/>
            <x v="301"/>
            <x v="302"/>
            <x v="303"/>
          </reference>
        </references>
      </pivotArea>
    </format>
    <format dxfId="452">
      <pivotArea dataOnly="0" labelOnly="1" fieldPosition="0">
        <references count="3">
          <reference field="0" count="1" selected="0">
            <x v="5"/>
          </reference>
          <reference field="1" count="1" selected="0">
            <x v="51"/>
          </reference>
          <reference field="2" count="7">
            <x v="304"/>
            <x v="305"/>
            <x v="306"/>
            <x v="307"/>
            <x v="308"/>
            <x v="309"/>
            <x v="310"/>
          </reference>
        </references>
      </pivotArea>
    </format>
    <format dxfId="451">
      <pivotArea dataOnly="0" labelOnly="1" fieldPosition="0">
        <references count="3">
          <reference field="0" count="1" selected="0">
            <x v="5"/>
          </reference>
          <reference field="1" count="1" selected="0">
            <x v="52"/>
          </reference>
          <reference field="2" count="11">
            <x v="215"/>
            <x v="252"/>
            <x v="311"/>
            <x v="312"/>
            <x v="313"/>
            <x v="314"/>
            <x v="315"/>
            <x v="316"/>
            <x v="317"/>
            <x v="318"/>
            <x v="319"/>
          </reference>
        </references>
      </pivotArea>
    </format>
    <format dxfId="450">
      <pivotArea dataOnly="0" labelOnly="1" fieldPosition="0">
        <references count="3">
          <reference field="0" count="1" selected="0">
            <x v="5"/>
          </reference>
          <reference field="1" count="1" selected="0">
            <x v="53"/>
          </reference>
          <reference field="2" count="12">
            <x v="269"/>
            <x v="320"/>
            <x v="321"/>
            <x v="322"/>
            <x v="323"/>
            <x v="324"/>
            <x v="325"/>
            <x v="326"/>
            <x v="327"/>
            <x v="328"/>
            <x v="329"/>
            <x v="330"/>
          </reference>
        </references>
      </pivotArea>
    </format>
    <format dxfId="449">
      <pivotArea dataOnly="0" labelOnly="1" fieldPosition="0">
        <references count="3">
          <reference field="0" count="1" selected="0">
            <x v="5"/>
          </reference>
          <reference field="1" count="1" selected="0">
            <x v="54"/>
          </reference>
          <reference field="2" count="2">
            <x v="331"/>
            <x v="332"/>
          </reference>
        </references>
      </pivotArea>
    </format>
    <format dxfId="448">
      <pivotArea dataOnly="0" labelOnly="1" fieldPosition="0">
        <references count="3">
          <reference field="0" count="1" selected="0">
            <x v="5"/>
          </reference>
          <reference field="1" count="1" selected="0">
            <x v="55"/>
          </reference>
          <reference field="2" count="3">
            <x v="333"/>
            <x v="334"/>
            <x v="335"/>
          </reference>
        </references>
      </pivotArea>
    </format>
    <format dxfId="447">
      <pivotArea dataOnly="0" labelOnly="1" fieldPosition="0">
        <references count="3">
          <reference field="0" count="1" selected="0">
            <x v="5"/>
          </reference>
          <reference field="1" count="1" selected="0">
            <x v="56"/>
          </reference>
          <reference field="2" count="2">
            <x v="336"/>
            <x v="337"/>
          </reference>
        </references>
      </pivotArea>
    </format>
    <format dxfId="446">
      <pivotArea dataOnly="0" labelOnly="1" fieldPosition="0">
        <references count="3">
          <reference field="0" count="1" selected="0">
            <x v="5"/>
          </reference>
          <reference field="1" count="1" selected="0">
            <x v="57"/>
          </reference>
          <reference field="2" count="7">
            <x v="338"/>
            <x v="339"/>
            <x v="340"/>
            <x v="341"/>
            <x v="342"/>
            <x v="343"/>
            <x v="344"/>
          </reference>
        </references>
      </pivotArea>
    </format>
    <format dxfId="445">
      <pivotArea dataOnly="0" labelOnly="1" fieldPosition="0">
        <references count="3">
          <reference field="0" count="1" selected="0">
            <x v="5"/>
          </reference>
          <reference field="1" count="1" selected="0">
            <x v="58"/>
          </reference>
          <reference field="2" count="21">
            <x v="345"/>
            <x v="346"/>
            <x v="347"/>
            <x v="348"/>
            <x v="349"/>
            <x v="350"/>
            <x v="351"/>
            <x v="352"/>
            <x v="353"/>
            <x v="354"/>
            <x v="355"/>
            <x v="356"/>
            <x v="357"/>
            <x v="358"/>
            <x v="359"/>
            <x v="360"/>
            <x v="361"/>
            <x v="362"/>
            <x v="363"/>
            <x v="364"/>
            <x v="365"/>
          </reference>
        </references>
      </pivotArea>
    </format>
    <format dxfId="444">
      <pivotArea dataOnly="0" labelOnly="1" fieldPosition="0">
        <references count="3">
          <reference field="0" count="1" selected="0">
            <x v="5"/>
          </reference>
          <reference field="1" count="1" selected="0">
            <x v="59"/>
          </reference>
          <reference field="2" count="8">
            <x v="366"/>
            <x v="367"/>
            <x v="368"/>
            <x v="369"/>
            <x v="370"/>
            <x v="371"/>
            <x v="372"/>
            <x v="373"/>
          </reference>
        </references>
      </pivotArea>
    </format>
    <format dxfId="443">
      <pivotArea dataOnly="0" labelOnly="1" fieldPosition="0">
        <references count="3">
          <reference field="0" count="1" selected="0">
            <x v="5"/>
          </reference>
          <reference field="1" count="1" selected="0">
            <x v="60"/>
          </reference>
          <reference field="2" count="5">
            <x v="374"/>
            <x v="375"/>
            <x v="376"/>
            <x v="377"/>
            <x v="378"/>
          </reference>
        </references>
      </pivotArea>
    </format>
    <format dxfId="442">
      <pivotArea dataOnly="0" labelOnly="1" fieldPosition="0">
        <references count="3">
          <reference field="0" count="1" selected="0">
            <x v="5"/>
          </reference>
          <reference field="1" count="1" selected="0">
            <x v="61"/>
          </reference>
          <reference field="2" count="28">
            <x v="379"/>
            <x v="380"/>
            <x v="381"/>
            <x v="382"/>
            <x v="383"/>
            <x v="384"/>
            <x v="385"/>
            <x v="386"/>
            <x v="387"/>
            <x v="388"/>
            <x v="389"/>
            <x v="390"/>
            <x v="391"/>
            <x v="392"/>
            <x v="393"/>
            <x v="394"/>
            <x v="395"/>
            <x v="396"/>
            <x v="397"/>
            <x v="398"/>
            <x v="399"/>
            <x v="400"/>
            <x v="401"/>
            <x v="402"/>
            <x v="403"/>
            <x v="404"/>
            <x v="405"/>
            <x v="406"/>
          </reference>
        </references>
      </pivotArea>
    </format>
    <format dxfId="441">
      <pivotArea dataOnly="0" labelOnly="1" fieldPosition="0">
        <references count="3">
          <reference field="0" count="1" selected="0">
            <x v="5"/>
          </reference>
          <reference field="1" count="1" selected="0">
            <x v="62"/>
          </reference>
          <reference field="2" count="4">
            <x v="407"/>
            <x v="408"/>
            <x v="409"/>
            <x v="410"/>
          </reference>
        </references>
      </pivotArea>
    </format>
    <format dxfId="440">
      <pivotArea dataOnly="0" labelOnly="1" fieldPosition="0">
        <references count="3">
          <reference field="0" count="1" selected="0">
            <x v="5"/>
          </reference>
          <reference field="1" count="1" selected="0">
            <x v="63"/>
          </reference>
          <reference field="2" count="3">
            <x v="411"/>
            <x v="412"/>
            <x v="413"/>
          </reference>
        </references>
      </pivotArea>
    </format>
    <format dxfId="439">
      <pivotArea dataOnly="0" labelOnly="1" fieldPosition="0">
        <references count="4">
          <reference field="0" count="1" selected="0">
            <x v="0"/>
          </reference>
          <reference field="1" count="1" selected="0">
            <x v="0"/>
          </reference>
          <reference field="2" count="1" selected="0">
            <x v="0"/>
          </reference>
          <reference field="6" count="1">
            <x v="0"/>
          </reference>
        </references>
      </pivotArea>
    </format>
    <format dxfId="438">
      <pivotArea dataOnly="0" labelOnly="1" fieldPosition="0">
        <references count="4">
          <reference field="0" count="1" selected="0">
            <x v="0"/>
          </reference>
          <reference field="1" count="1" selected="0">
            <x v="0"/>
          </reference>
          <reference field="2" count="1" selected="0">
            <x v="1"/>
          </reference>
          <reference field="6" count="1">
            <x v="1"/>
          </reference>
        </references>
      </pivotArea>
    </format>
    <format dxfId="437">
      <pivotArea dataOnly="0" labelOnly="1" fieldPosition="0">
        <references count="4">
          <reference field="0" count="1" selected="0">
            <x v="0"/>
          </reference>
          <reference field="1" count="1" selected="0">
            <x v="0"/>
          </reference>
          <reference field="2" count="1" selected="0">
            <x v="2"/>
          </reference>
          <reference field="6" count="5">
            <x v="2"/>
            <x v="3"/>
            <x v="4"/>
            <x v="5"/>
            <x v="6"/>
          </reference>
        </references>
      </pivotArea>
    </format>
    <format dxfId="436">
      <pivotArea dataOnly="0" labelOnly="1" fieldPosition="0">
        <references count="4">
          <reference field="0" count="1" selected="0">
            <x v="0"/>
          </reference>
          <reference field="1" count="1" selected="0">
            <x v="0"/>
          </reference>
          <reference field="2" count="1" selected="0">
            <x v="3"/>
          </reference>
          <reference field="6" count="3">
            <x v="7"/>
            <x v="8"/>
            <x v="9"/>
          </reference>
        </references>
      </pivotArea>
    </format>
    <format dxfId="435">
      <pivotArea dataOnly="0" labelOnly="1" fieldPosition="0">
        <references count="4">
          <reference field="0" count="1" selected="0">
            <x v="0"/>
          </reference>
          <reference field="1" count="1" selected="0">
            <x v="0"/>
          </reference>
          <reference field="2" count="1" selected="0">
            <x v="4"/>
          </reference>
          <reference field="6" count="1">
            <x v="10"/>
          </reference>
        </references>
      </pivotArea>
    </format>
    <format dxfId="434">
      <pivotArea dataOnly="0" labelOnly="1" fieldPosition="0">
        <references count="4">
          <reference field="0" count="1" selected="0">
            <x v="0"/>
          </reference>
          <reference field="1" count="1" selected="0">
            <x v="0"/>
          </reference>
          <reference field="2" count="1" selected="0">
            <x v="5"/>
          </reference>
          <reference field="6" count="1">
            <x v="11"/>
          </reference>
        </references>
      </pivotArea>
    </format>
    <format dxfId="433">
      <pivotArea dataOnly="0" labelOnly="1" fieldPosition="0">
        <references count="4">
          <reference field="0" count="1" selected="0">
            <x v="0"/>
          </reference>
          <reference field="1" count="1" selected="0">
            <x v="0"/>
          </reference>
          <reference field="2" count="1" selected="0">
            <x v="6"/>
          </reference>
          <reference field="6" count="3">
            <x v="12"/>
            <x v="13"/>
            <x v="14"/>
          </reference>
        </references>
      </pivotArea>
    </format>
    <format dxfId="432">
      <pivotArea dataOnly="0" labelOnly="1" fieldPosition="0">
        <references count="4">
          <reference field="0" count="1" selected="0">
            <x v="0"/>
          </reference>
          <reference field="1" count="1" selected="0">
            <x v="0"/>
          </reference>
          <reference field="2" count="1" selected="0">
            <x v="7"/>
          </reference>
          <reference field="6" count="3">
            <x v="15"/>
            <x v="16"/>
            <x v="17"/>
          </reference>
        </references>
      </pivotArea>
    </format>
    <format dxfId="431">
      <pivotArea dataOnly="0" labelOnly="1" fieldPosition="0">
        <references count="4">
          <reference field="0" count="1" selected="0">
            <x v="0"/>
          </reference>
          <reference field="1" count="1" selected="0">
            <x v="0"/>
          </reference>
          <reference field="2" count="1" selected="0">
            <x v="8"/>
          </reference>
          <reference field="6" count="3">
            <x v="18"/>
            <x v="19"/>
            <x v="20"/>
          </reference>
        </references>
      </pivotArea>
    </format>
    <format dxfId="430">
      <pivotArea dataOnly="0" labelOnly="1" fieldPosition="0">
        <references count="4">
          <reference field="0" count="1" selected="0">
            <x v="0"/>
          </reference>
          <reference field="1" count="1" selected="0">
            <x v="0"/>
          </reference>
          <reference field="2" count="1" selected="0">
            <x v="9"/>
          </reference>
          <reference field="6" count="1">
            <x v="21"/>
          </reference>
        </references>
      </pivotArea>
    </format>
    <format dxfId="429">
      <pivotArea dataOnly="0" labelOnly="1" fieldPosition="0">
        <references count="4">
          <reference field="0" count="1" selected="0">
            <x v="0"/>
          </reference>
          <reference field="1" count="1" selected="0">
            <x v="0"/>
          </reference>
          <reference field="2" count="1" selected="0">
            <x v="10"/>
          </reference>
          <reference field="6" count="1">
            <x v="22"/>
          </reference>
        </references>
      </pivotArea>
    </format>
    <format dxfId="428">
      <pivotArea dataOnly="0" labelOnly="1" fieldPosition="0">
        <references count="4">
          <reference field="0" count="1" selected="0">
            <x v="0"/>
          </reference>
          <reference field="1" count="1" selected="0">
            <x v="1"/>
          </reference>
          <reference field="2" count="1" selected="0">
            <x v="11"/>
          </reference>
          <reference field="6" count="1">
            <x v="23"/>
          </reference>
        </references>
      </pivotArea>
    </format>
    <format dxfId="427">
      <pivotArea dataOnly="0" labelOnly="1" fieldPosition="0">
        <references count="4">
          <reference field="0" count="1" selected="0">
            <x v="0"/>
          </reference>
          <reference field="1" count="1" selected="0">
            <x v="2"/>
          </reference>
          <reference field="2" count="1" selected="0">
            <x v="12"/>
          </reference>
          <reference field="6" count="1">
            <x v="24"/>
          </reference>
        </references>
      </pivotArea>
    </format>
    <format dxfId="426">
      <pivotArea dataOnly="0" labelOnly="1" fieldPosition="0">
        <references count="4">
          <reference field="0" count="1" selected="0">
            <x v="0"/>
          </reference>
          <reference field="1" count="1" selected="0">
            <x v="2"/>
          </reference>
          <reference field="2" count="1" selected="0">
            <x v="13"/>
          </reference>
          <reference field="6" count="1">
            <x v="25"/>
          </reference>
        </references>
      </pivotArea>
    </format>
    <format dxfId="425">
      <pivotArea dataOnly="0" labelOnly="1" fieldPosition="0">
        <references count="4">
          <reference field="0" count="1" selected="0">
            <x v="0"/>
          </reference>
          <reference field="1" count="1" selected="0">
            <x v="2"/>
          </reference>
          <reference field="2" count="1" selected="0">
            <x v="14"/>
          </reference>
          <reference field="6" count="1">
            <x v="26"/>
          </reference>
        </references>
      </pivotArea>
    </format>
    <format dxfId="424">
      <pivotArea dataOnly="0" labelOnly="1" fieldPosition="0">
        <references count="4">
          <reference field="0" count="1" selected="0">
            <x v="0"/>
          </reference>
          <reference field="1" count="1" selected="0">
            <x v="3"/>
          </reference>
          <reference field="2" count="1" selected="0">
            <x v="15"/>
          </reference>
          <reference field="6" count="4">
            <x v="27"/>
            <x v="28"/>
            <x v="29"/>
            <x v="30"/>
          </reference>
        </references>
      </pivotArea>
    </format>
    <format dxfId="423">
      <pivotArea dataOnly="0" labelOnly="1" fieldPosition="0">
        <references count="4">
          <reference field="0" count="1" selected="0">
            <x v="0"/>
          </reference>
          <reference field="1" count="1" selected="0">
            <x v="3"/>
          </reference>
          <reference field="2" count="1" selected="0">
            <x v="16"/>
          </reference>
          <reference field="6" count="1">
            <x v="31"/>
          </reference>
        </references>
      </pivotArea>
    </format>
    <format dxfId="422">
      <pivotArea dataOnly="0" labelOnly="1" fieldPosition="0">
        <references count="4">
          <reference field="0" count="1" selected="0">
            <x v="0"/>
          </reference>
          <reference field="1" count="1" selected="0">
            <x v="3"/>
          </reference>
          <reference field="2" count="1" selected="0">
            <x v="17"/>
          </reference>
          <reference field="6" count="1">
            <x v="32"/>
          </reference>
        </references>
      </pivotArea>
    </format>
    <format dxfId="421">
      <pivotArea dataOnly="0" labelOnly="1" fieldPosition="0">
        <references count="4">
          <reference field="0" count="1" selected="0">
            <x v="1"/>
          </reference>
          <reference field="1" count="1" selected="0">
            <x v="4"/>
          </reference>
          <reference field="2" count="1" selected="0">
            <x v="18"/>
          </reference>
          <reference field="6" count="11">
            <x v="33"/>
            <x v="34"/>
            <x v="35"/>
            <x v="36"/>
            <x v="37"/>
            <x v="38"/>
            <x v="39"/>
            <x v="40"/>
            <x v="41"/>
            <x v="42"/>
            <x v="43"/>
          </reference>
        </references>
      </pivotArea>
    </format>
    <format dxfId="420">
      <pivotArea dataOnly="0" labelOnly="1" fieldPosition="0">
        <references count="4">
          <reference field="0" count="1" selected="0">
            <x v="1"/>
          </reference>
          <reference field="1" count="1" selected="0">
            <x v="4"/>
          </reference>
          <reference field="2" count="1" selected="0">
            <x v="19"/>
          </reference>
          <reference field="6" count="2">
            <x v="44"/>
            <x v="45"/>
          </reference>
        </references>
      </pivotArea>
    </format>
    <format dxfId="419">
      <pivotArea dataOnly="0" labelOnly="1" fieldPosition="0">
        <references count="4">
          <reference field="0" count="1" selected="0">
            <x v="1"/>
          </reference>
          <reference field="1" count="1" selected="0">
            <x v="5"/>
          </reference>
          <reference field="2" count="1" selected="0">
            <x v="20"/>
          </reference>
          <reference field="6" count="5">
            <x v="46"/>
            <x v="47"/>
            <x v="48"/>
            <x v="49"/>
            <x v="50"/>
          </reference>
        </references>
      </pivotArea>
    </format>
    <format dxfId="418">
      <pivotArea dataOnly="0" labelOnly="1" fieldPosition="0">
        <references count="4">
          <reference field="0" count="1" selected="0">
            <x v="1"/>
          </reference>
          <reference field="1" count="1" selected="0">
            <x v="5"/>
          </reference>
          <reference field="2" count="1" selected="0">
            <x v="21"/>
          </reference>
          <reference field="6" count="6">
            <x v="51"/>
            <x v="52"/>
            <x v="53"/>
            <x v="54"/>
            <x v="55"/>
            <x v="56"/>
          </reference>
        </references>
      </pivotArea>
    </format>
    <format dxfId="417">
      <pivotArea dataOnly="0" labelOnly="1" fieldPosition="0">
        <references count="4">
          <reference field="0" count="1" selected="0">
            <x v="1"/>
          </reference>
          <reference field="1" count="1" selected="0">
            <x v="5"/>
          </reference>
          <reference field="2" count="1" selected="0">
            <x v="22"/>
          </reference>
          <reference field="6" count="1">
            <x v="57"/>
          </reference>
        </references>
      </pivotArea>
    </format>
    <format dxfId="416">
      <pivotArea dataOnly="0" labelOnly="1" fieldPosition="0">
        <references count="4">
          <reference field="0" count="1" selected="0">
            <x v="1"/>
          </reference>
          <reference field="1" count="1" selected="0">
            <x v="5"/>
          </reference>
          <reference field="2" count="1" selected="0">
            <x v="23"/>
          </reference>
          <reference field="6" count="4">
            <x v="58"/>
            <x v="59"/>
            <x v="60"/>
            <x v="61"/>
          </reference>
        </references>
      </pivotArea>
    </format>
    <format dxfId="415">
      <pivotArea dataOnly="0" labelOnly="1" fieldPosition="0">
        <references count="4">
          <reference field="0" count="1" selected="0">
            <x v="1"/>
          </reference>
          <reference field="1" count="1" selected="0">
            <x v="5"/>
          </reference>
          <reference field="2" count="1" selected="0">
            <x v="24"/>
          </reference>
          <reference field="6" count="1">
            <x v="62"/>
          </reference>
        </references>
      </pivotArea>
    </format>
    <format dxfId="414">
      <pivotArea dataOnly="0" labelOnly="1" fieldPosition="0">
        <references count="4">
          <reference field="0" count="1" selected="0">
            <x v="1"/>
          </reference>
          <reference field="1" count="1" selected="0">
            <x v="6"/>
          </reference>
          <reference field="2" count="1" selected="0">
            <x v="25"/>
          </reference>
          <reference field="6" count="1">
            <x v="63"/>
          </reference>
        </references>
      </pivotArea>
    </format>
    <format dxfId="413">
      <pivotArea dataOnly="0" labelOnly="1" fieldPosition="0">
        <references count="4">
          <reference field="0" count="1" selected="0">
            <x v="1"/>
          </reference>
          <reference field="1" count="1" selected="0">
            <x v="7"/>
          </reference>
          <reference field="2" count="1" selected="0">
            <x v="26"/>
          </reference>
          <reference field="6" count="1">
            <x v="64"/>
          </reference>
        </references>
      </pivotArea>
    </format>
    <format dxfId="412">
      <pivotArea dataOnly="0" labelOnly="1" fieldPosition="0">
        <references count="4">
          <reference field="0" count="1" selected="0">
            <x v="1"/>
          </reference>
          <reference field="1" count="1" selected="0">
            <x v="8"/>
          </reference>
          <reference field="2" count="1" selected="0">
            <x v="27"/>
          </reference>
          <reference field="6" count="1">
            <x v="65"/>
          </reference>
        </references>
      </pivotArea>
    </format>
    <format dxfId="411">
      <pivotArea dataOnly="0" labelOnly="1" fieldPosition="0">
        <references count="4">
          <reference field="0" count="1" selected="0">
            <x v="1"/>
          </reference>
          <reference field="1" count="1" selected="0">
            <x v="8"/>
          </reference>
          <reference field="2" count="1" selected="0">
            <x v="28"/>
          </reference>
          <reference field="6" count="1">
            <x v="66"/>
          </reference>
        </references>
      </pivotArea>
    </format>
    <format dxfId="410">
      <pivotArea dataOnly="0" labelOnly="1" fieldPosition="0">
        <references count="4">
          <reference field="0" count="1" selected="0">
            <x v="1"/>
          </reference>
          <reference field="1" count="1" selected="0">
            <x v="8"/>
          </reference>
          <reference field="2" count="1" selected="0">
            <x v="29"/>
          </reference>
          <reference field="6" count="1">
            <x v="67"/>
          </reference>
        </references>
      </pivotArea>
    </format>
    <format dxfId="409">
      <pivotArea dataOnly="0" labelOnly="1" fieldPosition="0">
        <references count="4">
          <reference field="0" count="1" selected="0">
            <x v="1"/>
          </reference>
          <reference field="1" count="1" selected="0">
            <x v="8"/>
          </reference>
          <reference field="2" count="1" selected="0">
            <x v="30"/>
          </reference>
          <reference field="6" count="1">
            <x v="68"/>
          </reference>
        </references>
      </pivotArea>
    </format>
    <format dxfId="408">
      <pivotArea dataOnly="0" labelOnly="1" fieldPosition="0">
        <references count="4">
          <reference field="0" count="1" selected="0">
            <x v="1"/>
          </reference>
          <reference field="1" count="1" selected="0">
            <x v="8"/>
          </reference>
          <reference field="2" count="1" selected="0">
            <x v="31"/>
          </reference>
          <reference field="6" count="2">
            <x v="69"/>
            <x v="70"/>
          </reference>
        </references>
      </pivotArea>
    </format>
    <format dxfId="407">
      <pivotArea dataOnly="0" labelOnly="1" fieldPosition="0">
        <references count="4">
          <reference field="0" count="1" selected="0">
            <x v="1"/>
          </reference>
          <reference field="1" count="1" selected="0">
            <x v="8"/>
          </reference>
          <reference field="2" count="1" selected="0">
            <x v="32"/>
          </reference>
          <reference field="6" count="1">
            <x v="71"/>
          </reference>
        </references>
      </pivotArea>
    </format>
    <format dxfId="406">
      <pivotArea dataOnly="0" labelOnly="1" fieldPosition="0">
        <references count="4">
          <reference field="0" count="1" selected="0">
            <x v="1"/>
          </reference>
          <reference field="1" count="1" selected="0">
            <x v="8"/>
          </reference>
          <reference field="2" count="1" selected="0">
            <x v="33"/>
          </reference>
          <reference field="6" count="2">
            <x v="72"/>
            <x v="73"/>
          </reference>
        </references>
      </pivotArea>
    </format>
    <format dxfId="405">
      <pivotArea dataOnly="0" labelOnly="1" fieldPosition="0">
        <references count="4">
          <reference field="0" count="1" selected="0">
            <x v="1"/>
          </reference>
          <reference field="1" count="1" selected="0">
            <x v="8"/>
          </reference>
          <reference field="2" count="1" selected="0">
            <x v="34"/>
          </reference>
          <reference field="6" count="1">
            <x v="74"/>
          </reference>
        </references>
      </pivotArea>
    </format>
    <format dxfId="404">
      <pivotArea dataOnly="0" labelOnly="1" fieldPosition="0">
        <references count="4">
          <reference field="0" count="1" selected="0">
            <x v="1"/>
          </reference>
          <reference field="1" count="1" selected="0">
            <x v="8"/>
          </reference>
          <reference field="2" count="1" selected="0">
            <x v="35"/>
          </reference>
          <reference field="6" count="6">
            <x v="75"/>
            <x v="76"/>
            <x v="77"/>
            <x v="78"/>
            <x v="79"/>
            <x v="80"/>
          </reference>
        </references>
      </pivotArea>
    </format>
    <format dxfId="403">
      <pivotArea dataOnly="0" labelOnly="1" fieldPosition="0">
        <references count="4">
          <reference field="0" count="1" selected="0">
            <x v="1"/>
          </reference>
          <reference field="1" count="1" selected="0">
            <x v="8"/>
          </reference>
          <reference field="2" count="1" selected="0">
            <x v="36"/>
          </reference>
          <reference field="6" count="1">
            <x v="81"/>
          </reference>
        </references>
      </pivotArea>
    </format>
    <format dxfId="402">
      <pivotArea dataOnly="0" labelOnly="1" fieldPosition="0">
        <references count="4">
          <reference field="0" count="1" selected="0">
            <x v="1"/>
          </reference>
          <reference field="1" count="1" selected="0">
            <x v="8"/>
          </reference>
          <reference field="2" count="1" selected="0">
            <x v="37"/>
          </reference>
          <reference field="6" count="5">
            <x v="82"/>
            <x v="83"/>
            <x v="84"/>
            <x v="85"/>
            <x v="86"/>
          </reference>
        </references>
      </pivotArea>
    </format>
    <format dxfId="401">
      <pivotArea dataOnly="0" labelOnly="1" fieldPosition="0">
        <references count="4">
          <reference field="0" count="1" selected="0">
            <x v="1"/>
          </reference>
          <reference field="1" count="1" selected="0">
            <x v="8"/>
          </reference>
          <reference field="2" count="1" selected="0">
            <x v="38"/>
          </reference>
          <reference field="6" count="2">
            <x v="87"/>
            <x v="88"/>
          </reference>
        </references>
      </pivotArea>
    </format>
    <format dxfId="400">
      <pivotArea dataOnly="0" labelOnly="1" fieldPosition="0">
        <references count="4">
          <reference field="0" count="1" selected="0">
            <x v="1"/>
          </reference>
          <reference field="1" count="1" selected="0">
            <x v="8"/>
          </reference>
          <reference field="2" count="1" selected="0">
            <x v="39"/>
          </reference>
          <reference field="6" count="23">
            <x v="89"/>
            <x v="90"/>
            <x v="91"/>
            <x v="92"/>
            <x v="93"/>
            <x v="94"/>
            <x v="95"/>
            <x v="96"/>
            <x v="97"/>
            <x v="98"/>
            <x v="99"/>
            <x v="100"/>
            <x v="101"/>
            <x v="102"/>
            <x v="103"/>
            <x v="104"/>
            <x v="105"/>
            <x v="106"/>
            <x v="107"/>
            <x v="108"/>
            <x v="109"/>
            <x v="110"/>
            <x v="111"/>
          </reference>
        </references>
      </pivotArea>
    </format>
    <format dxfId="399">
      <pivotArea dataOnly="0" labelOnly="1" fieldPosition="0">
        <references count="4">
          <reference field="0" count="1" selected="0">
            <x v="1"/>
          </reference>
          <reference field="1" count="1" selected="0">
            <x v="8"/>
          </reference>
          <reference field="2" count="1" selected="0">
            <x v="23"/>
          </reference>
          <reference field="6" count="1">
            <x v="112"/>
          </reference>
        </references>
      </pivotArea>
    </format>
    <format dxfId="398">
      <pivotArea dataOnly="0" labelOnly="1" fieldPosition="0">
        <references count="4">
          <reference field="0" count="1" selected="0">
            <x v="1"/>
          </reference>
          <reference field="1" count="1" selected="0">
            <x v="8"/>
          </reference>
          <reference field="2" count="1" selected="0">
            <x v="40"/>
          </reference>
          <reference field="6" count="2">
            <x v="113"/>
            <x v="114"/>
          </reference>
        </references>
      </pivotArea>
    </format>
    <format dxfId="397">
      <pivotArea dataOnly="0" labelOnly="1" fieldPosition="0">
        <references count="4">
          <reference field="0" count="1" selected="0">
            <x v="1"/>
          </reference>
          <reference field="1" count="1" selected="0">
            <x v="8"/>
          </reference>
          <reference field="2" count="1" selected="0">
            <x v="41"/>
          </reference>
          <reference field="6" count="1">
            <x v="115"/>
          </reference>
        </references>
      </pivotArea>
    </format>
    <format dxfId="396">
      <pivotArea dataOnly="0" labelOnly="1" fieldPosition="0">
        <references count="4">
          <reference field="0" count="1" selected="0">
            <x v="1"/>
          </reference>
          <reference field="1" count="1" selected="0">
            <x v="9"/>
          </reference>
          <reference field="2" count="1" selected="0">
            <x v="42"/>
          </reference>
          <reference field="6" count="2">
            <x v="116"/>
            <x v="117"/>
          </reference>
        </references>
      </pivotArea>
    </format>
    <format dxfId="395">
      <pivotArea dataOnly="0" labelOnly="1" fieldPosition="0">
        <references count="4">
          <reference field="0" count="1" selected="0">
            <x v="1"/>
          </reference>
          <reference field="1" count="1" selected="0">
            <x v="9"/>
          </reference>
          <reference field="2" count="1" selected="0">
            <x v="43"/>
          </reference>
          <reference field="6" count="1">
            <x v="118"/>
          </reference>
        </references>
      </pivotArea>
    </format>
    <format dxfId="394">
      <pivotArea dataOnly="0" labelOnly="1" fieldPosition="0">
        <references count="4">
          <reference field="0" count="1" selected="0">
            <x v="1"/>
          </reference>
          <reference field="1" count="1" selected="0">
            <x v="9"/>
          </reference>
          <reference field="2" count="1" selected="0">
            <x v="44"/>
          </reference>
          <reference field="6" count="11">
            <x v="119"/>
            <x v="120"/>
            <x v="121"/>
            <x v="122"/>
            <x v="123"/>
            <x v="124"/>
            <x v="125"/>
            <x v="126"/>
            <x v="127"/>
            <x v="128"/>
            <x v="129"/>
          </reference>
        </references>
      </pivotArea>
    </format>
    <format dxfId="393">
      <pivotArea dataOnly="0" labelOnly="1" fieldPosition="0">
        <references count="4">
          <reference field="0" count="1" selected="0">
            <x v="1"/>
          </reference>
          <reference field="1" count="1" selected="0">
            <x v="9"/>
          </reference>
          <reference field="2" count="1" selected="0">
            <x v="45"/>
          </reference>
          <reference field="6" count="1">
            <x v="130"/>
          </reference>
        </references>
      </pivotArea>
    </format>
    <format dxfId="392">
      <pivotArea dataOnly="0" labelOnly="1" fieldPosition="0">
        <references count="4">
          <reference field="0" count="1" selected="0">
            <x v="1"/>
          </reference>
          <reference field="1" count="1" selected="0">
            <x v="9"/>
          </reference>
          <reference field="2" count="1" selected="0">
            <x v="46"/>
          </reference>
          <reference field="6" count="1">
            <x v="131"/>
          </reference>
        </references>
      </pivotArea>
    </format>
    <format dxfId="391">
      <pivotArea dataOnly="0" labelOnly="1" fieldPosition="0">
        <references count="4">
          <reference field="0" count="1" selected="0">
            <x v="1"/>
          </reference>
          <reference field="1" count="1" selected="0">
            <x v="9"/>
          </reference>
          <reference field="2" count="1" selected="0">
            <x v="47"/>
          </reference>
          <reference field="6" count="2">
            <x v="132"/>
            <x v="133"/>
          </reference>
        </references>
      </pivotArea>
    </format>
    <format dxfId="390">
      <pivotArea dataOnly="0" labelOnly="1" fieldPosition="0">
        <references count="4">
          <reference field="0" count="1" selected="0">
            <x v="1"/>
          </reference>
          <reference field="1" count="1" selected="0">
            <x v="9"/>
          </reference>
          <reference field="2" count="1" selected="0">
            <x v="48"/>
          </reference>
          <reference field="6" count="1">
            <x v="134"/>
          </reference>
        </references>
      </pivotArea>
    </format>
    <format dxfId="389">
      <pivotArea dataOnly="0" labelOnly="1" fieldPosition="0">
        <references count="4">
          <reference field="0" count="1" selected="0">
            <x v="1"/>
          </reference>
          <reference field="1" count="1" selected="0">
            <x v="9"/>
          </reference>
          <reference field="2" count="1" selected="0">
            <x v="49"/>
          </reference>
          <reference field="6" count="1">
            <x v="135"/>
          </reference>
        </references>
      </pivotArea>
    </format>
    <format dxfId="388">
      <pivotArea dataOnly="0" labelOnly="1" fieldPosition="0">
        <references count="4">
          <reference field="0" count="1" selected="0">
            <x v="1"/>
          </reference>
          <reference field="1" count="1" selected="0">
            <x v="9"/>
          </reference>
          <reference field="2" count="1" selected="0">
            <x v="50"/>
          </reference>
          <reference field="6" count="1">
            <x v="136"/>
          </reference>
        </references>
      </pivotArea>
    </format>
    <format dxfId="387">
      <pivotArea dataOnly="0" labelOnly="1" fieldPosition="0">
        <references count="4">
          <reference field="0" count="1" selected="0">
            <x v="2"/>
          </reference>
          <reference field="1" count="1" selected="0">
            <x v="10"/>
          </reference>
          <reference field="2" count="1" selected="0">
            <x v="51"/>
          </reference>
          <reference field="6" count="1">
            <x v="137"/>
          </reference>
        </references>
      </pivotArea>
    </format>
    <format dxfId="386">
      <pivotArea dataOnly="0" labelOnly="1" fieldPosition="0">
        <references count="4">
          <reference field="0" count="1" selected="0">
            <x v="2"/>
          </reference>
          <reference field="1" count="1" selected="0">
            <x v="10"/>
          </reference>
          <reference field="2" count="1" selected="0">
            <x v="52"/>
          </reference>
          <reference field="6" count="1">
            <x v="138"/>
          </reference>
        </references>
      </pivotArea>
    </format>
    <format dxfId="385">
      <pivotArea dataOnly="0" labelOnly="1" fieldPosition="0">
        <references count="4">
          <reference field="0" count="1" selected="0">
            <x v="2"/>
          </reference>
          <reference field="1" count="1" selected="0">
            <x v="11"/>
          </reference>
          <reference field="2" count="1" selected="0">
            <x v="53"/>
          </reference>
          <reference field="6" count="1">
            <x v="139"/>
          </reference>
        </references>
      </pivotArea>
    </format>
    <format dxfId="384">
      <pivotArea dataOnly="0" labelOnly="1" fieldPosition="0">
        <references count="4">
          <reference field="0" count="1" selected="0">
            <x v="2"/>
          </reference>
          <reference field="1" count="1" selected="0">
            <x v="12"/>
          </reference>
          <reference field="2" count="1" selected="0">
            <x v="54"/>
          </reference>
          <reference field="6" count="2">
            <x v="140"/>
            <x v="141"/>
          </reference>
        </references>
      </pivotArea>
    </format>
    <format dxfId="383">
      <pivotArea dataOnly="0" labelOnly="1" fieldPosition="0">
        <references count="4">
          <reference field="0" count="1" selected="0">
            <x v="2"/>
          </reference>
          <reference field="1" count="1" selected="0">
            <x v="12"/>
          </reference>
          <reference field="2" count="1" selected="0">
            <x v="55"/>
          </reference>
          <reference field="6" count="1">
            <x v="142"/>
          </reference>
        </references>
      </pivotArea>
    </format>
    <format dxfId="382">
      <pivotArea dataOnly="0" labelOnly="1" fieldPosition="0">
        <references count="4">
          <reference field="0" count="1" selected="0">
            <x v="2"/>
          </reference>
          <reference field="1" count="1" selected="0">
            <x v="12"/>
          </reference>
          <reference field="2" count="1" selected="0">
            <x v="56"/>
          </reference>
          <reference field="6" count="1">
            <x v="143"/>
          </reference>
        </references>
      </pivotArea>
    </format>
    <format dxfId="381">
      <pivotArea dataOnly="0" labelOnly="1" fieldPosition="0">
        <references count="4">
          <reference field="0" count="1" selected="0">
            <x v="2"/>
          </reference>
          <reference field="1" count="1" selected="0">
            <x v="12"/>
          </reference>
          <reference field="2" count="1" selected="0">
            <x v="57"/>
          </reference>
          <reference field="6" count="1">
            <x v="144"/>
          </reference>
        </references>
      </pivotArea>
    </format>
    <format dxfId="380">
      <pivotArea dataOnly="0" labelOnly="1" fieldPosition="0">
        <references count="4">
          <reference field="0" count="1" selected="0">
            <x v="2"/>
          </reference>
          <reference field="1" count="1" selected="0">
            <x v="12"/>
          </reference>
          <reference field="2" count="1" selected="0">
            <x v="58"/>
          </reference>
          <reference field="6" count="1">
            <x v="145"/>
          </reference>
        </references>
      </pivotArea>
    </format>
    <format dxfId="379">
      <pivotArea dataOnly="0" labelOnly="1" fieldPosition="0">
        <references count="4">
          <reference field="0" count="1" selected="0">
            <x v="2"/>
          </reference>
          <reference field="1" count="1" selected="0">
            <x v="13"/>
          </reference>
          <reference field="2" count="1" selected="0">
            <x v="59"/>
          </reference>
          <reference field="6" count="2">
            <x v="146"/>
            <x v="147"/>
          </reference>
        </references>
      </pivotArea>
    </format>
    <format dxfId="378">
      <pivotArea dataOnly="0" labelOnly="1" fieldPosition="0">
        <references count="4">
          <reference field="0" count="1" selected="0">
            <x v="2"/>
          </reference>
          <reference field="1" count="1" selected="0">
            <x v="14"/>
          </reference>
          <reference field="2" count="1" selected="0">
            <x v="60"/>
          </reference>
          <reference field="6" count="2">
            <x v="148"/>
            <x v="149"/>
          </reference>
        </references>
      </pivotArea>
    </format>
    <format dxfId="377">
      <pivotArea dataOnly="0" labelOnly="1" fieldPosition="0">
        <references count="4">
          <reference field="0" count="1" selected="0">
            <x v="2"/>
          </reference>
          <reference field="1" count="1" selected="0">
            <x v="15"/>
          </reference>
          <reference field="2" count="1" selected="0">
            <x v="61"/>
          </reference>
          <reference field="6" count="1">
            <x v="150"/>
          </reference>
        </references>
      </pivotArea>
    </format>
    <format dxfId="376">
      <pivotArea dataOnly="0" labelOnly="1" fieldPosition="0">
        <references count="4">
          <reference field="0" count="1" selected="0">
            <x v="2"/>
          </reference>
          <reference field="1" count="1" selected="0">
            <x v="15"/>
          </reference>
          <reference field="2" count="1" selected="0">
            <x v="62"/>
          </reference>
          <reference field="6" count="1">
            <x v="151"/>
          </reference>
        </references>
      </pivotArea>
    </format>
    <format dxfId="375">
      <pivotArea dataOnly="0" labelOnly="1" fieldPosition="0">
        <references count="4">
          <reference field="0" count="1" selected="0">
            <x v="2"/>
          </reference>
          <reference field="1" count="1" selected="0">
            <x v="16"/>
          </reference>
          <reference field="2" count="1" selected="0">
            <x v="63"/>
          </reference>
          <reference field="6" count="1">
            <x v="152"/>
          </reference>
        </references>
      </pivotArea>
    </format>
    <format dxfId="374">
      <pivotArea dataOnly="0" labelOnly="1" fieldPosition="0">
        <references count="4">
          <reference field="0" count="1" selected="0">
            <x v="2"/>
          </reference>
          <reference field="1" count="1" selected="0">
            <x v="17"/>
          </reference>
          <reference field="2" count="1" selected="0">
            <x v="64"/>
          </reference>
          <reference field="6" count="11">
            <x v="153"/>
            <x v="154"/>
            <x v="155"/>
            <x v="156"/>
            <x v="157"/>
            <x v="158"/>
            <x v="159"/>
            <x v="160"/>
            <x v="161"/>
            <x v="162"/>
            <x v="163"/>
          </reference>
        </references>
      </pivotArea>
    </format>
    <format dxfId="373">
      <pivotArea dataOnly="0" labelOnly="1" fieldPosition="0">
        <references count="4">
          <reference field="0" count="1" selected="0">
            <x v="2"/>
          </reference>
          <reference field="1" count="1" selected="0">
            <x v="18"/>
          </reference>
          <reference field="2" count="1" selected="0">
            <x v="65"/>
          </reference>
          <reference field="6" count="1">
            <x v="164"/>
          </reference>
        </references>
      </pivotArea>
    </format>
    <format dxfId="372">
      <pivotArea dataOnly="0" labelOnly="1" fieldPosition="0">
        <references count="4">
          <reference field="0" count="1" selected="0">
            <x v="2"/>
          </reference>
          <reference field="1" count="1" selected="0">
            <x v="18"/>
          </reference>
          <reference field="2" count="1" selected="0">
            <x v="66"/>
          </reference>
          <reference field="6" count="1">
            <x v="165"/>
          </reference>
        </references>
      </pivotArea>
    </format>
    <format dxfId="371">
      <pivotArea dataOnly="0" labelOnly="1" fieldPosition="0">
        <references count="4">
          <reference field="0" count="1" selected="0">
            <x v="2"/>
          </reference>
          <reference field="1" count="1" selected="0">
            <x v="19"/>
          </reference>
          <reference field="2" count="1" selected="0">
            <x v="67"/>
          </reference>
          <reference field="6" count="1">
            <x v="166"/>
          </reference>
        </references>
      </pivotArea>
    </format>
    <format dxfId="370">
      <pivotArea dataOnly="0" labelOnly="1" fieldPosition="0">
        <references count="4">
          <reference field="0" count="1" selected="0">
            <x v="2"/>
          </reference>
          <reference field="1" count="1" selected="0">
            <x v="19"/>
          </reference>
          <reference field="2" count="1" selected="0">
            <x v="68"/>
          </reference>
          <reference field="6" count="2">
            <x v="167"/>
            <x v="168"/>
          </reference>
        </references>
      </pivotArea>
    </format>
    <format dxfId="369">
      <pivotArea dataOnly="0" labelOnly="1" fieldPosition="0">
        <references count="4">
          <reference field="0" count="1" selected="0">
            <x v="2"/>
          </reference>
          <reference field="1" count="1" selected="0">
            <x v="20"/>
          </reference>
          <reference field="2" count="1" selected="0">
            <x v="69"/>
          </reference>
          <reference field="6" count="1">
            <x v="169"/>
          </reference>
        </references>
      </pivotArea>
    </format>
    <format dxfId="368">
      <pivotArea dataOnly="0" labelOnly="1" fieldPosition="0">
        <references count="4">
          <reference field="0" count="1" selected="0">
            <x v="2"/>
          </reference>
          <reference field="1" count="1" selected="0">
            <x v="21"/>
          </reference>
          <reference field="2" count="1" selected="0">
            <x v="70"/>
          </reference>
          <reference field="6" count="1">
            <x v="170"/>
          </reference>
        </references>
      </pivotArea>
    </format>
    <format dxfId="367">
      <pivotArea dataOnly="0" labelOnly="1" fieldPosition="0">
        <references count="4">
          <reference field="0" count="1" selected="0">
            <x v="3"/>
          </reference>
          <reference field="1" count="1" selected="0">
            <x v="22"/>
          </reference>
          <reference field="2" count="1" selected="0">
            <x v="71"/>
          </reference>
          <reference field="6" count="1">
            <x v="171"/>
          </reference>
        </references>
      </pivotArea>
    </format>
    <format dxfId="366">
      <pivotArea dataOnly="0" labelOnly="1" fieldPosition="0">
        <references count="4">
          <reference field="0" count="1" selected="0">
            <x v="3"/>
          </reference>
          <reference field="1" count="1" selected="0">
            <x v="22"/>
          </reference>
          <reference field="2" count="1" selected="0">
            <x v="72"/>
          </reference>
          <reference field="6" count="1">
            <x v="172"/>
          </reference>
        </references>
      </pivotArea>
    </format>
    <format dxfId="365">
      <pivotArea dataOnly="0" labelOnly="1" fieldPosition="0">
        <references count="4">
          <reference field="0" count="1" selected="0">
            <x v="3"/>
          </reference>
          <reference field="1" count="1" selected="0">
            <x v="22"/>
          </reference>
          <reference field="2" count="1" selected="0">
            <x v="73"/>
          </reference>
          <reference field="6" count="1">
            <x v="173"/>
          </reference>
        </references>
      </pivotArea>
    </format>
    <format dxfId="364">
      <pivotArea dataOnly="0" labelOnly="1" fieldPosition="0">
        <references count="4">
          <reference field="0" count="1" selected="0">
            <x v="3"/>
          </reference>
          <reference field="1" count="1" selected="0">
            <x v="23"/>
          </reference>
          <reference field="2" count="1" selected="0">
            <x v="74"/>
          </reference>
          <reference field="6" count="1">
            <x v="174"/>
          </reference>
        </references>
      </pivotArea>
    </format>
    <format dxfId="363">
      <pivotArea dataOnly="0" labelOnly="1" fieldPosition="0">
        <references count="4">
          <reference field="0" count="1" selected="0">
            <x v="3"/>
          </reference>
          <reference field="1" count="1" selected="0">
            <x v="23"/>
          </reference>
          <reference field="2" count="1" selected="0">
            <x v="75"/>
          </reference>
          <reference field="6" count="1">
            <x v="175"/>
          </reference>
        </references>
      </pivotArea>
    </format>
    <format dxfId="362">
      <pivotArea dataOnly="0" labelOnly="1" fieldPosition="0">
        <references count="4">
          <reference field="0" count="1" selected="0">
            <x v="3"/>
          </reference>
          <reference field="1" count="1" selected="0">
            <x v="24"/>
          </reference>
          <reference field="2" count="1" selected="0">
            <x v="71"/>
          </reference>
          <reference field="6" count="1">
            <x v="176"/>
          </reference>
        </references>
      </pivotArea>
    </format>
    <format dxfId="361">
      <pivotArea dataOnly="0" labelOnly="1" fieldPosition="0">
        <references count="4">
          <reference field="0" count="1" selected="0">
            <x v="3"/>
          </reference>
          <reference field="1" count="1" selected="0">
            <x v="24"/>
          </reference>
          <reference field="2" count="1" selected="0">
            <x v="74"/>
          </reference>
          <reference field="6" count="1">
            <x v="177"/>
          </reference>
        </references>
      </pivotArea>
    </format>
    <format dxfId="360">
      <pivotArea dataOnly="0" labelOnly="1" fieldPosition="0">
        <references count="4">
          <reference field="0" count="1" selected="0">
            <x v="3"/>
          </reference>
          <reference field="1" count="1" selected="0">
            <x v="24"/>
          </reference>
          <reference field="2" count="1" selected="0">
            <x v="76"/>
          </reference>
          <reference field="6" count="1">
            <x v="178"/>
          </reference>
        </references>
      </pivotArea>
    </format>
    <format dxfId="359">
      <pivotArea dataOnly="0" labelOnly="1" fieldPosition="0">
        <references count="4">
          <reference field="0" count="1" selected="0">
            <x v="3"/>
          </reference>
          <reference field="1" count="1" selected="0">
            <x v="24"/>
          </reference>
          <reference field="2" count="1" selected="0">
            <x v="77"/>
          </reference>
          <reference field="6" count="1">
            <x v="179"/>
          </reference>
        </references>
      </pivotArea>
    </format>
    <format dxfId="358">
      <pivotArea dataOnly="0" labelOnly="1" fieldPosition="0">
        <references count="4">
          <reference field="0" count="1" selected="0">
            <x v="3"/>
          </reference>
          <reference field="1" count="1" selected="0">
            <x v="24"/>
          </reference>
          <reference field="2" count="1" selected="0">
            <x v="78"/>
          </reference>
          <reference field="6" count="1">
            <x v="180"/>
          </reference>
        </references>
      </pivotArea>
    </format>
    <format dxfId="357">
      <pivotArea dataOnly="0" labelOnly="1" fieldPosition="0">
        <references count="4">
          <reference field="0" count="1" selected="0">
            <x v="3"/>
          </reference>
          <reference field="1" count="1" selected="0">
            <x v="24"/>
          </reference>
          <reference field="2" count="1" selected="0">
            <x v="79"/>
          </reference>
          <reference field="6" count="1">
            <x v="181"/>
          </reference>
        </references>
      </pivotArea>
    </format>
    <format dxfId="356">
      <pivotArea dataOnly="0" labelOnly="1" fieldPosition="0">
        <references count="4">
          <reference field="0" count="1" selected="0">
            <x v="3"/>
          </reference>
          <reference field="1" count="1" selected="0">
            <x v="24"/>
          </reference>
          <reference field="2" count="1" selected="0">
            <x v="80"/>
          </reference>
          <reference field="6" count="1">
            <x v="182"/>
          </reference>
        </references>
      </pivotArea>
    </format>
    <format dxfId="355">
      <pivotArea dataOnly="0" labelOnly="1" fieldPosition="0">
        <references count="4">
          <reference field="0" count="1" selected="0">
            <x v="3"/>
          </reference>
          <reference field="1" count="1" selected="0">
            <x v="25"/>
          </reference>
          <reference field="2" count="1" selected="0">
            <x v="81"/>
          </reference>
          <reference field="6" count="1">
            <x v="183"/>
          </reference>
        </references>
      </pivotArea>
    </format>
    <format dxfId="354">
      <pivotArea dataOnly="0" labelOnly="1" fieldPosition="0">
        <references count="4">
          <reference field="0" count="1" selected="0">
            <x v="3"/>
          </reference>
          <reference field="1" count="1" selected="0">
            <x v="25"/>
          </reference>
          <reference field="2" count="1" selected="0">
            <x v="74"/>
          </reference>
          <reference field="6" count="2">
            <x v="184"/>
            <x v="185"/>
          </reference>
        </references>
      </pivotArea>
    </format>
    <format dxfId="353">
      <pivotArea dataOnly="0" labelOnly="1" fieldPosition="0">
        <references count="4">
          <reference field="0" count="1" selected="0">
            <x v="3"/>
          </reference>
          <reference field="1" count="1" selected="0">
            <x v="25"/>
          </reference>
          <reference field="2" count="1" selected="0">
            <x v="82"/>
          </reference>
          <reference field="6" count="1">
            <x v="186"/>
          </reference>
        </references>
      </pivotArea>
    </format>
    <format dxfId="352">
      <pivotArea dataOnly="0" labelOnly="1" fieldPosition="0">
        <references count="4">
          <reference field="0" count="1" selected="0">
            <x v="3"/>
          </reference>
          <reference field="1" count="1" selected="0">
            <x v="25"/>
          </reference>
          <reference field="2" count="1" selected="0">
            <x v="83"/>
          </reference>
          <reference field="6" count="1">
            <x v="187"/>
          </reference>
        </references>
      </pivotArea>
    </format>
    <format dxfId="351">
      <pivotArea dataOnly="0" labelOnly="1" fieldPosition="0">
        <references count="4">
          <reference field="0" count="1" selected="0">
            <x v="3"/>
          </reference>
          <reference field="1" count="1" selected="0">
            <x v="26"/>
          </reference>
          <reference field="2" count="1" selected="0">
            <x v="74"/>
          </reference>
          <reference field="6" count="1">
            <x v="188"/>
          </reference>
        </references>
      </pivotArea>
    </format>
    <format dxfId="350">
      <pivotArea dataOnly="0" labelOnly="1" fieldPosition="0">
        <references count="4">
          <reference field="0" count="1" selected="0">
            <x v="3"/>
          </reference>
          <reference field="1" count="1" selected="0">
            <x v="26"/>
          </reference>
          <reference field="2" count="1" selected="0">
            <x v="84"/>
          </reference>
          <reference field="6" count="1">
            <x v="189"/>
          </reference>
        </references>
      </pivotArea>
    </format>
    <format dxfId="349">
      <pivotArea dataOnly="0" labelOnly="1" fieldPosition="0">
        <references count="4">
          <reference field="0" count="1" selected="0">
            <x v="3"/>
          </reference>
          <reference field="1" count="1" selected="0">
            <x v="26"/>
          </reference>
          <reference field="2" count="1" selected="0">
            <x v="85"/>
          </reference>
          <reference field="6" count="1">
            <x v="190"/>
          </reference>
        </references>
      </pivotArea>
    </format>
    <format dxfId="348">
      <pivotArea dataOnly="0" labelOnly="1" fieldPosition="0">
        <references count="4">
          <reference field="0" count="1" selected="0">
            <x v="3"/>
          </reference>
          <reference field="1" count="1" selected="0">
            <x v="26"/>
          </reference>
          <reference field="2" count="1" selected="0">
            <x v="86"/>
          </reference>
          <reference field="6" count="1">
            <x v="191"/>
          </reference>
        </references>
      </pivotArea>
    </format>
    <format dxfId="347">
      <pivotArea dataOnly="0" labelOnly="1" fieldPosition="0">
        <references count="4">
          <reference field="0" count="1" selected="0">
            <x v="3"/>
          </reference>
          <reference field="1" count="1" selected="0">
            <x v="26"/>
          </reference>
          <reference field="2" count="1" selected="0">
            <x v="83"/>
          </reference>
          <reference field="6" count="1">
            <x v="192"/>
          </reference>
        </references>
      </pivotArea>
    </format>
    <format dxfId="346">
      <pivotArea dataOnly="0" labelOnly="1" fieldPosition="0">
        <references count="4">
          <reference field="0" count="1" selected="0">
            <x v="3"/>
          </reference>
          <reference field="1" count="1" selected="0">
            <x v="27"/>
          </reference>
          <reference field="2" count="1" selected="0">
            <x v="74"/>
          </reference>
          <reference field="6" count="1">
            <x v="193"/>
          </reference>
        </references>
      </pivotArea>
    </format>
    <format dxfId="345">
      <pivotArea dataOnly="0" labelOnly="1" fieldPosition="0">
        <references count="4">
          <reference field="0" count="1" selected="0">
            <x v="3"/>
          </reference>
          <reference field="1" count="1" selected="0">
            <x v="27"/>
          </reference>
          <reference field="2" count="1" selected="0">
            <x v="77"/>
          </reference>
          <reference field="6" count="1">
            <x v="194"/>
          </reference>
        </references>
      </pivotArea>
    </format>
    <format dxfId="344">
      <pivotArea dataOnly="0" labelOnly="1" fieldPosition="0">
        <references count="4">
          <reference field="0" count="1" selected="0">
            <x v="3"/>
          </reference>
          <reference field="1" count="1" selected="0">
            <x v="27"/>
          </reference>
          <reference field="2" count="1" selected="0">
            <x v="87"/>
          </reference>
          <reference field="6" count="1">
            <x v="195"/>
          </reference>
        </references>
      </pivotArea>
    </format>
    <format dxfId="343">
      <pivotArea dataOnly="0" labelOnly="1" fieldPosition="0">
        <references count="4">
          <reference field="0" count="1" selected="0">
            <x v="3"/>
          </reference>
          <reference field="1" count="1" selected="0">
            <x v="27"/>
          </reference>
          <reference field="2" count="1" selected="0">
            <x v="88"/>
          </reference>
          <reference field="6" count="1">
            <x v="196"/>
          </reference>
        </references>
      </pivotArea>
    </format>
    <format dxfId="342">
      <pivotArea dataOnly="0" labelOnly="1" fieldPosition="0">
        <references count="4">
          <reference field="0" count="1" selected="0">
            <x v="3"/>
          </reference>
          <reference field="1" count="1" selected="0">
            <x v="27"/>
          </reference>
          <reference field="2" count="1" selected="0">
            <x v="89"/>
          </reference>
          <reference field="6" count="1">
            <x v="197"/>
          </reference>
        </references>
      </pivotArea>
    </format>
    <format dxfId="341">
      <pivotArea dataOnly="0" labelOnly="1" fieldPosition="0">
        <references count="4">
          <reference field="0" count="1" selected="0">
            <x v="3"/>
          </reference>
          <reference field="1" count="1" selected="0">
            <x v="27"/>
          </reference>
          <reference field="2" count="1" selected="0">
            <x v="90"/>
          </reference>
          <reference field="6" count="1">
            <x v="198"/>
          </reference>
        </references>
      </pivotArea>
    </format>
    <format dxfId="340">
      <pivotArea dataOnly="0" labelOnly="1" fieldPosition="0">
        <references count="4">
          <reference field="0" count="1" selected="0">
            <x v="3"/>
          </reference>
          <reference field="1" count="1" selected="0">
            <x v="27"/>
          </reference>
          <reference field="2" count="1" selected="0">
            <x v="91"/>
          </reference>
          <reference field="6" count="1">
            <x v="199"/>
          </reference>
        </references>
      </pivotArea>
    </format>
    <format dxfId="339">
      <pivotArea dataOnly="0" labelOnly="1" fieldPosition="0">
        <references count="4">
          <reference field="0" count="1" selected="0">
            <x v="3"/>
          </reference>
          <reference field="1" count="1" selected="0">
            <x v="27"/>
          </reference>
          <reference field="2" count="1" selected="0">
            <x v="92"/>
          </reference>
          <reference field="6" count="1">
            <x v="200"/>
          </reference>
        </references>
      </pivotArea>
    </format>
    <format dxfId="338">
      <pivotArea dataOnly="0" labelOnly="1" fieldPosition="0">
        <references count="4">
          <reference field="0" count="1" selected="0">
            <x v="3"/>
          </reference>
          <reference field="1" count="1" selected="0">
            <x v="27"/>
          </reference>
          <reference field="2" count="1" selected="0">
            <x v="93"/>
          </reference>
          <reference field="6" count="2">
            <x v="201"/>
            <x v="202"/>
          </reference>
        </references>
      </pivotArea>
    </format>
    <format dxfId="337">
      <pivotArea dataOnly="0" labelOnly="1" fieldPosition="0">
        <references count="4">
          <reference field="0" count="1" selected="0">
            <x v="4"/>
          </reference>
          <reference field="1" count="1" selected="0">
            <x v="28"/>
          </reference>
          <reference field="2" count="1" selected="0">
            <x v="94"/>
          </reference>
          <reference field="6" count="1">
            <x v="203"/>
          </reference>
        </references>
      </pivotArea>
    </format>
    <format dxfId="336">
      <pivotArea dataOnly="0" labelOnly="1" fieldPosition="0">
        <references count="4">
          <reference field="0" count="1" selected="0">
            <x v="4"/>
          </reference>
          <reference field="1" count="1" selected="0">
            <x v="28"/>
          </reference>
          <reference field="2" count="1" selected="0">
            <x v="95"/>
          </reference>
          <reference field="6" count="1">
            <x v="204"/>
          </reference>
        </references>
      </pivotArea>
    </format>
    <format dxfId="335">
      <pivotArea dataOnly="0" labelOnly="1" fieldPosition="0">
        <references count="4">
          <reference field="0" count="1" selected="0">
            <x v="4"/>
          </reference>
          <reference field="1" count="1" selected="0">
            <x v="28"/>
          </reference>
          <reference field="2" count="1" selected="0">
            <x v="96"/>
          </reference>
          <reference field="6" count="1">
            <x v="205"/>
          </reference>
        </references>
      </pivotArea>
    </format>
    <format dxfId="334">
      <pivotArea dataOnly="0" labelOnly="1" fieldPosition="0">
        <references count="4">
          <reference field="0" count="1" selected="0">
            <x v="4"/>
          </reference>
          <reference field="1" count="1" selected="0">
            <x v="28"/>
          </reference>
          <reference field="2" count="1" selected="0">
            <x v="97"/>
          </reference>
          <reference field="6" count="1">
            <x v="206"/>
          </reference>
        </references>
      </pivotArea>
    </format>
    <format dxfId="333">
      <pivotArea dataOnly="0" labelOnly="1" fieldPosition="0">
        <references count="4">
          <reference field="0" count="1" selected="0">
            <x v="4"/>
          </reference>
          <reference field="1" count="1" selected="0">
            <x v="28"/>
          </reference>
          <reference field="2" count="1" selected="0">
            <x v="98"/>
          </reference>
          <reference field="6" count="1">
            <x v="207"/>
          </reference>
        </references>
      </pivotArea>
    </format>
    <format dxfId="332">
      <pivotArea dataOnly="0" labelOnly="1" fieldPosition="0">
        <references count="4">
          <reference field="0" count="1" selected="0">
            <x v="4"/>
          </reference>
          <reference field="1" count="1" selected="0">
            <x v="28"/>
          </reference>
          <reference field="2" count="1" selected="0">
            <x v="99"/>
          </reference>
          <reference field="6" count="1">
            <x v="208"/>
          </reference>
        </references>
      </pivotArea>
    </format>
    <format dxfId="331">
      <pivotArea dataOnly="0" labelOnly="1" fieldPosition="0">
        <references count="4">
          <reference field="0" count="1" selected="0">
            <x v="4"/>
          </reference>
          <reference field="1" count="1" selected="0">
            <x v="28"/>
          </reference>
          <reference field="2" count="1" selected="0">
            <x v="100"/>
          </reference>
          <reference field="6" count="1">
            <x v="209"/>
          </reference>
        </references>
      </pivotArea>
    </format>
    <format dxfId="330">
      <pivotArea dataOnly="0" labelOnly="1" fieldPosition="0">
        <references count="4">
          <reference field="0" count="1" selected="0">
            <x v="4"/>
          </reference>
          <reference field="1" count="1" selected="0">
            <x v="28"/>
          </reference>
          <reference field="2" count="1" selected="0">
            <x v="101"/>
          </reference>
          <reference field="6" count="1">
            <x v="210"/>
          </reference>
        </references>
      </pivotArea>
    </format>
    <format dxfId="329">
      <pivotArea dataOnly="0" labelOnly="1" fieldPosition="0">
        <references count="4">
          <reference field="0" count="1" selected="0">
            <x v="4"/>
          </reference>
          <reference field="1" count="1" selected="0">
            <x v="28"/>
          </reference>
          <reference field="2" count="1" selected="0">
            <x v="102"/>
          </reference>
          <reference field="6" count="1">
            <x v="211"/>
          </reference>
        </references>
      </pivotArea>
    </format>
    <format dxfId="328">
      <pivotArea dataOnly="0" labelOnly="1" fieldPosition="0">
        <references count="4">
          <reference field="0" count="1" selected="0">
            <x v="4"/>
          </reference>
          <reference field="1" count="1" selected="0">
            <x v="28"/>
          </reference>
          <reference field="2" count="1" selected="0">
            <x v="103"/>
          </reference>
          <reference field="6" count="1">
            <x v="212"/>
          </reference>
        </references>
      </pivotArea>
    </format>
    <format dxfId="327">
      <pivotArea dataOnly="0" labelOnly="1" fieldPosition="0">
        <references count="4">
          <reference field="0" count="1" selected="0">
            <x v="4"/>
          </reference>
          <reference field="1" count="1" selected="0">
            <x v="28"/>
          </reference>
          <reference field="2" count="1" selected="0">
            <x v="104"/>
          </reference>
          <reference field="6" count="1">
            <x v="213"/>
          </reference>
        </references>
      </pivotArea>
    </format>
    <format dxfId="326">
      <pivotArea dataOnly="0" labelOnly="1" fieldPosition="0">
        <references count="4">
          <reference field="0" count="1" selected="0">
            <x v="4"/>
          </reference>
          <reference field="1" count="1" selected="0">
            <x v="28"/>
          </reference>
          <reference field="2" count="1" selected="0">
            <x v="105"/>
          </reference>
          <reference field="6" count="13">
            <x v="214"/>
            <x v="215"/>
            <x v="216"/>
            <x v="217"/>
            <x v="218"/>
            <x v="219"/>
            <x v="220"/>
            <x v="221"/>
            <x v="222"/>
            <x v="223"/>
            <x v="224"/>
            <x v="225"/>
            <x v="226"/>
          </reference>
        </references>
      </pivotArea>
    </format>
    <format dxfId="325">
      <pivotArea dataOnly="0" labelOnly="1" fieldPosition="0">
        <references count="4">
          <reference field="0" count="1" selected="0">
            <x v="4"/>
          </reference>
          <reference field="1" count="1" selected="0">
            <x v="28"/>
          </reference>
          <reference field="2" count="1" selected="0">
            <x v="106"/>
          </reference>
          <reference field="6" count="1">
            <x v="227"/>
          </reference>
        </references>
      </pivotArea>
    </format>
    <format dxfId="324">
      <pivotArea dataOnly="0" labelOnly="1" fieldPosition="0">
        <references count="4">
          <reference field="0" count="1" selected="0">
            <x v="4"/>
          </reference>
          <reference field="1" count="1" selected="0">
            <x v="28"/>
          </reference>
          <reference field="2" count="1" selected="0">
            <x v="107"/>
          </reference>
          <reference field="6" count="3">
            <x v="228"/>
            <x v="229"/>
            <x v="230"/>
          </reference>
        </references>
      </pivotArea>
    </format>
    <format dxfId="323">
      <pivotArea dataOnly="0" labelOnly="1" fieldPosition="0">
        <references count="4">
          <reference field="0" count="1" selected="0">
            <x v="4"/>
          </reference>
          <reference field="1" count="1" selected="0">
            <x v="28"/>
          </reference>
          <reference field="2" count="1" selected="0">
            <x v="108"/>
          </reference>
          <reference field="6" count="1">
            <x v="231"/>
          </reference>
        </references>
      </pivotArea>
    </format>
    <format dxfId="322">
      <pivotArea dataOnly="0" labelOnly="1" fieldPosition="0">
        <references count="4">
          <reference field="0" count="1" selected="0">
            <x v="4"/>
          </reference>
          <reference field="1" count="1" selected="0">
            <x v="28"/>
          </reference>
          <reference field="2" count="1" selected="0">
            <x v="109"/>
          </reference>
          <reference field="6" count="1">
            <x v="232"/>
          </reference>
        </references>
      </pivotArea>
    </format>
    <format dxfId="321">
      <pivotArea dataOnly="0" labelOnly="1" fieldPosition="0">
        <references count="4">
          <reference field="0" count="1" selected="0">
            <x v="4"/>
          </reference>
          <reference field="1" count="1" selected="0">
            <x v="28"/>
          </reference>
          <reference field="2" count="1" selected="0">
            <x v="110"/>
          </reference>
          <reference field="6" count="1">
            <x v="233"/>
          </reference>
        </references>
      </pivotArea>
    </format>
    <format dxfId="320">
      <pivotArea dataOnly="0" labelOnly="1" fieldPosition="0">
        <references count="4">
          <reference field="0" count="1" selected="0">
            <x v="4"/>
          </reference>
          <reference field="1" count="1" selected="0">
            <x v="28"/>
          </reference>
          <reference field="2" count="1" selected="0">
            <x v="111"/>
          </reference>
          <reference field="6" count="2">
            <x v="234"/>
            <x v="235"/>
          </reference>
        </references>
      </pivotArea>
    </format>
    <format dxfId="319">
      <pivotArea dataOnly="0" labelOnly="1" fieldPosition="0">
        <references count="4">
          <reference field="0" count="1" selected="0">
            <x v="4"/>
          </reference>
          <reference field="1" count="1" selected="0">
            <x v="28"/>
          </reference>
          <reference field="2" count="1" selected="0">
            <x v="112"/>
          </reference>
          <reference field="6" count="1">
            <x v="236"/>
          </reference>
        </references>
      </pivotArea>
    </format>
    <format dxfId="318">
      <pivotArea dataOnly="0" labelOnly="1" fieldPosition="0">
        <references count="4">
          <reference field="0" count="1" selected="0">
            <x v="4"/>
          </reference>
          <reference field="1" count="1" selected="0">
            <x v="28"/>
          </reference>
          <reference field="2" count="1" selected="0">
            <x v="113"/>
          </reference>
          <reference field="6" count="1">
            <x v="237"/>
          </reference>
        </references>
      </pivotArea>
    </format>
    <format dxfId="317">
      <pivotArea dataOnly="0" labelOnly="1" fieldPosition="0">
        <references count="4">
          <reference field="0" count="1" selected="0">
            <x v="4"/>
          </reference>
          <reference field="1" count="1" selected="0">
            <x v="28"/>
          </reference>
          <reference field="2" count="1" selected="0">
            <x v="114"/>
          </reference>
          <reference field="6" count="1">
            <x v="238"/>
          </reference>
        </references>
      </pivotArea>
    </format>
    <format dxfId="316">
      <pivotArea dataOnly="0" labelOnly="1" fieldPosition="0">
        <references count="4">
          <reference field="0" count="1" selected="0">
            <x v="4"/>
          </reference>
          <reference field="1" count="1" selected="0">
            <x v="28"/>
          </reference>
          <reference field="2" count="1" selected="0">
            <x v="115"/>
          </reference>
          <reference field="6" count="1">
            <x v="239"/>
          </reference>
        </references>
      </pivotArea>
    </format>
    <format dxfId="315">
      <pivotArea dataOnly="0" labelOnly="1" fieldPosition="0">
        <references count="4">
          <reference field="0" count="1" selected="0">
            <x v="4"/>
          </reference>
          <reference field="1" count="1" selected="0">
            <x v="28"/>
          </reference>
          <reference field="2" count="1" selected="0">
            <x v="116"/>
          </reference>
          <reference field="6" count="1">
            <x v="240"/>
          </reference>
        </references>
      </pivotArea>
    </format>
    <format dxfId="314">
      <pivotArea dataOnly="0" labelOnly="1" fieldPosition="0">
        <references count="4">
          <reference field="0" count="1" selected="0">
            <x v="5"/>
          </reference>
          <reference field="1" count="1" selected="0">
            <x v="29"/>
          </reference>
          <reference field="2" count="1" selected="0">
            <x v="98"/>
          </reference>
          <reference field="6" count="1">
            <x v="241"/>
          </reference>
        </references>
      </pivotArea>
    </format>
    <format dxfId="313">
      <pivotArea dataOnly="0" labelOnly="1" fieldPosition="0">
        <references count="4">
          <reference field="0" count="1" selected="0">
            <x v="5"/>
          </reference>
          <reference field="1" count="1" selected="0">
            <x v="29"/>
          </reference>
          <reference field="2" count="1" selected="0">
            <x v="117"/>
          </reference>
          <reference field="6" count="1">
            <x v="242"/>
          </reference>
        </references>
      </pivotArea>
    </format>
    <format dxfId="312">
      <pivotArea dataOnly="0" labelOnly="1" fieldPosition="0">
        <references count="4">
          <reference field="0" count="1" selected="0">
            <x v="5"/>
          </reference>
          <reference field="1" count="1" selected="0">
            <x v="29"/>
          </reference>
          <reference field="2" count="1" selected="0">
            <x v="118"/>
          </reference>
          <reference field="6" count="2">
            <x v="243"/>
            <x v="244"/>
          </reference>
        </references>
      </pivotArea>
    </format>
    <format dxfId="311">
      <pivotArea dataOnly="0" labelOnly="1" fieldPosition="0">
        <references count="4">
          <reference field="0" count="1" selected="0">
            <x v="5"/>
          </reference>
          <reference field="1" count="1" selected="0">
            <x v="30"/>
          </reference>
          <reference field="2" count="1" selected="0">
            <x v="119"/>
          </reference>
          <reference field="6" count="2">
            <x v="245"/>
            <x v="246"/>
          </reference>
        </references>
      </pivotArea>
    </format>
    <format dxfId="310">
      <pivotArea dataOnly="0" labelOnly="1" fieldPosition="0">
        <references count="4">
          <reference field="0" count="1" selected="0">
            <x v="5"/>
          </reference>
          <reference field="1" count="1" selected="0">
            <x v="30"/>
          </reference>
          <reference field="2" count="1" selected="0">
            <x v="120"/>
          </reference>
          <reference field="6" count="1">
            <x v="247"/>
          </reference>
        </references>
      </pivotArea>
    </format>
    <format dxfId="309">
      <pivotArea dataOnly="0" labelOnly="1" fieldPosition="0">
        <references count="4">
          <reference field="0" count="1" selected="0">
            <x v="5"/>
          </reference>
          <reference field="1" count="1" selected="0">
            <x v="30"/>
          </reference>
          <reference field="2" count="1" selected="0">
            <x v="121"/>
          </reference>
          <reference field="6" count="1">
            <x v="248"/>
          </reference>
        </references>
      </pivotArea>
    </format>
    <format dxfId="308">
      <pivotArea dataOnly="0" labelOnly="1" fieldPosition="0">
        <references count="4">
          <reference field="0" count="1" selected="0">
            <x v="5"/>
          </reference>
          <reference field="1" count="1" selected="0">
            <x v="30"/>
          </reference>
          <reference field="2" count="1" selected="0">
            <x v="122"/>
          </reference>
          <reference field="6" count="3">
            <x v="249"/>
            <x v="250"/>
            <x v="251"/>
          </reference>
        </references>
      </pivotArea>
    </format>
    <format dxfId="307">
      <pivotArea dataOnly="0" labelOnly="1" fieldPosition="0">
        <references count="4">
          <reference field="0" count="1" selected="0">
            <x v="5"/>
          </reference>
          <reference field="1" count="1" selected="0">
            <x v="30"/>
          </reference>
          <reference field="2" count="1" selected="0">
            <x v="123"/>
          </reference>
          <reference field="6" count="2">
            <x v="252"/>
            <x v="253"/>
          </reference>
        </references>
      </pivotArea>
    </format>
    <format dxfId="306">
      <pivotArea dataOnly="0" labelOnly="1" fieldPosition="0">
        <references count="4">
          <reference field="0" count="1" selected="0">
            <x v="5"/>
          </reference>
          <reference field="1" count="1" selected="0">
            <x v="30"/>
          </reference>
          <reference field="2" count="1" selected="0">
            <x v="124"/>
          </reference>
          <reference field="6" count="1">
            <x v="254"/>
          </reference>
        </references>
      </pivotArea>
    </format>
    <format dxfId="305">
      <pivotArea dataOnly="0" labelOnly="1" fieldPosition="0">
        <references count="4">
          <reference field="0" count="1" selected="0">
            <x v="5"/>
          </reference>
          <reference field="1" count="1" selected="0">
            <x v="30"/>
          </reference>
          <reference field="2" count="1" selected="0">
            <x v="125"/>
          </reference>
          <reference field="6" count="2">
            <x v="255"/>
            <x v="256"/>
          </reference>
        </references>
      </pivotArea>
    </format>
    <format dxfId="304">
      <pivotArea dataOnly="0" labelOnly="1" fieldPosition="0">
        <references count="4">
          <reference field="0" count="1" selected="0">
            <x v="5"/>
          </reference>
          <reference field="1" count="1" selected="0">
            <x v="31"/>
          </reference>
          <reference field="2" count="1" selected="0">
            <x v="126"/>
          </reference>
          <reference field="6" count="1">
            <x v="257"/>
          </reference>
        </references>
      </pivotArea>
    </format>
    <format dxfId="303">
      <pivotArea dataOnly="0" labelOnly="1" fieldPosition="0">
        <references count="4">
          <reference field="0" count="1" selected="0">
            <x v="5"/>
          </reference>
          <reference field="1" count="1" selected="0">
            <x v="31"/>
          </reference>
          <reference field="2" count="1" selected="0">
            <x v="127"/>
          </reference>
          <reference field="6" count="1">
            <x v="258"/>
          </reference>
        </references>
      </pivotArea>
    </format>
    <format dxfId="302">
      <pivotArea dataOnly="0" labelOnly="1" fieldPosition="0">
        <references count="4">
          <reference field="0" count="1" selected="0">
            <x v="5"/>
          </reference>
          <reference field="1" count="1" selected="0">
            <x v="31"/>
          </reference>
          <reference field="2" count="1" selected="0">
            <x v="128"/>
          </reference>
          <reference field="6" count="1">
            <x v="259"/>
          </reference>
        </references>
      </pivotArea>
    </format>
    <format dxfId="301">
      <pivotArea dataOnly="0" labelOnly="1" fieldPosition="0">
        <references count="4">
          <reference field="0" count="1" selected="0">
            <x v="5"/>
          </reference>
          <reference field="1" count="1" selected="0">
            <x v="31"/>
          </reference>
          <reference field="2" count="1" selected="0">
            <x v="129"/>
          </reference>
          <reference field="6" count="1">
            <x v="260"/>
          </reference>
        </references>
      </pivotArea>
    </format>
    <format dxfId="300">
      <pivotArea dataOnly="0" labelOnly="1" fieldPosition="0">
        <references count="4">
          <reference field="0" count="1" selected="0">
            <x v="5"/>
          </reference>
          <reference field="1" count="1" selected="0">
            <x v="31"/>
          </reference>
          <reference field="2" count="1" selected="0">
            <x v="130"/>
          </reference>
          <reference field="6" count="1">
            <x v="261"/>
          </reference>
        </references>
      </pivotArea>
    </format>
    <format dxfId="299">
      <pivotArea dataOnly="0" labelOnly="1" fieldPosition="0">
        <references count="4">
          <reference field="0" count="1" selected="0">
            <x v="5"/>
          </reference>
          <reference field="1" count="1" selected="0">
            <x v="31"/>
          </reference>
          <reference field="2" count="1" selected="0">
            <x v="131"/>
          </reference>
          <reference field="6" count="2">
            <x v="262"/>
            <x v="263"/>
          </reference>
        </references>
      </pivotArea>
    </format>
    <format dxfId="298">
      <pivotArea dataOnly="0" labelOnly="1" fieldPosition="0">
        <references count="4">
          <reference field="0" count="1" selected="0">
            <x v="5"/>
          </reference>
          <reference field="1" count="1" selected="0">
            <x v="31"/>
          </reference>
          <reference field="2" count="1" selected="0">
            <x v="132"/>
          </reference>
          <reference field="6" count="1">
            <x v="264"/>
          </reference>
        </references>
      </pivotArea>
    </format>
    <format dxfId="297">
      <pivotArea dataOnly="0" labelOnly="1" fieldPosition="0">
        <references count="4">
          <reference field="0" count="1" selected="0">
            <x v="5"/>
          </reference>
          <reference field="1" count="1" selected="0">
            <x v="31"/>
          </reference>
          <reference field="2" count="1" selected="0">
            <x v="133"/>
          </reference>
          <reference field="6" count="1">
            <x v="265"/>
          </reference>
        </references>
      </pivotArea>
    </format>
    <format dxfId="296">
      <pivotArea dataOnly="0" labelOnly="1" fieldPosition="0">
        <references count="4">
          <reference field="0" count="1" selected="0">
            <x v="5"/>
          </reference>
          <reference field="1" count="1" selected="0">
            <x v="31"/>
          </reference>
          <reference field="2" count="1" selected="0">
            <x v="134"/>
          </reference>
          <reference field="6" count="1">
            <x v="266"/>
          </reference>
        </references>
      </pivotArea>
    </format>
    <format dxfId="295">
      <pivotArea dataOnly="0" labelOnly="1" fieldPosition="0">
        <references count="4">
          <reference field="0" count="1" selected="0">
            <x v="5"/>
          </reference>
          <reference field="1" count="1" selected="0">
            <x v="31"/>
          </reference>
          <reference field="2" count="1" selected="0">
            <x v="135"/>
          </reference>
          <reference field="6" count="1">
            <x v="267"/>
          </reference>
        </references>
      </pivotArea>
    </format>
    <format dxfId="294">
      <pivotArea dataOnly="0" labelOnly="1" fieldPosition="0">
        <references count="4">
          <reference field="0" count="1" selected="0">
            <x v="5"/>
          </reference>
          <reference field="1" count="1" selected="0">
            <x v="31"/>
          </reference>
          <reference field="2" count="1" selected="0">
            <x v="136"/>
          </reference>
          <reference field="6" count="1">
            <x v="268"/>
          </reference>
        </references>
      </pivotArea>
    </format>
    <format dxfId="293">
      <pivotArea dataOnly="0" labelOnly="1" fieldPosition="0">
        <references count="4">
          <reference field="0" count="1" selected="0">
            <x v="5"/>
          </reference>
          <reference field="1" count="1" selected="0">
            <x v="31"/>
          </reference>
          <reference field="2" count="1" selected="0">
            <x v="137"/>
          </reference>
          <reference field="6" count="2">
            <x v="269"/>
            <x v="270"/>
          </reference>
        </references>
      </pivotArea>
    </format>
    <format dxfId="292">
      <pivotArea dataOnly="0" labelOnly="1" fieldPosition="0">
        <references count="4">
          <reference field="0" count="1" selected="0">
            <x v="5"/>
          </reference>
          <reference field="1" count="1" selected="0">
            <x v="31"/>
          </reference>
          <reference field="2" count="1" selected="0">
            <x v="138"/>
          </reference>
          <reference field="6" count="1">
            <x v="271"/>
          </reference>
        </references>
      </pivotArea>
    </format>
    <format dxfId="291">
      <pivotArea dataOnly="0" labelOnly="1" fieldPosition="0">
        <references count="4">
          <reference field="0" count="1" selected="0">
            <x v="5"/>
          </reference>
          <reference field="1" count="1" selected="0">
            <x v="31"/>
          </reference>
          <reference field="2" count="1" selected="0">
            <x v="139"/>
          </reference>
          <reference field="6" count="1">
            <x v="272"/>
          </reference>
        </references>
      </pivotArea>
    </format>
    <format dxfId="290">
      <pivotArea dataOnly="0" labelOnly="1" fieldPosition="0">
        <references count="4">
          <reference field="0" count="1" selected="0">
            <x v="5"/>
          </reference>
          <reference field="1" count="1" selected="0">
            <x v="31"/>
          </reference>
          <reference field="2" count="1" selected="0">
            <x v="140"/>
          </reference>
          <reference field="6" count="3">
            <x v="273"/>
            <x v="274"/>
            <x v="275"/>
          </reference>
        </references>
      </pivotArea>
    </format>
    <format dxfId="289">
      <pivotArea dataOnly="0" labelOnly="1" fieldPosition="0">
        <references count="4">
          <reference field="0" count="1" selected="0">
            <x v="5"/>
          </reference>
          <reference field="1" count="1" selected="0">
            <x v="31"/>
          </reference>
          <reference field="2" count="1" selected="0">
            <x v="141"/>
          </reference>
          <reference field="6" count="1">
            <x v="276"/>
          </reference>
        </references>
      </pivotArea>
    </format>
    <format dxfId="288">
      <pivotArea dataOnly="0" labelOnly="1" fieldPosition="0">
        <references count="4">
          <reference field="0" count="1" selected="0">
            <x v="5"/>
          </reference>
          <reference field="1" count="1" selected="0">
            <x v="31"/>
          </reference>
          <reference field="2" count="1" selected="0">
            <x v="142"/>
          </reference>
          <reference field="6" count="1">
            <x v="277"/>
          </reference>
        </references>
      </pivotArea>
    </format>
    <format dxfId="287">
      <pivotArea dataOnly="0" labelOnly="1" fieldPosition="0">
        <references count="4">
          <reference field="0" count="1" selected="0">
            <x v="5"/>
          </reference>
          <reference field="1" count="1" selected="0">
            <x v="31"/>
          </reference>
          <reference field="2" count="1" selected="0">
            <x v="143"/>
          </reference>
          <reference field="6" count="1">
            <x v="278"/>
          </reference>
        </references>
      </pivotArea>
    </format>
    <format dxfId="286">
      <pivotArea dataOnly="0" labelOnly="1" fieldPosition="0">
        <references count="4">
          <reference field="0" count="1" selected="0">
            <x v="5"/>
          </reference>
          <reference field="1" count="1" selected="0">
            <x v="31"/>
          </reference>
          <reference field="2" count="1" selected="0">
            <x v="144"/>
          </reference>
          <reference field="6" count="1">
            <x v="279"/>
          </reference>
        </references>
      </pivotArea>
    </format>
    <format dxfId="285">
      <pivotArea dataOnly="0" labelOnly="1" fieldPosition="0">
        <references count="4">
          <reference field="0" count="1" selected="0">
            <x v="5"/>
          </reference>
          <reference field="1" count="1" selected="0">
            <x v="31"/>
          </reference>
          <reference field="2" count="1" selected="0">
            <x v="145"/>
          </reference>
          <reference field="6" count="1">
            <x v="280"/>
          </reference>
        </references>
      </pivotArea>
    </format>
    <format dxfId="284">
      <pivotArea dataOnly="0" labelOnly="1" fieldPosition="0">
        <references count="4">
          <reference field="0" count="1" selected="0">
            <x v="5"/>
          </reference>
          <reference field="1" count="1" selected="0">
            <x v="31"/>
          </reference>
          <reference field="2" count="1" selected="0">
            <x v="146"/>
          </reference>
          <reference field="6" count="1">
            <x v="281"/>
          </reference>
        </references>
      </pivotArea>
    </format>
    <format dxfId="283">
      <pivotArea dataOnly="0" labelOnly="1" fieldPosition="0">
        <references count="4">
          <reference field="0" count="1" selected="0">
            <x v="5"/>
          </reference>
          <reference field="1" count="1" selected="0">
            <x v="31"/>
          </reference>
          <reference field="2" count="1" selected="0">
            <x v="147"/>
          </reference>
          <reference field="6" count="1">
            <x v="282"/>
          </reference>
        </references>
      </pivotArea>
    </format>
    <format dxfId="282">
      <pivotArea dataOnly="0" labelOnly="1" fieldPosition="0">
        <references count="4">
          <reference field="0" count="1" selected="0">
            <x v="5"/>
          </reference>
          <reference field="1" count="1" selected="0">
            <x v="31"/>
          </reference>
          <reference field="2" count="1" selected="0">
            <x v="148"/>
          </reference>
          <reference field="6" count="1">
            <x v="283"/>
          </reference>
        </references>
      </pivotArea>
    </format>
    <format dxfId="281">
      <pivotArea dataOnly="0" labelOnly="1" fieldPosition="0">
        <references count="4">
          <reference field="0" count="1" selected="0">
            <x v="5"/>
          </reference>
          <reference field="1" count="1" selected="0">
            <x v="31"/>
          </reference>
          <reference field="2" count="1" selected="0">
            <x v="149"/>
          </reference>
          <reference field="6" count="1">
            <x v="284"/>
          </reference>
        </references>
      </pivotArea>
    </format>
    <format dxfId="280">
      <pivotArea dataOnly="0" labelOnly="1" fieldPosition="0">
        <references count="4">
          <reference field="0" count="1" selected="0">
            <x v="5"/>
          </reference>
          <reference field="1" count="1" selected="0">
            <x v="31"/>
          </reference>
          <reference field="2" count="1" selected="0">
            <x v="150"/>
          </reference>
          <reference field="6" count="1">
            <x v="285"/>
          </reference>
        </references>
      </pivotArea>
    </format>
    <format dxfId="279">
      <pivotArea dataOnly="0" labelOnly="1" fieldPosition="0">
        <references count="4">
          <reference field="0" count="1" selected="0">
            <x v="5"/>
          </reference>
          <reference field="1" count="1" selected="0">
            <x v="31"/>
          </reference>
          <reference field="2" count="1" selected="0">
            <x v="151"/>
          </reference>
          <reference field="6" count="1">
            <x v="286"/>
          </reference>
        </references>
      </pivotArea>
    </format>
    <format dxfId="278">
      <pivotArea dataOnly="0" labelOnly="1" fieldPosition="0">
        <references count="4">
          <reference field="0" count="1" selected="0">
            <x v="5"/>
          </reference>
          <reference field="1" count="1" selected="0">
            <x v="31"/>
          </reference>
          <reference field="2" count="1" selected="0">
            <x v="152"/>
          </reference>
          <reference field="6" count="1">
            <x v="287"/>
          </reference>
        </references>
      </pivotArea>
    </format>
    <format dxfId="277">
      <pivotArea dataOnly="0" labelOnly="1" fieldPosition="0">
        <references count="4">
          <reference field="0" count="1" selected="0">
            <x v="5"/>
          </reference>
          <reference field="1" count="1" selected="0">
            <x v="31"/>
          </reference>
          <reference field="2" count="1" selected="0">
            <x v="153"/>
          </reference>
          <reference field="6" count="1">
            <x v="288"/>
          </reference>
        </references>
      </pivotArea>
    </format>
    <format dxfId="276">
      <pivotArea dataOnly="0" labelOnly="1" fieldPosition="0">
        <references count="4">
          <reference field="0" count="1" selected="0">
            <x v="5"/>
          </reference>
          <reference field="1" count="1" selected="0">
            <x v="31"/>
          </reference>
          <reference field="2" count="1" selected="0">
            <x v="154"/>
          </reference>
          <reference field="6" count="2">
            <x v="289"/>
            <x v="290"/>
          </reference>
        </references>
      </pivotArea>
    </format>
    <format dxfId="275">
      <pivotArea dataOnly="0" labelOnly="1" fieldPosition="0">
        <references count="4">
          <reference field="0" count="1" selected="0">
            <x v="5"/>
          </reference>
          <reference field="1" count="1" selected="0">
            <x v="31"/>
          </reference>
          <reference field="2" count="1" selected="0">
            <x v="155"/>
          </reference>
          <reference field="6" count="1">
            <x v="291"/>
          </reference>
        </references>
      </pivotArea>
    </format>
    <format dxfId="274">
      <pivotArea dataOnly="0" labelOnly="1" fieldPosition="0">
        <references count="4">
          <reference field="0" count="1" selected="0">
            <x v="5"/>
          </reference>
          <reference field="1" count="1" selected="0">
            <x v="31"/>
          </reference>
          <reference field="2" count="1" selected="0">
            <x v="156"/>
          </reference>
          <reference field="6" count="1">
            <x v="292"/>
          </reference>
        </references>
      </pivotArea>
    </format>
    <format dxfId="273">
      <pivotArea dataOnly="0" labelOnly="1" fieldPosition="0">
        <references count="4">
          <reference field="0" count="1" selected="0">
            <x v="5"/>
          </reference>
          <reference field="1" count="1" selected="0">
            <x v="31"/>
          </reference>
          <reference field="2" count="1" selected="0">
            <x v="157"/>
          </reference>
          <reference field="6" count="2">
            <x v="293"/>
            <x v="294"/>
          </reference>
        </references>
      </pivotArea>
    </format>
    <format dxfId="272">
      <pivotArea dataOnly="0" labelOnly="1" fieldPosition="0">
        <references count="4">
          <reference field="0" count="1" selected="0">
            <x v="5"/>
          </reference>
          <reference field="1" count="1" selected="0">
            <x v="31"/>
          </reference>
          <reference field="2" count="1" selected="0">
            <x v="158"/>
          </reference>
          <reference field="6" count="1">
            <x v="295"/>
          </reference>
        </references>
      </pivotArea>
    </format>
    <format dxfId="271">
      <pivotArea dataOnly="0" labelOnly="1" fieldPosition="0">
        <references count="4">
          <reference field="0" count="1" selected="0">
            <x v="5"/>
          </reference>
          <reference field="1" count="1" selected="0">
            <x v="31"/>
          </reference>
          <reference field="2" count="1" selected="0">
            <x v="159"/>
          </reference>
          <reference field="6" count="2">
            <x v="296"/>
            <x v="297"/>
          </reference>
        </references>
      </pivotArea>
    </format>
    <format dxfId="270">
      <pivotArea dataOnly="0" labelOnly="1" fieldPosition="0">
        <references count="4">
          <reference field="0" count="1" selected="0">
            <x v="5"/>
          </reference>
          <reference field="1" count="1" selected="0">
            <x v="31"/>
          </reference>
          <reference field="2" count="1" selected="0">
            <x v="160"/>
          </reference>
          <reference field="6" count="1">
            <x v="298"/>
          </reference>
        </references>
      </pivotArea>
    </format>
    <format dxfId="269">
      <pivotArea dataOnly="0" labelOnly="1" fieldPosition="0">
        <references count="4">
          <reference field="0" count="1" selected="0">
            <x v="5"/>
          </reference>
          <reference field="1" count="1" selected="0">
            <x v="31"/>
          </reference>
          <reference field="2" count="1" selected="0">
            <x v="161"/>
          </reference>
          <reference field="6" count="1">
            <x v="299"/>
          </reference>
        </references>
      </pivotArea>
    </format>
    <format dxfId="268">
      <pivotArea dataOnly="0" labelOnly="1" fieldPosition="0">
        <references count="4">
          <reference field="0" count="1" selected="0">
            <x v="5"/>
          </reference>
          <reference field="1" count="1" selected="0">
            <x v="31"/>
          </reference>
          <reference field="2" count="1" selected="0">
            <x v="162"/>
          </reference>
          <reference field="6" count="1">
            <x v="300"/>
          </reference>
        </references>
      </pivotArea>
    </format>
    <format dxfId="267">
      <pivotArea dataOnly="0" labelOnly="1" fieldPosition="0">
        <references count="4">
          <reference field="0" count="1" selected="0">
            <x v="5"/>
          </reference>
          <reference field="1" count="1" selected="0">
            <x v="31"/>
          </reference>
          <reference field="2" count="1" selected="0">
            <x v="163"/>
          </reference>
          <reference field="6" count="1">
            <x v="301"/>
          </reference>
        </references>
      </pivotArea>
    </format>
    <format dxfId="266">
      <pivotArea dataOnly="0" labelOnly="1" fieldPosition="0">
        <references count="4">
          <reference field="0" count="1" selected="0">
            <x v="5"/>
          </reference>
          <reference field="1" count="1" selected="0">
            <x v="31"/>
          </reference>
          <reference field="2" count="1" selected="0">
            <x v="164"/>
          </reference>
          <reference field="6" count="1">
            <x v="302"/>
          </reference>
        </references>
      </pivotArea>
    </format>
    <format dxfId="265">
      <pivotArea dataOnly="0" labelOnly="1" fieldPosition="0">
        <references count="4">
          <reference field="0" count="1" selected="0">
            <x v="5"/>
          </reference>
          <reference field="1" count="1" selected="0">
            <x v="31"/>
          </reference>
          <reference field="2" count="1" selected="0">
            <x v="165"/>
          </reference>
          <reference field="6" count="1">
            <x v="303"/>
          </reference>
        </references>
      </pivotArea>
    </format>
    <format dxfId="264">
      <pivotArea dataOnly="0" labelOnly="1" fieldPosition="0">
        <references count="4">
          <reference field="0" count="1" selected="0">
            <x v="5"/>
          </reference>
          <reference field="1" count="1" selected="0">
            <x v="31"/>
          </reference>
          <reference field="2" count="1" selected="0">
            <x v="166"/>
          </reference>
          <reference field="6" count="2">
            <x v="304"/>
            <x v="305"/>
          </reference>
        </references>
      </pivotArea>
    </format>
    <format dxfId="263">
      <pivotArea dataOnly="0" labelOnly="1" fieldPosition="0">
        <references count="4">
          <reference field="0" count="1" selected="0">
            <x v="5"/>
          </reference>
          <reference field="1" count="1" selected="0">
            <x v="31"/>
          </reference>
          <reference field="2" count="1" selected="0">
            <x v="167"/>
          </reference>
          <reference field="6" count="1">
            <x v="306"/>
          </reference>
        </references>
      </pivotArea>
    </format>
    <format dxfId="262">
      <pivotArea dataOnly="0" labelOnly="1" fieldPosition="0">
        <references count="4">
          <reference field="0" count="1" selected="0">
            <x v="5"/>
          </reference>
          <reference field="1" count="1" selected="0">
            <x v="31"/>
          </reference>
          <reference field="2" count="1" selected="0">
            <x v="168"/>
          </reference>
          <reference field="6" count="1">
            <x v="307"/>
          </reference>
        </references>
      </pivotArea>
    </format>
    <format dxfId="261">
      <pivotArea dataOnly="0" labelOnly="1" fieldPosition="0">
        <references count="4">
          <reference field="0" count="1" selected="0">
            <x v="5"/>
          </reference>
          <reference field="1" count="1" selected="0">
            <x v="31"/>
          </reference>
          <reference field="2" count="1" selected="0">
            <x v="169"/>
          </reference>
          <reference field="6" count="1">
            <x v="308"/>
          </reference>
        </references>
      </pivotArea>
    </format>
    <format dxfId="260">
      <pivotArea dataOnly="0" labelOnly="1" fieldPosition="0">
        <references count="4">
          <reference field="0" count="1" selected="0">
            <x v="5"/>
          </reference>
          <reference field="1" count="1" selected="0">
            <x v="31"/>
          </reference>
          <reference field="2" count="1" selected="0">
            <x v="170"/>
          </reference>
          <reference field="6" count="1">
            <x v="309"/>
          </reference>
        </references>
      </pivotArea>
    </format>
    <format dxfId="259">
      <pivotArea dataOnly="0" labelOnly="1" fieldPosition="0">
        <references count="4">
          <reference field="0" count="1" selected="0">
            <x v="5"/>
          </reference>
          <reference field="1" count="1" selected="0">
            <x v="31"/>
          </reference>
          <reference field="2" count="1" selected="0">
            <x v="171"/>
          </reference>
          <reference field="6" count="2">
            <x v="164"/>
            <x v="310"/>
          </reference>
        </references>
      </pivotArea>
    </format>
    <format dxfId="258">
      <pivotArea dataOnly="0" labelOnly="1" fieldPosition="0">
        <references count="4">
          <reference field="0" count="1" selected="0">
            <x v="5"/>
          </reference>
          <reference field="1" count="1" selected="0">
            <x v="31"/>
          </reference>
          <reference field="2" count="1" selected="0">
            <x v="172"/>
          </reference>
          <reference field="6" count="1">
            <x v="311"/>
          </reference>
        </references>
      </pivotArea>
    </format>
    <format dxfId="257">
      <pivotArea dataOnly="0" labelOnly="1" fieldPosition="0">
        <references count="4">
          <reference field="0" count="1" selected="0">
            <x v="5"/>
          </reference>
          <reference field="1" count="1" selected="0">
            <x v="31"/>
          </reference>
          <reference field="2" count="1" selected="0">
            <x v="173"/>
          </reference>
          <reference field="6" count="1">
            <x v="312"/>
          </reference>
        </references>
      </pivotArea>
    </format>
    <format dxfId="256">
      <pivotArea dataOnly="0" labelOnly="1" fieldPosition="0">
        <references count="4">
          <reference field="0" count="1" selected="0">
            <x v="5"/>
          </reference>
          <reference field="1" count="1" selected="0">
            <x v="31"/>
          </reference>
          <reference field="2" count="1" selected="0">
            <x v="174"/>
          </reference>
          <reference field="6" count="1">
            <x v="313"/>
          </reference>
        </references>
      </pivotArea>
    </format>
    <format dxfId="255">
      <pivotArea dataOnly="0" labelOnly="1" fieldPosition="0">
        <references count="4">
          <reference field="0" count="1" selected="0">
            <x v="5"/>
          </reference>
          <reference field="1" count="1" selected="0">
            <x v="31"/>
          </reference>
          <reference field="2" count="1" selected="0">
            <x v="175"/>
          </reference>
          <reference field="6" count="1">
            <x v="314"/>
          </reference>
        </references>
      </pivotArea>
    </format>
    <format dxfId="254">
      <pivotArea dataOnly="0" labelOnly="1" fieldPosition="0">
        <references count="4">
          <reference field="0" count="1" selected="0">
            <x v="5"/>
          </reference>
          <reference field="1" count="1" selected="0">
            <x v="31"/>
          </reference>
          <reference field="2" count="1" selected="0">
            <x v="176"/>
          </reference>
          <reference field="6" count="1">
            <x v="315"/>
          </reference>
        </references>
      </pivotArea>
    </format>
    <format dxfId="253">
      <pivotArea dataOnly="0" labelOnly="1" fieldPosition="0">
        <references count="4">
          <reference field="0" count="1" selected="0">
            <x v="5"/>
          </reference>
          <reference field="1" count="1" selected="0">
            <x v="31"/>
          </reference>
          <reference field="2" count="1" selected="0">
            <x v="177"/>
          </reference>
          <reference field="6" count="1">
            <x v="316"/>
          </reference>
        </references>
      </pivotArea>
    </format>
    <format dxfId="252">
      <pivotArea dataOnly="0" labelOnly="1" fieldPosition="0">
        <references count="4">
          <reference field="0" count="1" selected="0">
            <x v="5"/>
          </reference>
          <reference field="1" count="1" selected="0">
            <x v="31"/>
          </reference>
          <reference field="2" count="1" selected="0">
            <x v="178"/>
          </reference>
          <reference field="6" count="1">
            <x v="317"/>
          </reference>
        </references>
      </pivotArea>
    </format>
    <format dxfId="251">
      <pivotArea dataOnly="0" labelOnly="1" fieldPosition="0">
        <references count="4">
          <reference field="0" count="1" selected="0">
            <x v="5"/>
          </reference>
          <reference field="1" count="1" selected="0">
            <x v="31"/>
          </reference>
          <reference field="2" count="1" selected="0">
            <x v="179"/>
          </reference>
          <reference field="6" count="1">
            <x v="318"/>
          </reference>
        </references>
      </pivotArea>
    </format>
    <format dxfId="250">
      <pivotArea dataOnly="0" labelOnly="1" fieldPosition="0">
        <references count="4">
          <reference field="0" count="1" selected="0">
            <x v="5"/>
          </reference>
          <reference field="1" count="1" selected="0">
            <x v="31"/>
          </reference>
          <reference field="2" count="1" selected="0">
            <x v="180"/>
          </reference>
          <reference field="6" count="1">
            <x v="319"/>
          </reference>
        </references>
      </pivotArea>
    </format>
    <format dxfId="249">
      <pivotArea dataOnly="0" labelOnly="1" fieldPosition="0">
        <references count="4">
          <reference field="0" count="1" selected="0">
            <x v="5"/>
          </reference>
          <reference field="1" count="1" selected="0">
            <x v="31"/>
          </reference>
          <reference field="2" count="1" selected="0">
            <x v="181"/>
          </reference>
          <reference field="6" count="1">
            <x v="320"/>
          </reference>
        </references>
      </pivotArea>
    </format>
    <format dxfId="248">
      <pivotArea dataOnly="0" labelOnly="1" fieldPosition="0">
        <references count="4">
          <reference field="0" count="1" selected="0">
            <x v="5"/>
          </reference>
          <reference field="1" count="1" selected="0">
            <x v="32"/>
          </reference>
          <reference field="2" count="1" selected="0">
            <x v="182"/>
          </reference>
          <reference field="6" count="1">
            <x v="321"/>
          </reference>
        </references>
      </pivotArea>
    </format>
    <format dxfId="247">
      <pivotArea dataOnly="0" labelOnly="1" fieldPosition="0">
        <references count="4">
          <reference field="0" count="1" selected="0">
            <x v="5"/>
          </reference>
          <reference field="1" count="1" selected="0">
            <x v="32"/>
          </reference>
          <reference field="2" count="1" selected="0">
            <x v="183"/>
          </reference>
          <reference field="6" count="1">
            <x v="322"/>
          </reference>
        </references>
      </pivotArea>
    </format>
    <format dxfId="246">
      <pivotArea dataOnly="0" labelOnly="1" fieldPosition="0">
        <references count="4">
          <reference field="0" count="1" selected="0">
            <x v="5"/>
          </reference>
          <reference field="1" count="1" selected="0">
            <x v="32"/>
          </reference>
          <reference field="2" count="1" selected="0">
            <x v="184"/>
          </reference>
          <reference field="6" count="1">
            <x v="323"/>
          </reference>
        </references>
      </pivotArea>
    </format>
    <format dxfId="245">
      <pivotArea dataOnly="0" labelOnly="1" fieldPosition="0">
        <references count="4">
          <reference field="0" count="1" selected="0">
            <x v="5"/>
          </reference>
          <reference field="1" count="1" selected="0">
            <x v="32"/>
          </reference>
          <reference field="2" count="1" selected="0">
            <x v="185"/>
          </reference>
          <reference field="6" count="1">
            <x v="324"/>
          </reference>
        </references>
      </pivotArea>
    </format>
    <format dxfId="244">
      <pivotArea dataOnly="0" labelOnly="1" fieldPosition="0">
        <references count="4">
          <reference field="0" count="1" selected="0">
            <x v="5"/>
          </reference>
          <reference field="1" count="1" selected="0">
            <x v="32"/>
          </reference>
          <reference field="2" count="1" selected="0">
            <x v="186"/>
          </reference>
          <reference field="6" count="2">
            <x v="325"/>
            <x v="326"/>
          </reference>
        </references>
      </pivotArea>
    </format>
    <format dxfId="243">
      <pivotArea dataOnly="0" labelOnly="1" fieldPosition="0">
        <references count="4">
          <reference field="0" count="1" selected="0">
            <x v="5"/>
          </reference>
          <reference field="1" count="1" selected="0">
            <x v="32"/>
          </reference>
          <reference field="2" count="1" selected="0">
            <x v="187"/>
          </reference>
          <reference field="6" count="1">
            <x v="327"/>
          </reference>
        </references>
      </pivotArea>
    </format>
    <format dxfId="242">
      <pivotArea dataOnly="0" labelOnly="1" fieldPosition="0">
        <references count="4">
          <reference field="0" count="1" selected="0">
            <x v="5"/>
          </reference>
          <reference field="1" count="1" selected="0">
            <x v="32"/>
          </reference>
          <reference field="2" count="1" selected="0">
            <x v="188"/>
          </reference>
          <reference field="6" count="1">
            <x v="328"/>
          </reference>
        </references>
      </pivotArea>
    </format>
    <format dxfId="241">
      <pivotArea dataOnly="0" labelOnly="1" fieldPosition="0">
        <references count="4">
          <reference field="0" count="1" selected="0">
            <x v="5"/>
          </reference>
          <reference field="1" count="1" selected="0">
            <x v="33"/>
          </reference>
          <reference field="2" count="1" selected="0">
            <x v="189"/>
          </reference>
          <reference field="6" count="1">
            <x v="329"/>
          </reference>
        </references>
      </pivotArea>
    </format>
    <format dxfId="240">
      <pivotArea dataOnly="0" labelOnly="1" fieldPosition="0">
        <references count="4">
          <reference field="0" count="1" selected="0">
            <x v="5"/>
          </reference>
          <reference field="1" count="1" selected="0">
            <x v="33"/>
          </reference>
          <reference field="2" count="1" selected="0">
            <x v="190"/>
          </reference>
          <reference field="6" count="1">
            <x v="330"/>
          </reference>
        </references>
      </pivotArea>
    </format>
    <format dxfId="239">
      <pivotArea dataOnly="0" labelOnly="1" fieldPosition="0">
        <references count="4">
          <reference field="0" count="1" selected="0">
            <x v="5"/>
          </reference>
          <reference field="1" count="1" selected="0">
            <x v="33"/>
          </reference>
          <reference field="2" count="1" selected="0">
            <x v="191"/>
          </reference>
          <reference field="6" count="2">
            <x v="331"/>
            <x v="332"/>
          </reference>
        </references>
      </pivotArea>
    </format>
    <format dxfId="238">
      <pivotArea dataOnly="0" labelOnly="1" fieldPosition="0">
        <references count="4">
          <reference field="0" count="1" selected="0">
            <x v="5"/>
          </reference>
          <reference field="1" count="1" selected="0">
            <x v="33"/>
          </reference>
          <reference field="2" count="1" selected="0">
            <x v="192"/>
          </reference>
          <reference field="6" count="1">
            <x v="333"/>
          </reference>
        </references>
      </pivotArea>
    </format>
    <format dxfId="237">
      <pivotArea dataOnly="0" labelOnly="1" fieldPosition="0">
        <references count="4">
          <reference field="0" count="1" selected="0">
            <x v="5"/>
          </reference>
          <reference field="1" count="1" selected="0">
            <x v="33"/>
          </reference>
          <reference field="2" count="1" selected="0">
            <x v="193"/>
          </reference>
          <reference field="6" count="1">
            <x v="334"/>
          </reference>
        </references>
      </pivotArea>
    </format>
    <format dxfId="236">
      <pivotArea dataOnly="0" labelOnly="1" fieldPosition="0">
        <references count="4">
          <reference field="0" count="1" selected="0">
            <x v="5"/>
          </reference>
          <reference field="1" count="1" selected="0">
            <x v="33"/>
          </reference>
          <reference field="2" count="1" selected="0">
            <x v="194"/>
          </reference>
          <reference field="6" count="1">
            <x v="335"/>
          </reference>
        </references>
      </pivotArea>
    </format>
    <format dxfId="235">
      <pivotArea dataOnly="0" labelOnly="1" fieldPosition="0">
        <references count="4">
          <reference field="0" count="1" selected="0">
            <x v="5"/>
          </reference>
          <reference field="1" count="1" selected="0">
            <x v="33"/>
          </reference>
          <reference field="2" count="1" selected="0">
            <x v="195"/>
          </reference>
          <reference field="6" count="1">
            <x v="336"/>
          </reference>
        </references>
      </pivotArea>
    </format>
    <format dxfId="234">
      <pivotArea dataOnly="0" labelOnly="1" fieldPosition="0">
        <references count="4">
          <reference field="0" count="1" selected="0">
            <x v="5"/>
          </reference>
          <reference field="1" count="1" selected="0">
            <x v="34"/>
          </reference>
          <reference field="2" count="1" selected="0">
            <x v="196"/>
          </reference>
          <reference field="6" count="1">
            <x v="337"/>
          </reference>
        </references>
      </pivotArea>
    </format>
    <format dxfId="233">
      <pivotArea dataOnly="0" labelOnly="1" fieldPosition="0">
        <references count="4">
          <reference field="0" count="1" selected="0">
            <x v="5"/>
          </reference>
          <reference field="1" count="1" selected="0">
            <x v="34"/>
          </reference>
          <reference field="2" count="1" selected="0">
            <x v="197"/>
          </reference>
          <reference field="6" count="2">
            <x v="338"/>
            <x v="339"/>
          </reference>
        </references>
      </pivotArea>
    </format>
    <format dxfId="232">
      <pivotArea dataOnly="0" labelOnly="1" fieldPosition="0">
        <references count="4">
          <reference field="0" count="1" selected="0">
            <x v="5"/>
          </reference>
          <reference field="1" count="1" selected="0">
            <x v="34"/>
          </reference>
          <reference field="2" count="1" selected="0">
            <x v="198"/>
          </reference>
          <reference field="6" count="1">
            <x v="340"/>
          </reference>
        </references>
      </pivotArea>
    </format>
    <format dxfId="231">
      <pivotArea dataOnly="0" labelOnly="1" fieldPosition="0">
        <references count="4">
          <reference field="0" count="1" selected="0">
            <x v="5"/>
          </reference>
          <reference field="1" count="1" selected="0">
            <x v="34"/>
          </reference>
          <reference field="2" count="1" selected="0">
            <x v="199"/>
          </reference>
          <reference field="6" count="1">
            <x v="341"/>
          </reference>
        </references>
      </pivotArea>
    </format>
    <format dxfId="230">
      <pivotArea dataOnly="0" labelOnly="1" fieldPosition="0">
        <references count="4">
          <reference field="0" count="1" selected="0">
            <x v="5"/>
          </reference>
          <reference field="1" count="1" selected="0">
            <x v="34"/>
          </reference>
          <reference field="2" count="1" selected="0">
            <x v="200"/>
          </reference>
          <reference field="6" count="1">
            <x v="342"/>
          </reference>
        </references>
      </pivotArea>
    </format>
    <format dxfId="229">
      <pivotArea dataOnly="0" labelOnly="1" fieldPosition="0">
        <references count="4">
          <reference field="0" count="1" selected="0">
            <x v="5"/>
          </reference>
          <reference field="1" count="1" selected="0">
            <x v="34"/>
          </reference>
          <reference field="2" count="1" selected="0">
            <x v="201"/>
          </reference>
          <reference field="6" count="1">
            <x v="343"/>
          </reference>
        </references>
      </pivotArea>
    </format>
    <format dxfId="228">
      <pivotArea dataOnly="0" labelOnly="1" fieldPosition="0">
        <references count="4">
          <reference field="0" count="1" selected="0">
            <x v="5"/>
          </reference>
          <reference field="1" count="1" selected="0">
            <x v="34"/>
          </reference>
          <reference field="2" count="1" selected="0">
            <x v="202"/>
          </reference>
          <reference field="6" count="1">
            <x v="344"/>
          </reference>
        </references>
      </pivotArea>
    </format>
    <format dxfId="227">
      <pivotArea dataOnly="0" labelOnly="1" fieldPosition="0">
        <references count="4">
          <reference field="0" count="1" selected="0">
            <x v="5"/>
          </reference>
          <reference field="1" count="1" selected="0">
            <x v="34"/>
          </reference>
          <reference field="2" count="1" selected="0">
            <x v="203"/>
          </reference>
          <reference field="6" count="9">
            <x v="345"/>
            <x v="346"/>
            <x v="347"/>
            <x v="348"/>
            <x v="349"/>
            <x v="350"/>
            <x v="351"/>
            <x v="352"/>
            <x v="353"/>
          </reference>
        </references>
      </pivotArea>
    </format>
    <format dxfId="226">
      <pivotArea dataOnly="0" labelOnly="1" fieldPosition="0">
        <references count="4">
          <reference field="0" count="1" selected="0">
            <x v="5"/>
          </reference>
          <reference field="1" count="1" selected="0">
            <x v="34"/>
          </reference>
          <reference field="2" count="1" selected="0">
            <x v="204"/>
          </reference>
          <reference field="6" count="1">
            <x v="354"/>
          </reference>
        </references>
      </pivotArea>
    </format>
    <format dxfId="225">
      <pivotArea dataOnly="0" labelOnly="1" fieldPosition="0">
        <references count="4">
          <reference field="0" count="1" selected="0">
            <x v="5"/>
          </reference>
          <reference field="1" count="1" selected="0">
            <x v="34"/>
          </reference>
          <reference field="2" count="1" selected="0">
            <x v="205"/>
          </reference>
          <reference field="6" count="3">
            <x v="355"/>
            <x v="356"/>
            <x v="357"/>
          </reference>
        </references>
      </pivotArea>
    </format>
    <format dxfId="224">
      <pivotArea dataOnly="0" labelOnly="1" fieldPosition="0">
        <references count="4">
          <reference field="0" count="1" selected="0">
            <x v="5"/>
          </reference>
          <reference field="1" count="1" selected="0">
            <x v="34"/>
          </reference>
          <reference field="2" count="1" selected="0">
            <x v="206"/>
          </reference>
          <reference field="6" count="1">
            <x v="358"/>
          </reference>
        </references>
      </pivotArea>
    </format>
    <format dxfId="223">
      <pivotArea dataOnly="0" labelOnly="1" fieldPosition="0">
        <references count="4">
          <reference field="0" count="1" selected="0">
            <x v="5"/>
          </reference>
          <reference field="1" count="1" selected="0">
            <x v="34"/>
          </reference>
          <reference field="2" count="1" selected="0">
            <x v="207"/>
          </reference>
          <reference field="6" count="1">
            <x v="359"/>
          </reference>
        </references>
      </pivotArea>
    </format>
    <format dxfId="222">
      <pivotArea dataOnly="0" labelOnly="1" fieldPosition="0">
        <references count="4">
          <reference field="0" count="1" selected="0">
            <x v="5"/>
          </reference>
          <reference field="1" count="1" selected="0">
            <x v="34"/>
          </reference>
          <reference field="2" count="1" selected="0">
            <x v="208"/>
          </reference>
          <reference field="6" count="1">
            <x v="360"/>
          </reference>
        </references>
      </pivotArea>
    </format>
    <format dxfId="221">
      <pivotArea dataOnly="0" labelOnly="1" fieldPosition="0">
        <references count="4">
          <reference field="0" count="1" selected="0">
            <x v="5"/>
          </reference>
          <reference field="1" count="1" selected="0">
            <x v="34"/>
          </reference>
          <reference field="2" count="1" selected="0">
            <x v="209"/>
          </reference>
          <reference field="6" count="1">
            <x v="361"/>
          </reference>
        </references>
      </pivotArea>
    </format>
    <format dxfId="220">
      <pivotArea dataOnly="0" labelOnly="1" fieldPosition="0">
        <references count="4">
          <reference field="0" count="1" selected="0">
            <x v="5"/>
          </reference>
          <reference field="1" count="1" selected="0">
            <x v="35"/>
          </reference>
          <reference field="2" count="1" selected="0">
            <x v="210"/>
          </reference>
          <reference field="6" count="1">
            <x v="362"/>
          </reference>
        </references>
      </pivotArea>
    </format>
    <format dxfId="219">
      <pivotArea dataOnly="0" labelOnly="1" fieldPosition="0">
        <references count="4">
          <reference field="0" count="1" selected="0">
            <x v="5"/>
          </reference>
          <reference field="1" count="1" selected="0">
            <x v="35"/>
          </reference>
          <reference field="2" count="1" selected="0">
            <x v="211"/>
          </reference>
          <reference field="6" count="1">
            <x v="363"/>
          </reference>
        </references>
      </pivotArea>
    </format>
    <format dxfId="218">
      <pivotArea dataOnly="0" labelOnly="1" fieldPosition="0">
        <references count="4">
          <reference field="0" count="1" selected="0">
            <x v="5"/>
          </reference>
          <reference field="1" count="1" selected="0">
            <x v="35"/>
          </reference>
          <reference field="2" count="1" selected="0">
            <x v="212"/>
          </reference>
          <reference field="6" count="1">
            <x v="364"/>
          </reference>
        </references>
      </pivotArea>
    </format>
    <format dxfId="217">
      <pivotArea dataOnly="0" labelOnly="1" fieldPosition="0">
        <references count="4">
          <reference field="0" count="1" selected="0">
            <x v="5"/>
          </reference>
          <reference field="1" count="1" selected="0">
            <x v="35"/>
          </reference>
          <reference field="2" count="1" selected="0">
            <x v="213"/>
          </reference>
          <reference field="6" count="1">
            <x v="365"/>
          </reference>
        </references>
      </pivotArea>
    </format>
    <format dxfId="216">
      <pivotArea dataOnly="0" labelOnly="1" fieldPosition="0">
        <references count="4">
          <reference field="0" count="1" selected="0">
            <x v="5"/>
          </reference>
          <reference field="1" count="1" selected="0">
            <x v="35"/>
          </reference>
          <reference field="2" count="1" selected="0">
            <x v="214"/>
          </reference>
          <reference field="6" count="1">
            <x v="366"/>
          </reference>
        </references>
      </pivotArea>
    </format>
    <format dxfId="215">
      <pivotArea dataOnly="0" labelOnly="1" fieldPosition="0">
        <references count="4">
          <reference field="0" count="1" selected="0">
            <x v="5"/>
          </reference>
          <reference field="1" count="1" selected="0">
            <x v="35"/>
          </reference>
          <reference field="2" count="1" selected="0">
            <x v="215"/>
          </reference>
          <reference field="6" count="1">
            <x v="367"/>
          </reference>
        </references>
      </pivotArea>
    </format>
    <format dxfId="214">
      <pivotArea dataOnly="0" labelOnly="1" fieldPosition="0">
        <references count="4">
          <reference field="0" count="1" selected="0">
            <x v="5"/>
          </reference>
          <reference field="1" count="1" selected="0">
            <x v="35"/>
          </reference>
          <reference field="2" count="1" selected="0">
            <x v="216"/>
          </reference>
          <reference field="6" count="1">
            <x v="368"/>
          </reference>
        </references>
      </pivotArea>
    </format>
    <format dxfId="213">
      <pivotArea dataOnly="0" labelOnly="1" fieldPosition="0">
        <references count="4">
          <reference field="0" count="1" selected="0">
            <x v="5"/>
          </reference>
          <reference field="1" count="1" selected="0">
            <x v="35"/>
          </reference>
          <reference field="2" count="1" selected="0">
            <x v="217"/>
          </reference>
          <reference field="6" count="1">
            <x v="369"/>
          </reference>
        </references>
      </pivotArea>
    </format>
    <format dxfId="212">
      <pivotArea dataOnly="0" labelOnly="1" fieldPosition="0">
        <references count="4">
          <reference field="0" count="1" selected="0">
            <x v="5"/>
          </reference>
          <reference field="1" count="1" selected="0">
            <x v="35"/>
          </reference>
          <reference field="2" count="1" selected="0">
            <x v="218"/>
          </reference>
          <reference field="6" count="1">
            <x v="370"/>
          </reference>
        </references>
      </pivotArea>
    </format>
    <format dxfId="211">
      <pivotArea dataOnly="0" labelOnly="1" fieldPosition="0">
        <references count="4">
          <reference field="0" count="1" selected="0">
            <x v="5"/>
          </reference>
          <reference field="1" count="1" selected="0">
            <x v="35"/>
          </reference>
          <reference field="2" count="1" selected="0">
            <x v="219"/>
          </reference>
          <reference field="6" count="2">
            <x v="371"/>
            <x v="372"/>
          </reference>
        </references>
      </pivotArea>
    </format>
    <format dxfId="210">
      <pivotArea dataOnly="0" labelOnly="1" fieldPosition="0">
        <references count="4">
          <reference field="0" count="1" selected="0">
            <x v="5"/>
          </reference>
          <reference field="1" count="1" selected="0">
            <x v="35"/>
          </reference>
          <reference field="2" count="1" selected="0">
            <x v="220"/>
          </reference>
          <reference field="6" count="1">
            <x v="373"/>
          </reference>
        </references>
      </pivotArea>
    </format>
    <format dxfId="209">
      <pivotArea dataOnly="0" labelOnly="1" fieldPosition="0">
        <references count="4">
          <reference field="0" count="1" selected="0">
            <x v="5"/>
          </reference>
          <reference field="1" count="1" selected="0">
            <x v="35"/>
          </reference>
          <reference field="2" count="1" selected="0">
            <x v="221"/>
          </reference>
          <reference field="6" count="1">
            <x v="374"/>
          </reference>
        </references>
      </pivotArea>
    </format>
    <format dxfId="208">
      <pivotArea dataOnly="0" labelOnly="1" fieldPosition="0">
        <references count="4">
          <reference field="0" count="1" selected="0">
            <x v="5"/>
          </reference>
          <reference field="1" count="1" selected="0">
            <x v="36"/>
          </reference>
          <reference field="2" count="1" selected="0">
            <x v="222"/>
          </reference>
          <reference field="6" count="1">
            <x v="375"/>
          </reference>
        </references>
      </pivotArea>
    </format>
    <format dxfId="207">
      <pivotArea dataOnly="0" labelOnly="1" fieldPosition="0">
        <references count="4">
          <reference field="0" count="1" selected="0">
            <x v="5"/>
          </reference>
          <reference field="1" count="1" selected="0">
            <x v="36"/>
          </reference>
          <reference field="2" count="1" selected="0">
            <x v="223"/>
          </reference>
          <reference field="6" count="1">
            <x v="376"/>
          </reference>
        </references>
      </pivotArea>
    </format>
    <format dxfId="206">
      <pivotArea dataOnly="0" labelOnly="1" fieldPosition="0">
        <references count="4">
          <reference field="0" count="1" selected="0">
            <x v="5"/>
          </reference>
          <reference field="1" count="1" selected="0">
            <x v="36"/>
          </reference>
          <reference field="2" count="1" selected="0">
            <x v="224"/>
          </reference>
          <reference field="6" count="1">
            <x v="377"/>
          </reference>
        </references>
      </pivotArea>
    </format>
    <format dxfId="205">
      <pivotArea dataOnly="0" labelOnly="1" fieldPosition="0">
        <references count="4">
          <reference field="0" count="1" selected="0">
            <x v="5"/>
          </reference>
          <reference field="1" count="1" selected="0">
            <x v="37"/>
          </reference>
          <reference field="2" count="1" selected="0">
            <x v="225"/>
          </reference>
          <reference field="6" count="1">
            <x v="378"/>
          </reference>
        </references>
      </pivotArea>
    </format>
    <format dxfId="204">
      <pivotArea dataOnly="0" labelOnly="1" fieldPosition="0">
        <references count="4">
          <reference field="0" count="1" selected="0">
            <x v="5"/>
          </reference>
          <reference field="1" count="1" selected="0">
            <x v="37"/>
          </reference>
          <reference field="2" count="1" selected="0">
            <x v="226"/>
          </reference>
          <reference field="6" count="5">
            <x v="379"/>
            <x v="380"/>
            <x v="381"/>
            <x v="382"/>
            <x v="383"/>
          </reference>
        </references>
      </pivotArea>
    </format>
    <format dxfId="203">
      <pivotArea dataOnly="0" labelOnly="1" fieldPosition="0">
        <references count="4">
          <reference field="0" count="1" selected="0">
            <x v="5"/>
          </reference>
          <reference field="1" count="1" selected="0">
            <x v="37"/>
          </reference>
          <reference field="2" count="1" selected="0">
            <x v="227"/>
          </reference>
          <reference field="6" count="1">
            <x v="384"/>
          </reference>
        </references>
      </pivotArea>
    </format>
    <format dxfId="202">
      <pivotArea dataOnly="0" labelOnly="1" fieldPosition="0">
        <references count="4">
          <reference field="0" count="1" selected="0">
            <x v="5"/>
          </reference>
          <reference field="1" count="1" selected="0">
            <x v="37"/>
          </reference>
          <reference field="2" count="1" selected="0">
            <x v="228"/>
          </reference>
          <reference field="6" count="1">
            <x v="385"/>
          </reference>
        </references>
      </pivotArea>
    </format>
    <format dxfId="201">
      <pivotArea dataOnly="0" labelOnly="1" fieldPosition="0">
        <references count="4">
          <reference field="0" count="1" selected="0">
            <x v="5"/>
          </reference>
          <reference field="1" count="1" selected="0">
            <x v="37"/>
          </reference>
          <reference field="2" count="1" selected="0">
            <x v="229"/>
          </reference>
          <reference field="6" count="1">
            <x v="386"/>
          </reference>
        </references>
      </pivotArea>
    </format>
    <format dxfId="200">
      <pivotArea dataOnly="0" labelOnly="1" fieldPosition="0">
        <references count="4">
          <reference field="0" count="1" selected="0">
            <x v="5"/>
          </reference>
          <reference field="1" count="1" selected="0">
            <x v="37"/>
          </reference>
          <reference field="2" count="1" selected="0">
            <x v="230"/>
          </reference>
          <reference field="6" count="1">
            <x v="387"/>
          </reference>
        </references>
      </pivotArea>
    </format>
    <format dxfId="199">
      <pivotArea dataOnly="0" labelOnly="1" fieldPosition="0">
        <references count="4">
          <reference field="0" count="1" selected="0">
            <x v="5"/>
          </reference>
          <reference field="1" count="1" selected="0">
            <x v="37"/>
          </reference>
          <reference field="2" count="1" selected="0">
            <x v="231"/>
          </reference>
          <reference field="6" count="1">
            <x v="388"/>
          </reference>
        </references>
      </pivotArea>
    </format>
    <format dxfId="198">
      <pivotArea dataOnly="0" labelOnly="1" fieldPosition="0">
        <references count="4">
          <reference field="0" count="1" selected="0">
            <x v="5"/>
          </reference>
          <reference field="1" count="1" selected="0">
            <x v="37"/>
          </reference>
          <reference field="2" count="1" selected="0">
            <x v="232"/>
          </reference>
          <reference field="6" count="1">
            <x v="389"/>
          </reference>
        </references>
      </pivotArea>
    </format>
    <format dxfId="197">
      <pivotArea dataOnly="0" labelOnly="1" fieldPosition="0">
        <references count="4">
          <reference field="0" count="1" selected="0">
            <x v="5"/>
          </reference>
          <reference field="1" count="1" selected="0">
            <x v="37"/>
          </reference>
          <reference field="2" count="1" selected="0">
            <x v="233"/>
          </reference>
          <reference field="6" count="1">
            <x v="390"/>
          </reference>
        </references>
      </pivotArea>
    </format>
    <format dxfId="196">
      <pivotArea dataOnly="0" labelOnly="1" fieldPosition="0">
        <references count="4">
          <reference field="0" count="1" selected="0">
            <x v="5"/>
          </reference>
          <reference field="1" count="1" selected="0">
            <x v="37"/>
          </reference>
          <reference field="2" count="1" selected="0">
            <x v="234"/>
          </reference>
          <reference field="6" count="1">
            <x v="391"/>
          </reference>
        </references>
      </pivotArea>
    </format>
    <format dxfId="195">
      <pivotArea dataOnly="0" labelOnly="1" fieldPosition="0">
        <references count="4">
          <reference field="0" count="1" selected="0">
            <x v="5"/>
          </reference>
          <reference field="1" count="1" selected="0">
            <x v="38"/>
          </reference>
          <reference field="2" count="1" selected="0">
            <x v="235"/>
          </reference>
          <reference field="6" count="1">
            <x v="392"/>
          </reference>
        </references>
      </pivotArea>
    </format>
    <format dxfId="194">
      <pivotArea dataOnly="0" labelOnly="1" fieldPosition="0">
        <references count="4">
          <reference field="0" count="1" selected="0">
            <x v="5"/>
          </reference>
          <reference field="1" count="1" selected="0">
            <x v="38"/>
          </reference>
          <reference field="2" count="1" selected="0">
            <x v="236"/>
          </reference>
          <reference field="6" count="1">
            <x v="393"/>
          </reference>
        </references>
      </pivotArea>
    </format>
    <format dxfId="193">
      <pivotArea dataOnly="0" labelOnly="1" fieldPosition="0">
        <references count="4">
          <reference field="0" count="1" selected="0">
            <x v="5"/>
          </reference>
          <reference field="1" count="1" selected="0">
            <x v="38"/>
          </reference>
          <reference field="2" count="1" selected="0">
            <x v="237"/>
          </reference>
          <reference field="6" count="3">
            <x v="394"/>
            <x v="395"/>
            <x v="396"/>
          </reference>
        </references>
      </pivotArea>
    </format>
    <format dxfId="192">
      <pivotArea dataOnly="0" labelOnly="1" fieldPosition="0">
        <references count="4">
          <reference field="0" count="1" selected="0">
            <x v="5"/>
          </reference>
          <reference field="1" count="1" selected="0">
            <x v="38"/>
          </reference>
          <reference field="2" count="1" selected="0">
            <x v="238"/>
          </reference>
          <reference field="6" count="1">
            <x v="397"/>
          </reference>
        </references>
      </pivotArea>
    </format>
    <format dxfId="191">
      <pivotArea dataOnly="0" labelOnly="1" fieldPosition="0">
        <references count="4">
          <reference field="0" count="1" selected="0">
            <x v="5"/>
          </reference>
          <reference field="1" count="1" selected="0">
            <x v="38"/>
          </reference>
          <reference field="2" count="1" selected="0">
            <x v="239"/>
          </reference>
          <reference field="6" count="1">
            <x v="398"/>
          </reference>
        </references>
      </pivotArea>
    </format>
    <format dxfId="190">
      <pivotArea dataOnly="0" labelOnly="1" fieldPosition="0">
        <references count="4">
          <reference field="0" count="1" selected="0">
            <x v="5"/>
          </reference>
          <reference field="1" count="1" selected="0">
            <x v="38"/>
          </reference>
          <reference field="2" count="1" selected="0">
            <x v="240"/>
          </reference>
          <reference field="6" count="1">
            <x v="399"/>
          </reference>
        </references>
      </pivotArea>
    </format>
    <format dxfId="189">
      <pivotArea dataOnly="0" labelOnly="1" fieldPosition="0">
        <references count="4">
          <reference field="0" count="1" selected="0">
            <x v="5"/>
          </reference>
          <reference field="1" count="1" selected="0">
            <x v="38"/>
          </reference>
          <reference field="2" count="1" selected="0">
            <x v="241"/>
          </reference>
          <reference field="6" count="1">
            <x v="400"/>
          </reference>
        </references>
      </pivotArea>
    </format>
    <format dxfId="188">
      <pivotArea dataOnly="0" labelOnly="1" fieldPosition="0">
        <references count="4">
          <reference field="0" count="1" selected="0">
            <x v="5"/>
          </reference>
          <reference field="1" count="1" selected="0">
            <x v="39"/>
          </reference>
          <reference field="2" count="1" selected="0">
            <x v="242"/>
          </reference>
          <reference field="6" count="1">
            <x v="401"/>
          </reference>
        </references>
      </pivotArea>
    </format>
    <format dxfId="187">
      <pivotArea dataOnly="0" labelOnly="1" fieldPosition="0">
        <references count="4">
          <reference field="0" count="1" selected="0">
            <x v="5"/>
          </reference>
          <reference field="1" count="1" selected="0">
            <x v="39"/>
          </reference>
          <reference field="2" count="1" selected="0">
            <x v="117"/>
          </reference>
          <reference field="6" count="1">
            <x v="402"/>
          </reference>
        </references>
      </pivotArea>
    </format>
    <format dxfId="186">
      <pivotArea dataOnly="0" labelOnly="1" fieldPosition="0">
        <references count="4">
          <reference field="0" count="1" selected="0">
            <x v="5"/>
          </reference>
          <reference field="1" count="1" selected="0">
            <x v="39"/>
          </reference>
          <reference field="2" count="1" selected="0">
            <x v="243"/>
          </reference>
          <reference field="6" count="1">
            <x v="403"/>
          </reference>
        </references>
      </pivotArea>
    </format>
    <format dxfId="185">
      <pivotArea dataOnly="0" labelOnly="1" fieldPosition="0">
        <references count="4">
          <reference field="0" count="1" selected="0">
            <x v="5"/>
          </reference>
          <reference field="1" count="1" selected="0">
            <x v="39"/>
          </reference>
          <reference field="2" count="1" selected="0">
            <x v="244"/>
          </reference>
          <reference field="6" count="1">
            <x v="404"/>
          </reference>
        </references>
      </pivotArea>
    </format>
    <format dxfId="184">
      <pivotArea dataOnly="0" labelOnly="1" fieldPosition="0">
        <references count="4">
          <reference field="0" count="1" selected="0">
            <x v="5"/>
          </reference>
          <reference field="1" count="1" selected="0">
            <x v="39"/>
          </reference>
          <reference field="2" count="1" selected="0">
            <x v="245"/>
          </reference>
          <reference field="6" count="1">
            <x v="405"/>
          </reference>
        </references>
      </pivotArea>
    </format>
    <format dxfId="183">
      <pivotArea dataOnly="0" labelOnly="1" fieldPosition="0">
        <references count="4">
          <reference field="0" count="1" selected="0">
            <x v="5"/>
          </reference>
          <reference field="1" count="1" selected="0">
            <x v="40"/>
          </reference>
          <reference field="2" count="1" selected="0">
            <x v="246"/>
          </reference>
          <reference field="6" count="2">
            <x v="406"/>
            <x v="407"/>
          </reference>
        </references>
      </pivotArea>
    </format>
    <format dxfId="182">
      <pivotArea dataOnly="0" labelOnly="1" fieldPosition="0">
        <references count="4">
          <reference field="0" count="1" selected="0">
            <x v="5"/>
          </reference>
          <reference field="1" count="1" selected="0">
            <x v="41"/>
          </reference>
          <reference field="2" count="1" selected="0">
            <x v="247"/>
          </reference>
          <reference field="6" count="1">
            <x v="408"/>
          </reference>
        </references>
      </pivotArea>
    </format>
    <format dxfId="181">
      <pivotArea dataOnly="0" labelOnly="1" fieldPosition="0">
        <references count="4">
          <reference field="0" count="1" selected="0">
            <x v="5"/>
          </reference>
          <reference field="1" count="1" selected="0">
            <x v="41"/>
          </reference>
          <reference field="2" count="1" selected="0">
            <x v="248"/>
          </reference>
          <reference field="6" count="1">
            <x v="409"/>
          </reference>
        </references>
      </pivotArea>
    </format>
    <format dxfId="180">
      <pivotArea dataOnly="0" labelOnly="1" fieldPosition="0">
        <references count="4">
          <reference field="0" count="1" selected="0">
            <x v="5"/>
          </reference>
          <reference field="1" count="1" selected="0">
            <x v="41"/>
          </reference>
          <reference field="2" count="1" selected="0">
            <x v="249"/>
          </reference>
          <reference field="6" count="1">
            <x v="410"/>
          </reference>
        </references>
      </pivotArea>
    </format>
    <format dxfId="179">
      <pivotArea dataOnly="0" labelOnly="1" fieldPosition="0">
        <references count="4">
          <reference field="0" count="1" selected="0">
            <x v="5"/>
          </reference>
          <reference field="1" count="1" selected="0">
            <x v="41"/>
          </reference>
          <reference field="2" count="1" selected="0">
            <x v="250"/>
          </reference>
          <reference field="6" count="1">
            <x v="411"/>
          </reference>
        </references>
      </pivotArea>
    </format>
    <format dxfId="178">
      <pivotArea dataOnly="0" labelOnly="1" fieldPosition="0">
        <references count="4">
          <reference field="0" count="1" selected="0">
            <x v="5"/>
          </reference>
          <reference field="1" count="1" selected="0">
            <x v="42"/>
          </reference>
          <reference field="2" count="1" selected="0">
            <x v="251"/>
          </reference>
          <reference field="6" count="1">
            <x v="412"/>
          </reference>
        </references>
      </pivotArea>
    </format>
    <format dxfId="177">
      <pivotArea dataOnly="0" labelOnly="1" fieldPosition="0">
        <references count="4">
          <reference field="0" count="1" selected="0">
            <x v="5"/>
          </reference>
          <reference field="1" count="1" selected="0">
            <x v="42"/>
          </reference>
          <reference field="2" count="1" selected="0">
            <x v="252"/>
          </reference>
          <reference field="6" count="1">
            <x v="413"/>
          </reference>
        </references>
      </pivotArea>
    </format>
    <format dxfId="176">
      <pivotArea dataOnly="0" labelOnly="1" fieldPosition="0">
        <references count="4">
          <reference field="0" count="1" selected="0">
            <x v="5"/>
          </reference>
          <reference field="1" count="1" selected="0">
            <x v="42"/>
          </reference>
          <reference field="2" count="1" selected="0">
            <x v="253"/>
          </reference>
          <reference field="6" count="1">
            <x v="414"/>
          </reference>
        </references>
      </pivotArea>
    </format>
    <format dxfId="175">
      <pivotArea dataOnly="0" labelOnly="1" fieldPosition="0">
        <references count="4">
          <reference field="0" count="1" selected="0">
            <x v="5"/>
          </reference>
          <reference field="1" count="1" selected="0">
            <x v="42"/>
          </reference>
          <reference field="2" count="1" selected="0">
            <x v="254"/>
          </reference>
          <reference field="6" count="1">
            <x v="415"/>
          </reference>
        </references>
      </pivotArea>
    </format>
    <format dxfId="174">
      <pivotArea dataOnly="0" labelOnly="1" fieldPosition="0">
        <references count="4">
          <reference field="0" count="1" selected="0">
            <x v="5"/>
          </reference>
          <reference field="1" count="1" selected="0">
            <x v="42"/>
          </reference>
          <reference field="2" count="1" selected="0">
            <x v="255"/>
          </reference>
          <reference field="6" count="1">
            <x v="416"/>
          </reference>
        </references>
      </pivotArea>
    </format>
    <format dxfId="173">
      <pivotArea dataOnly="0" labelOnly="1" fieldPosition="0">
        <references count="4">
          <reference field="0" count="1" selected="0">
            <x v="5"/>
          </reference>
          <reference field="1" count="1" selected="0">
            <x v="42"/>
          </reference>
          <reference field="2" count="1" selected="0">
            <x v="256"/>
          </reference>
          <reference field="6" count="1">
            <x v="417"/>
          </reference>
        </references>
      </pivotArea>
    </format>
    <format dxfId="172">
      <pivotArea dataOnly="0" labelOnly="1" fieldPosition="0">
        <references count="4">
          <reference field="0" count="1" selected="0">
            <x v="5"/>
          </reference>
          <reference field="1" count="1" selected="0">
            <x v="42"/>
          </reference>
          <reference field="2" count="1" selected="0">
            <x v="257"/>
          </reference>
          <reference field="6" count="1">
            <x v="418"/>
          </reference>
        </references>
      </pivotArea>
    </format>
    <format dxfId="171">
      <pivotArea dataOnly="0" labelOnly="1" fieldPosition="0">
        <references count="4">
          <reference field="0" count="1" selected="0">
            <x v="5"/>
          </reference>
          <reference field="1" count="1" selected="0">
            <x v="42"/>
          </reference>
          <reference field="2" count="1" selected="0">
            <x v="258"/>
          </reference>
          <reference field="6" count="1">
            <x v="419"/>
          </reference>
        </references>
      </pivotArea>
    </format>
    <format dxfId="170">
      <pivotArea dataOnly="0" labelOnly="1" fieldPosition="0">
        <references count="4">
          <reference field="0" count="1" selected="0">
            <x v="5"/>
          </reference>
          <reference field="1" count="1" selected="0">
            <x v="42"/>
          </reference>
          <reference field="2" count="1" selected="0">
            <x v="259"/>
          </reference>
          <reference field="6" count="1">
            <x v="420"/>
          </reference>
        </references>
      </pivotArea>
    </format>
    <format dxfId="169">
      <pivotArea dataOnly="0" labelOnly="1" fieldPosition="0">
        <references count="4">
          <reference field="0" count="1" selected="0">
            <x v="5"/>
          </reference>
          <reference field="1" count="1" selected="0">
            <x v="42"/>
          </reference>
          <reference field="2" count="1" selected="0">
            <x v="260"/>
          </reference>
          <reference field="6" count="1">
            <x v="421"/>
          </reference>
        </references>
      </pivotArea>
    </format>
    <format dxfId="168">
      <pivotArea dataOnly="0" labelOnly="1" fieldPosition="0">
        <references count="4">
          <reference field="0" count="1" selected="0">
            <x v="5"/>
          </reference>
          <reference field="1" count="1" selected="0">
            <x v="42"/>
          </reference>
          <reference field="2" count="1" selected="0">
            <x v="261"/>
          </reference>
          <reference field="6" count="2">
            <x v="422"/>
            <x v="423"/>
          </reference>
        </references>
      </pivotArea>
    </format>
    <format dxfId="167">
      <pivotArea dataOnly="0" labelOnly="1" fieldPosition="0">
        <references count="4">
          <reference field="0" count="1" selected="0">
            <x v="5"/>
          </reference>
          <reference field="1" count="1" selected="0">
            <x v="42"/>
          </reference>
          <reference field="2" count="1" selected="0">
            <x v="262"/>
          </reference>
          <reference field="6" count="1">
            <x v="424"/>
          </reference>
        </references>
      </pivotArea>
    </format>
    <format dxfId="166">
      <pivotArea dataOnly="0" labelOnly="1" fieldPosition="0">
        <references count="4">
          <reference field="0" count="1" selected="0">
            <x v="5"/>
          </reference>
          <reference field="1" count="1" selected="0">
            <x v="42"/>
          </reference>
          <reference field="2" count="1" selected="0">
            <x v="263"/>
          </reference>
          <reference field="6" count="1">
            <x v="425"/>
          </reference>
        </references>
      </pivotArea>
    </format>
    <format dxfId="165">
      <pivotArea dataOnly="0" labelOnly="1" fieldPosition="0">
        <references count="4">
          <reference field="0" count="1" selected="0">
            <x v="5"/>
          </reference>
          <reference field="1" count="1" selected="0">
            <x v="42"/>
          </reference>
          <reference field="2" count="1" selected="0">
            <x v="264"/>
          </reference>
          <reference field="6" count="1">
            <x v="426"/>
          </reference>
        </references>
      </pivotArea>
    </format>
    <format dxfId="164">
      <pivotArea dataOnly="0" labelOnly="1" fieldPosition="0">
        <references count="4">
          <reference field="0" count="1" selected="0">
            <x v="5"/>
          </reference>
          <reference field="1" count="1" selected="0">
            <x v="42"/>
          </reference>
          <reference field="2" count="1" selected="0">
            <x v="265"/>
          </reference>
          <reference field="6" count="1">
            <x v="427"/>
          </reference>
        </references>
      </pivotArea>
    </format>
    <format dxfId="163">
      <pivotArea dataOnly="0" labelOnly="1" fieldPosition="0">
        <references count="4">
          <reference field="0" count="1" selected="0">
            <x v="5"/>
          </reference>
          <reference field="1" count="1" selected="0">
            <x v="43"/>
          </reference>
          <reference field="2" count="1" selected="0">
            <x v="266"/>
          </reference>
          <reference field="6" count="1">
            <x v="428"/>
          </reference>
        </references>
      </pivotArea>
    </format>
    <format dxfId="162">
      <pivotArea dataOnly="0" labelOnly="1" fieldPosition="0">
        <references count="4">
          <reference field="0" count="1" selected="0">
            <x v="5"/>
          </reference>
          <reference field="1" count="1" selected="0">
            <x v="43"/>
          </reference>
          <reference field="2" count="1" selected="0">
            <x v="267"/>
          </reference>
          <reference field="6" count="1">
            <x v="429"/>
          </reference>
        </references>
      </pivotArea>
    </format>
    <format dxfId="161">
      <pivotArea dataOnly="0" labelOnly="1" fieldPosition="0">
        <references count="4">
          <reference field="0" count="1" selected="0">
            <x v="5"/>
          </reference>
          <reference field="1" count="1" selected="0">
            <x v="43"/>
          </reference>
          <reference field="2" count="1" selected="0">
            <x v="268"/>
          </reference>
          <reference field="6" count="1">
            <x v="430"/>
          </reference>
        </references>
      </pivotArea>
    </format>
    <format dxfId="160">
      <pivotArea dataOnly="0" labelOnly="1" fieldPosition="0">
        <references count="4">
          <reference field="0" count="1" selected="0">
            <x v="5"/>
          </reference>
          <reference field="1" count="1" selected="0">
            <x v="43"/>
          </reference>
          <reference field="2" count="1" selected="0">
            <x v="269"/>
          </reference>
          <reference field="6" count="1">
            <x v="431"/>
          </reference>
        </references>
      </pivotArea>
    </format>
    <format dxfId="159">
      <pivotArea dataOnly="0" labelOnly="1" fieldPosition="0">
        <references count="4">
          <reference field="0" count="1" selected="0">
            <x v="5"/>
          </reference>
          <reference field="1" count="1" selected="0">
            <x v="43"/>
          </reference>
          <reference field="2" count="1" selected="0">
            <x v="270"/>
          </reference>
          <reference field="6" count="1">
            <x v="432"/>
          </reference>
        </references>
      </pivotArea>
    </format>
    <format dxfId="158">
      <pivotArea dataOnly="0" labelOnly="1" fieldPosition="0">
        <references count="4">
          <reference field="0" count="1" selected="0">
            <x v="5"/>
          </reference>
          <reference field="1" count="1" selected="0">
            <x v="43"/>
          </reference>
          <reference field="2" count="1" selected="0">
            <x v="271"/>
          </reference>
          <reference field="6" count="1">
            <x v="433"/>
          </reference>
        </references>
      </pivotArea>
    </format>
    <format dxfId="157">
      <pivotArea dataOnly="0" labelOnly="1" fieldPosition="0">
        <references count="4">
          <reference field="0" count="1" selected="0">
            <x v="5"/>
          </reference>
          <reference field="1" count="1" selected="0">
            <x v="44"/>
          </reference>
          <reference field="2" count="1" selected="0">
            <x v="272"/>
          </reference>
          <reference field="6" count="1">
            <x v="434"/>
          </reference>
        </references>
      </pivotArea>
    </format>
    <format dxfId="156">
      <pivotArea dataOnly="0" labelOnly="1" fieldPosition="0">
        <references count="4">
          <reference field="0" count="1" selected="0">
            <x v="5"/>
          </reference>
          <reference field="1" count="1" selected="0">
            <x v="44"/>
          </reference>
          <reference field="2" count="1" selected="0">
            <x v="273"/>
          </reference>
          <reference field="6" count="1">
            <x v="435"/>
          </reference>
        </references>
      </pivotArea>
    </format>
    <format dxfId="155">
      <pivotArea dataOnly="0" labelOnly="1" fieldPosition="0">
        <references count="4">
          <reference field="0" count="1" selected="0">
            <x v="5"/>
          </reference>
          <reference field="1" count="1" selected="0">
            <x v="44"/>
          </reference>
          <reference field="2" count="1" selected="0">
            <x v="274"/>
          </reference>
          <reference field="6" count="1">
            <x v="436"/>
          </reference>
        </references>
      </pivotArea>
    </format>
    <format dxfId="154">
      <pivotArea dataOnly="0" labelOnly="1" fieldPosition="0">
        <references count="4">
          <reference field="0" count="1" selected="0">
            <x v="5"/>
          </reference>
          <reference field="1" count="1" selected="0">
            <x v="45"/>
          </reference>
          <reference field="2" count="1" selected="0">
            <x v="275"/>
          </reference>
          <reference field="6" count="1">
            <x v="437"/>
          </reference>
        </references>
      </pivotArea>
    </format>
    <format dxfId="153">
      <pivotArea dataOnly="0" labelOnly="1" fieldPosition="0">
        <references count="4">
          <reference field="0" count="1" selected="0">
            <x v="5"/>
          </reference>
          <reference field="1" count="1" selected="0">
            <x v="45"/>
          </reference>
          <reference field="2" count="1" selected="0">
            <x v="276"/>
          </reference>
          <reference field="6" count="1">
            <x v="438"/>
          </reference>
        </references>
      </pivotArea>
    </format>
    <format dxfId="152">
      <pivotArea dataOnly="0" labelOnly="1" fieldPosition="0">
        <references count="4">
          <reference field="0" count="1" selected="0">
            <x v="5"/>
          </reference>
          <reference field="1" count="1" selected="0">
            <x v="45"/>
          </reference>
          <reference field="2" count="1" selected="0">
            <x v="277"/>
          </reference>
          <reference field="6" count="1">
            <x v="439"/>
          </reference>
        </references>
      </pivotArea>
    </format>
    <format dxfId="151">
      <pivotArea dataOnly="0" labelOnly="1" fieldPosition="0">
        <references count="4">
          <reference field="0" count="1" selected="0">
            <x v="5"/>
          </reference>
          <reference field="1" count="1" selected="0">
            <x v="45"/>
          </reference>
          <reference field="2" count="1" selected="0">
            <x v="278"/>
          </reference>
          <reference field="6" count="2">
            <x v="440"/>
            <x v="441"/>
          </reference>
        </references>
      </pivotArea>
    </format>
    <format dxfId="150">
      <pivotArea dataOnly="0" labelOnly="1" fieldPosition="0">
        <references count="4">
          <reference field="0" count="1" selected="0">
            <x v="5"/>
          </reference>
          <reference field="1" count="1" selected="0">
            <x v="45"/>
          </reference>
          <reference field="2" count="1" selected="0">
            <x v="279"/>
          </reference>
          <reference field="6" count="1">
            <x v="442"/>
          </reference>
        </references>
      </pivotArea>
    </format>
    <format dxfId="149">
      <pivotArea dataOnly="0" labelOnly="1" fieldPosition="0">
        <references count="4">
          <reference field="0" count="1" selected="0">
            <x v="5"/>
          </reference>
          <reference field="1" count="1" selected="0">
            <x v="45"/>
          </reference>
          <reference field="2" count="1" selected="0">
            <x v="280"/>
          </reference>
          <reference field="6" count="1">
            <x v="443"/>
          </reference>
        </references>
      </pivotArea>
    </format>
    <format dxfId="148">
      <pivotArea dataOnly="0" labelOnly="1" fieldPosition="0">
        <references count="4">
          <reference field="0" count="1" selected="0">
            <x v="5"/>
          </reference>
          <reference field="1" count="1" selected="0">
            <x v="45"/>
          </reference>
          <reference field="2" count="1" selected="0">
            <x v="281"/>
          </reference>
          <reference field="6" count="4">
            <x v="444"/>
            <x v="445"/>
            <x v="446"/>
            <x v="447"/>
          </reference>
        </references>
      </pivotArea>
    </format>
    <format dxfId="147">
      <pivotArea dataOnly="0" labelOnly="1" fieldPosition="0">
        <references count="4">
          <reference field="0" count="1" selected="0">
            <x v="5"/>
          </reference>
          <reference field="1" count="1" selected="0">
            <x v="46"/>
          </reference>
          <reference field="2" count="1" selected="0">
            <x v="282"/>
          </reference>
          <reference field="6" count="1">
            <x v="448"/>
          </reference>
        </references>
      </pivotArea>
    </format>
    <format dxfId="146">
      <pivotArea dataOnly="0" labelOnly="1" fieldPosition="0">
        <references count="4">
          <reference field="0" count="1" selected="0">
            <x v="5"/>
          </reference>
          <reference field="1" count="1" selected="0">
            <x v="46"/>
          </reference>
          <reference field="2" count="1" selected="0">
            <x v="283"/>
          </reference>
          <reference field="6" count="1">
            <x v="449"/>
          </reference>
        </references>
      </pivotArea>
    </format>
    <format dxfId="145">
      <pivotArea dataOnly="0" labelOnly="1" fieldPosition="0">
        <references count="4">
          <reference field="0" count="1" selected="0">
            <x v="5"/>
          </reference>
          <reference field="1" count="1" selected="0">
            <x v="46"/>
          </reference>
          <reference field="2" count="1" selected="0">
            <x v="284"/>
          </reference>
          <reference field="6" count="1">
            <x v="450"/>
          </reference>
        </references>
      </pivotArea>
    </format>
    <format dxfId="144">
      <pivotArea dataOnly="0" labelOnly="1" fieldPosition="0">
        <references count="4">
          <reference field="0" count="1" selected="0">
            <x v="5"/>
          </reference>
          <reference field="1" count="1" selected="0">
            <x v="47"/>
          </reference>
          <reference field="2" count="1" selected="0">
            <x v="285"/>
          </reference>
          <reference field="6" count="1">
            <x v="451"/>
          </reference>
        </references>
      </pivotArea>
    </format>
    <format dxfId="143">
      <pivotArea dataOnly="0" labelOnly="1" fieldPosition="0">
        <references count="4">
          <reference field="0" count="1" selected="0">
            <x v="5"/>
          </reference>
          <reference field="1" count="1" selected="0">
            <x v="47"/>
          </reference>
          <reference field="2" count="1" selected="0">
            <x v="286"/>
          </reference>
          <reference field="6" count="3">
            <x v="452"/>
            <x v="453"/>
            <x v="454"/>
          </reference>
        </references>
      </pivotArea>
    </format>
    <format dxfId="142">
      <pivotArea dataOnly="0" labelOnly="1" fieldPosition="0">
        <references count="4">
          <reference field="0" count="1" selected="0">
            <x v="5"/>
          </reference>
          <reference field="1" count="1" selected="0">
            <x v="47"/>
          </reference>
          <reference field="2" count="1" selected="0">
            <x v="287"/>
          </reference>
          <reference field="6" count="1">
            <x v="455"/>
          </reference>
        </references>
      </pivotArea>
    </format>
    <format dxfId="141">
      <pivotArea dataOnly="0" labelOnly="1" fieldPosition="0">
        <references count="4">
          <reference field="0" count="1" selected="0">
            <x v="5"/>
          </reference>
          <reference field="1" count="1" selected="0">
            <x v="47"/>
          </reference>
          <reference field="2" count="1" selected="0">
            <x v="288"/>
          </reference>
          <reference field="6" count="1">
            <x v="456"/>
          </reference>
        </references>
      </pivotArea>
    </format>
    <format dxfId="140">
      <pivotArea dataOnly="0" labelOnly="1" fieldPosition="0">
        <references count="4">
          <reference field="0" count="1" selected="0">
            <x v="5"/>
          </reference>
          <reference field="1" count="1" selected="0">
            <x v="47"/>
          </reference>
          <reference field="2" count="1" selected="0">
            <x v="289"/>
          </reference>
          <reference field="6" count="1">
            <x v="457"/>
          </reference>
        </references>
      </pivotArea>
    </format>
    <format dxfId="139">
      <pivotArea dataOnly="0" labelOnly="1" fieldPosition="0">
        <references count="4">
          <reference field="0" count="1" selected="0">
            <x v="5"/>
          </reference>
          <reference field="1" count="1" selected="0">
            <x v="48"/>
          </reference>
          <reference field="2" count="1" selected="0">
            <x v="290"/>
          </reference>
          <reference field="6" count="1">
            <x v="458"/>
          </reference>
        </references>
      </pivotArea>
    </format>
    <format dxfId="138">
      <pivotArea dataOnly="0" labelOnly="1" fieldPosition="0">
        <references count="4">
          <reference field="0" count="1" selected="0">
            <x v="5"/>
          </reference>
          <reference field="1" count="1" selected="0">
            <x v="48"/>
          </reference>
          <reference field="2" count="1" selected="0">
            <x v="291"/>
          </reference>
          <reference field="6" count="2">
            <x v="459"/>
            <x v="460"/>
          </reference>
        </references>
      </pivotArea>
    </format>
    <format dxfId="137">
      <pivotArea dataOnly="0" labelOnly="1" fieldPosition="0">
        <references count="4">
          <reference field="0" count="1" selected="0">
            <x v="5"/>
          </reference>
          <reference field="1" count="1" selected="0">
            <x v="48"/>
          </reference>
          <reference field="2" count="1" selected="0">
            <x v="292"/>
          </reference>
          <reference field="6" count="1">
            <x v="461"/>
          </reference>
        </references>
      </pivotArea>
    </format>
    <format dxfId="136">
      <pivotArea dataOnly="0" labelOnly="1" fieldPosition="0">
        <references count="4">
          <reference field="0" count="1" selected="0">
            <x v="5"/>
          </reference>
          <reference field="1" count="1" selected="0">
            <x v="48"/>
          </reference>
          <reference field="2" count="1" selected="0">
            <x v="293"/>
          </reference>
          <reference field="6" count="1">
            <x v="462"/>
          </reference>
        </references>
      </pivotArea>
    </format>
    <format dxfId="135">
      <pivotArea dataOnly="0" labelOnly="1" fieldPosition="0">
        <references count="4">
          <reference field="0" count="1" selected="0">
            <x v="5"/>
          </reference>
          <reference field="1" count="1" selected="0">
            <x v="49"/>
          </reference>
          <reference field="2" count="1" selected="0">
            <x v="294"/>
          </reference>
          <reference field="6" count="1">
            <x v="463"/>
          </reference>
        </references>
      </pivotArea>
    </format>
    <format dxfId="134">
      <pivotArea dataOnly="0" labelOnly="1" fieldPosition="0">
        <references count="4">
          <reference field="0" count="1" selected="0">
            <x v="5"/>
          </reference>
          <reference field="1" count="1" selected="0">
            <x v="49"/>
          </reference>
          <reference field="2" count="1" selected="0">
            <x v="295"/>
          </reference>
          <reference field="6" count="1">
            <x v="464"/>
          </reference>
        </references>
      </pivotArea>
    </format>
    <format dxfId="133">
      <pivotArea dataOnly="0" labelOnly="1" fieldPosition="0">
        <references count="4">
          <reference field="0" count="1" selected="0">
            <x v="5"/>
          </reference>
          <reference field="1" count="1" selected="0">
            <x v="49"/>
          </reference>
          <reference field="2" count="1" selected="0">
            <x v="296"/>
          </reference>
          <reference field="6" count="1">
            <x v="465"/>
          </reference>
        </references>
      </pivotArea>
    </format>
    <format dxfId="132">
      <pivotArea dataOnly="0" labelOnly="1" fieldPosition="0">
        <references count="4">
          <reference field="0" count="1" selected="0">
            <x v="5"/>
          </reference>
          <reference field="1" count="1" selected="0">
            <x v="50"/>
          </reference>
          <reference field="2" count="1" selected="0">
            <x v="297"/>
          </reference>
          <reference field="6" count="1">
            <x v="466"/>
          </reference>
        </references>
      </pivotArea>
    </format>
    <format dxfId="131">
      <pivotArea dataOnly="0" labelOnly="1" fieldPosition="0">
        <references count="4">
          <reference field="0" count="1" selected="0">
            <x v="5"/>
          </reference>
          <reference field="1" count="1" selected="0">
            <x v="50"/>
          </reference>
          <reference field="2" count="1" selected="0">
            <x v="298"/>
          </reference>
          <reference field="6" count="1">
            <x v="467"/>
          </reference>
        </references>
      </pivotArea>
    </format>
    <format dxfId="130">
      <pivotArea dataOnly="0" labelOnly="1" fieldPosition="0">
        <references count="4">
          <reference field="0" count="1" selected="0">
            <x v="5"/>
          </reference>
          <reference field="1" count="1" selected="0">
            <x v="50"/>
          </reference>
          <reference field="2" count="1" selected="0">
            <x v="299"/>
          </reference>
          <reference field="6" count="1">
            <x v="468"/>
          </reference>
        </references>
      </pivotArea>
    </format>
    <format dxfId="129">
      <pivotArea dataOnly="0" labelOnly="1" fieldPosition="0">
        <references count="4">
          <reference field="0" count="1" selected="0">
            <x v="5"/>
          </reference>
          <reference field="1" count="1" selected="0">
            <x v="50"/>
          </reference>
          <reference field="2" count="1" selected="0">
            <x v="300"/>
          </reference>
          <reference field="6" count="1">
            <x v="469"/>
          </reference>
        </references>
      </pivotArea>
    </format>
    <format dxfId="128">
      <pivotArea dataOnly="0" labelOnly="1" fieldPosition="0">
        <references count="4">
          <reference field="0" count="1" selected="0">
            <x v="5"/>
          </reference>
          <reference field="1" count="1" selected="0">
            <x v="50"/>
          </reference>
          <reference field="2" count="1" selected="0">
            <x v="301"/>
          </reference>
          <reference field="6" count="1">
            <x v="470"/>
          </reference>
        </references>
      </pivotArea>
    </format>
    <format dxfId="127">
      <pivotArea dataOnly="0" labelOnly="1" fieldPosition="0">
        <references count="4">
          <reference field="0" count="1" selected="0">
            <x v="5"/>
          </reference>
          <reference field="1" count="1" selected="0">
            <x v="50"/>
          </reference>
          <reference field="2" count="1" selected="0">
            <x v="302"/>
          </reference>
          <reference field="6" count="1">
            <x v="471"/>
          </reference>
        </references>
      </pivotArea>
    </format>
    <format dxfId="126">
      <pivotArea dataOnly="0" labelOnly="1" fieldPosition="0">
        <references count="4">
          <reference field="0" count="1" selected="0">
            <x v="5"/>
          </reference>
          <reference field="1" count="1" selected="0">
            <x v="50"/>
          </reference>
          <reference field="2" count="1" selected="0">
            <x v="303"/>
          </reference>
          <reference field="6" count="1">
            <x v="472"/>
          </reference>
        </references>
      </pivotArea>
    </format>
    <format dxfId="125">
      <pivotArea dataOnly="0" labelOnly="1" fieldPosition="0">
        <references count="4">
          <reference field="0" count="1" selected="0">
            <x v="5"/>
          </reference>
          <reference field="1" count="1" selected="0">
            <x v="51"/>
          </reference>
          <reference field="2" count="1" selected="0">
            <x v="304"/>
          </reference>
          <reference field="6" count="1">
            <x v="473"/>
          </reference>
        </references>
      </pivotArea>
    </format>
    <format dxfId="124">
      <pivotArea dataOnly="0" labelOnly="1" fieldPosition="0">
        <references count="4">
          <reference field="0" count="1" selected="0">
            <x v="5"/>
          </reference>
          <reference field="1" count="1" selected="0">
            <x v="51"/>
          </reference>
          <reference field="2" count="1" selected="0">
            <x v="305"/>
          </reference>
          <reference field="6" count="1">
            <x v="474"/>
          </reference>
        </references>
      </pivotArea>
    </format>
    <format dxfId="123">
      <pivotArea dataOnly="0" labelOnly="1" fieldPosition="0">
        <references count="4">
          <reference field="0" count="1" selected="0">
            <x v="5"/>
          </reference>
          <reference field="1" count="1" selected="0">
            <x v="51"/>
          </reference>
          <reference field="2" count="1" selected="0">
            <x v="306"/>
          </reference>
          <reference field="6" count="1">
            <x v="475"/>
          </reference>
        </references>
      </pivotArea>
    </format>
    <format dxfId="122">
      <pivotArea dataOnly="0" labelOnly="1" fieldPosition="0">
        <references count="4">
          <reference field="0" count="1" selected="0">
            <x v="5"/>
          </reference>
          <reference field="1" count="1" selected="0">
            <x v="51"/>
          </reference>
          <reference field="2" count="1" selected="0">
            <x v="307"/>
          </reference>
          <reference field="6" count="1">
            <x v="476"/>
          </reference>
        </references>
      </pivotArea>
    </format>
    <format dxfId="121">
      <pivotArea dataOnly="0" labelOnly="1" fieldPosition="0">
        <references count="4">
          <reference field="0" count="1" selected="0">
            <x v="5"/>
          </reference>
          <reference field="1" count="1" selected="0">
            <x v="51"/>
          </reference>
          <reference field="2" count="1" selected="0">
            <x v="308"/>
          </reference>
          <reference field="6" count="1">
            <x v="477"/>
          </reference>
        </references>
      </pivotArea>
    </format>
    <format dxfId="120">
      <pivotArea dataOnly="0" labelOnly="1" fieldPosition="0">
        <references count="4">
          <reference field="0" count="1" selected="0">
            <x v="5"/>
          </reference>
          <reference field="1" count="1" selected="0">
            <x v="51"/>
          </reference>
          <reference field="2" count="1" selected="0">
            <x v="309"/>
          </reference>
          <reference field="6" count="1">
            <x v="478"/>
          </reference>
        </references>
      </pivotArea>
    </format>
    <format dxfId="119">
      <pivotArea dataOnly="0" labelOnly="1" fieldPosition="0">
        <references count="4">
          <reference field="0" count="1" selected="0">
            <x v="5"/>
          </reference>
          <reference field="1" count="1" selected="0">
            <x v="51"/>
          </reference>
          <reference field="2" count="1" selected="0">
            <x v="310"/>
          </reference>
          <reference field="6" count="1">
            <x v="479"/>
          </reference>
        </references>
      </pivotArea>
    </format>
    <format dxfId="118">
      <pivotArea dataOnly="0" labelOnly="1" fieldPosition="0">
        <references count="4">
          <reference field="0" count="1" selected="0">
            <x v="5"/>
          </reference>
          <reference field="1" count="1" selected="0">
            <x v="52"/>
          </reference>
          <reference field="2" count="1" selected="0">
            <x v="311"/>
          </reference>
          <reference field="6" count="1">
            <x v="480"/>
          </reference>
        </references>
      </pivotArea>
    </format>
    <format dxfId="117">
      <pivotArea dataOnly="0" labelOnly="1" fieldPosition="0">
        <references count="4">
          <reference field="0" count="1" selected="0">
            <x v="5"/>
          </reference>
          <reference field="1" count="1" selected="0">
            <x v="52"/>
          </reference>
          <reference field="2" count="1" selected="0">
            <x v="312"/>
          </reference>
          <reference field="6" count="2">
            <x v="481"/>
            <x v="482"/>
          </reference>
        </references>
      </pivotArea>
    </format>
    <format dxfId="116">
      <pivotArea dataOnly="0" labelOnly="1" fieldPosition="0">
        <references count="4">
          <reference field="0" count="1" selected="0">
            <x v="5"/>
          </reference>
          <reference field="1" count="1" selected="0">
            <x v="52"/>
          </reference>
          <reference field="2" count="1" selected="0">
            <x v="215"/>
          </reference>
          <reference field="6" count="1">
            <x v="483"/>
          </reference>
        </references>
      </pivotArea>
    </format>
    <format dxfId="115">
      <pivotArea dataOnly="0" labelOnly="1" fieldPosition="0">
        <references count="4">
          <reference field="0" count="1" selected="0">
            <x v="5"/>
          </reference>
          <reference field="1" count="1" selected="0">
            <x v="52"/>
          </reference>
          <reference field="2" count="1" selected="0">
            <x v="313"/>
          </reference>
          <reference field="6" count="1">
            <x v="484"/>
          </reference>
        </references>
      </pivotArea>
    </format>
    <format dxfId="114">
      <pivotArea dataOnly="0" labelOnly="1" fieldPosition="0">
        <references count="4">
          <reference field="0" count="1" selected="0">
            <x v="5"/>
          </reference>
          <reference field="1" count="1" selected="0">
            <x v="52"/>
          </reference>
          <reference field="2" count="1" selected="0">
            <x v="314"/>
          </reference>
          <reference field="6" count="1">
            <x v="485"/>
          </reference>
        </references>
      </pivotArea>
    </format>
    <format dxfId="113">
      <pivotArea dataOnly="0" labelOnly="1" fieldPosition="0">
        <references count="4">
          <reference field="0" count="1" selected="0">
            <x v="5"/>
          </reference>
          <reference field="1" count="1" selected="0">
            <x v="52"/>
          </reference>
          <reference field="2" count="1" selected="0">
            <x v="252"/>
          </reference>
          <reference field="6" count="1">
            <x v="486"/>
          </reference>
        </references>
      </pivotArea>
    </format>
    <format dxfId="112">
      <pivotArea dataOnly="0" labelOnly="1" fieldPosition="0">
        <references count="4">
          <reference field="0" count="1" selected="0">
            <x v="5"/>
          </reference>
          <reference field="1" count="1" selected="0">
            <x v="52"/>
          </reference>
          <reference field="2" count="1" selected="0">
            <x v="315"/>
          </reference>
          <reference field="6" count="1">
            <x v="487"/>
          </reference>
        </references>
      </pivotArea>
    </format>
    <format dxfId="111">
      <pivotArea dataOnly="0" labelOnly="1" fieldPosition="0">
        <references count="4">
          <reference field="0" count="1" selected="0">
            <x v="5"/>
          </reference>
          <reference field="1" count="1" selected="0">
            <x v="52"/>
          </reference>
          <reference field="2" count="1" selected="0">
            <x v="316"/>
          </reference>
          <reference field="6" count="1">
            <x v="488"/>
          </reference>
        </references>
      </pivotArea>
    </format>
    <format dxfId="110">
      <pivotArea dataOnly="0" labelOnly="1" fieldPosition="0">
        <references count="4">
          <reference field="0" count="1" selected="0">
            <x v="5"/>
          </reference>
          <reference field="1" count="1" selected="0">
            <x v="52"/>
          </reference>
          <reference field="2" count="1" selected="0">
            <x v="317"/>
          </reference>
          <reference field="6" count="1">
            <x v="489"/>
          </reference>
        </references>
      </pivotArea>
    </format>
    <format dxfId="109">
      <pivotArea dataOnly="0" labelOnly="1" fieldPosition="0">
        <references count="4">
          <reference field="0" count="1" selected="0">
            <x v="5"/>
          </reference>
          <reference field="1" count="1" selected="0">
            <x v="52"/>
          </reference>
          <reference field="2" count="1" selected="0">
            <x v="318"/>
          </reference>
          <reference field="6" count="1">
            <x v="490"/>
          </reference>
        </references>
      </pivotArea>
    </format>
    <format dxfId="108">
      <pivotArea dataOnly="0" labelOnly="1" fieldPosition="0">
        <references count="4">
          <reference field="0" count="1" selected="0">
            <x v="5"/>
          </reference>
          <reference field="1" count="1" selected="0">
            <x v="52"/>
          </reference>
          <reference field="2" count="1" selected="0">
            <x v="319"/>
          </reference>
          <reference field="6" count="1">
            <x v="491"/>
          </reference>
        </references>
      </pivotArea>
    </format>
    <format dxfId="107">
      <pivotArea dataOnly="0" labelOnly="1" fieldPosition="0">
        <references count="4">
          <reference field="0" count="1" selected="0">
            <x v="5"/>
          </reference>
          <reference field="1" count="1" selected="0">
            <x v="53"/>
          </reference>
          <reference field="2" count="1" selected="0">
            <x v="320"/>
          </reference>
          <reference field="6" count="1">
            <x v="492"/>
          </reference>
        </references>
      </pivotArea>
    </format>
    <format dxfId="106">
      <pivotArea dataOnly="0" labelOnly="1" fieldPosition="0">
        <references count="4">
          <reference field="0" count="1" selected="0">
            <x v="5"/>
          </reference>
          <reference field="1" count="1" selected="0">
            <x v="53"/>
          </reference>
          <reference field="2" count="1" selected="0">
            <x v="321"/>
          </reference>
          <reference field="6" count="2">
            <x v="493"/>
            <x v="494"/>
          </reference>
        </references>
      </pivotArea>
    </format>
    <format dxfId="105">
      <pivotArea dataOnly="0" labelOnly="1" fieldPosition="0">
        <references count="4">
          <reference field="0" count="1" selected="0">
            <x v="5"/>
          </reference>
          <reference field="1" count="1" selected="0">
            <x v="53"/>
          </reference>
          <reference field="2" count="1" selected="0">
            <x v="322"/>
          </reference>
          <reference field="6" count="2">
            <x v="495"/>
            <x v="496"/>
          </reference>
        </references>
      </pivotArea>
    </format>
    <format dxfId="104">
      <pivotArea dataOnly="0" labelOnly="1" fieldPosition="0">
        <references count="4">
          <reference field="0" count="1" selected="0">
            <x v="5"/>
          </reference>
          <reference field="1" count="1" selected="0">
            <x v="53"/>
          </reference>
          <reference field="2" count="1" selected="0">
            <x v="323"/>
          </reference>
          <reference field="6" count="1">
            <x v="497"/>
          </reference>
        </references>
      </pivotArea>
    </format>
    <format dxfId="103">
      <pivotArea dataOnly="0" labelOnly="1" fieldPosition="0">
        <references count="4">
          <reference field="0" count="1" selected="0">
            <x v="5"/>
          </reference>
          <reference field="1" count="1" selected="0">
            <x v="53"/>
          </reference>
          <reference field="2" count="1" selected="0">
            <x v="324"/>
          </reference>
          <reference field="6" count="1">
            <x v="498"/>
          </reference>
        </references>
      </pivotArea>
    </format>
    <format dxfId="102">
      <pivotArea dataOnly="0" labelOnly="1" fieldPosition="0">
        <references count="4">
          <reference field="0" count="1" selected="0">
            <x v="5"/>
          </reference>
          <reference field="1" count="1" selected="0">
            <x v="53"/>
          </reference>
          <reference field="2" count="1" selected="0">
            <x v="269"/>
          </reference>
          <reference field="6" count="2">
            <x v="499"/>
            <x v="500"/>
          </reference>
        </references>
      </pivotArea>
    </format>
    <format dxfId="101">
      <pivotArea dataOnly="0" labelOnly="1" fieldPosition="0">
        <references count="4">
          <reference field="0" count="1" selected="0">
            <x v="5"/>
          </reference>
          <reference field="1" count="1" selected="0">
            <x v="53"/>
          </reference>
          <reference field="2" count="1" selected="0">
            <x v="325"/>
          </reference>
          <reference field="6" count="1">
            <x v="501"/>
          </reference>
        </references>
      </pivotArea>
    </format>
    <format dxfId="100">
      <pivotArea dataOnly="0" labelOnly="1" fieldPosition="0">
        <references count="4">
          <reference field="0" count="1" selected="0">
            <x v="5"/>
          </reference>
          <reference field="1" count="1" selected="0">
            <x v="53"/>
          </reference>
          <reference field="2" count="1" selected="0">
            <x v="326"/>
          </reference>
          <reference field="6" count="3">
            <x v="502"/>
            <x v="503"/>
            <x v="504"/>
          </reference>
        </references>
      </pivotArea>
    </format>
    <format dxfId="99">
      <pivotArea dataOnly="0" labelOnly="1" fieldPosition="0">
        <references count="4">
          <reference field="0" count="1" selected="0">
            <x v="5"/>
          </reference>
          <reference field="1" count="1" selected="0">
            <x v="53"/>
          </reference>
          <reference field="2" count="1" selected="0">
            <x v="327"/>
          </reference>
          <reference field="6" count="1">
            <x v="505"/>
          </reference>
        </references>
      </pivotArea>
    </format>
    <format dxfId="98">
      <pivotArea dataOnly="0" labelOnly="1" fieldPosition="0">
        <references count="4">
          <reference field="0" count="1" selected="0">
            <x v="5"/>
          </reference>
          <reference field="1" count="1" selected="0">
            <x v="53"/>
          </reference>
          <reference field="2" count="1" selected="0">
            <x v="328"/>
          </reference>
          <reference field="6" count="1">
            <x v="506"/>
          </reference>
        </references>
      </pivotArea>
    </format>
    <format dxfId="97">
      <pivotArea dataOnly="0" labelOnly="1" fieldPosition="0">
        <references count="4">
          <reference field="0" count="1" selected="0">
            <x v="5"/>
          </reference>
          <reference field="1" count="1" selected="0">
            <x v="53"/>
          </reference>
          <reference field="2" count="1" selected="0">
            <x v="329"/>
          </reference>
          <reference field="6" count="1">
            <x v="507"/>
          </reference>
        </references>
      </pivotArea>
    </format>
    <format dxfId="96">
      <pivotArea dataOnly="0" labelOnly="1" fieldPosition="0">
        <references count="4">
          <reference field="0" count="1" selected="0">
            <x v="5"/>
          </reference>
          <reference field="1" count="1" selected="0">
            <x v="53"/>
          </reference>
          <reference field="2" count="1" selected="0">
            <x v="330"/>
          </reference>
          <reference field="6" count="1">
            <x v="508"/>
          </reference>
        </references>
      </pivotArea>
    </format>
    <format dxfId="95">
      <pivotArea dataOnly="0" labelOnly="1" fieldPosition="0">
        <references count="4">
          <reference field="0" count="1" selected="0">
            <x v="5"/>
          </reference>
          <reference field="1" count="1" selected="0">
            <x v="54"/>
          </reference>
          <reference field="2" count="1" selected="0">
            <x v="331"/>
          </reference>
          <reference field="6" count="1">
            <x v="509"/>
          </reference>
        </references>
      </pivotArea>
    </format>
    <format dxfId="94">
      <pivotArea dataOnly="0" labelOnly="1" fieldPosition="0">
        <references count="4">
          <reference field="0" count="1" selected="0">
            <x v="5"/>
          </reference>
          <reference field="1" count="1" selected="0">
            <x v="54"/>
          </reference>
          <reference field="2" count="1" selected="0">
            <x v="332"/>
          </reference>
          <reference field="6" count="1">
            <x v="510"/>
          </reference>
        </references>
      </pivotArea>
    </format>
    <format dxfId="93">
      <pivotArea dataOnly="0" labelOnly="1" fieldPosition="0">
        <references count="4">
          <reference field="0" count="1" selected="0">
            <x v="5"/>
          </reference>
          <reference field="1" count="1" selected="0">
            <x v="55"/>
          </reference>
          <reference field="2" count="1" selected="0">
            <x v="333"/>
          </reference>
          <reference field="6" count="1">
            <x v="511"/>
          </reference>
        </references>
      </pivotArea>
    </format>
    <format dxfId="92">
      <pivotArea dataOnly="0" labelOnly="1" fieldPosition="0">
        <references count="4">
          <reference field="0" count="1" selected="0">
            <x v="5"/>
          </reference>
          <reference field="1" count="1" selected="0">
            <x v="55"/>
          </reference>
          <reference field="2" count="1" selected="0">
            <x v="334"/>
          </reference>
          <reference field="6" count="1">
            <x v="512"/>
          </reference>
        </references>
      </pivotArea>
    </format>
    <format dxfId="91">
      <pivotArea dataOnly="0" labelOnly="1" fieldPosition="0">
        <references count="4">
          <reference field="0" count="1" selected="0">
            <x v="5"/>
          </reference>
          <reference field="1" count="1" selected="0">
            <x v="55"/>
          </reference>
          <reference field="2" count="1" selected="0">
            <x v="335"/>
          </reference>
          <reference field="6" count="1">
            <x v="513"/>
          </reference>
        </references>
      </pivotArea>
    </format>
    <format dxfId="90">
      <pivotArea dataOnly="0" labelOnly="1" fieldPosition="0">
        <references count="4">
          <reference field="0" count="1" selected="0">
            <x v="5"/>
          </reference>
          <reference field="1" count="1" selected="0">
            <x v="56"/>
          </reference>
          <reference field="2" count="1" selected="0">
            <x v="336"/>
          </reference>
          <reference field="6" count="1">
            <x v="514"/>
          </reference>
        </references>
      </pivotArea>
    </format>
    <format dxfId="89">
      <pivotArea dataOnly="0" labelOnly="1" fieldPosition="0">
        <references count="4">
          <reference field="0" count="1" selected="0">
            <x v="5"/>
          </reference>
          <reference field="1" count="1" selected="0">
            <x v="56"/>
          </reference>
          <reference field="2" count="1" selected="0">
            <x v="337"/>
          </reference>
          <reference field="6" count="1">
            <x v="515"/>
          </reference>
        </references>
      </pivotArea>
    </format>
    <format dxfId="88">
      <pivotArea dataOnly="0" labelOnly="1" fieldPosition="0">
        <references count="4">
          <reference field="0" count="1" selected="0">
            <x v="5"/>
          </reference>
          <reference field="1" count="1" selected="0">
            <x v="57"/>
          </reference>
          <reference field="2" count="1" selected="0">
            <x v="338"/>
          </reference>
          <reference field="6" count="1">
            <x v="516"/>
          </reference>
        </references>
      </pivotArea>
    </format>
    <format dxfId="87">
      <pivotArea dataOnly="0" labelOnly="1" fieldPosition="0">
        <references count="4">
          <reference field="0" count="1" selected="0">
            <x v="5"/>
          </reference>
          <reference field="1" count="1" selected="0">
            <x v="57"/>
          </reference>
          <reference field="2" count="1" selected="0">
            <x v="339"/>
          </reference>
          <reference field="6" count="1">
            <x v="517"/>
          </reference>
        </references>
      </pivotArea>
    </format>
    <format dxfId="86">
      <pivotArea dataOnly="0" labelOnly="1" fieldPosition="0">
        <references count="4">
          <reference field="0" count="1" selected="0">
            <x v="5"/>
          </reference>
          <reference field="1" count="1" selected="0">
            <x v="57"/>
          </reference>
          <reference field="2" count="1" selected="0">
            <x v="340"/>
          </reference>
          <reference field="6" count="1">
            <x v="518"/>
          </reference>
        </references>
      </pivotArea>
    </format>
    <format dxfId="85">
      <pivotArea dataOnly="0" labelOnly="1" fieldPosition="0">
        <references count="4">
          <reference field="0" count="1" selected="0">
            <x v="5"/>
          </reference>
          <reference field="1" count="1" selected="0">
            <x v="57"/>
          </reference>
          <reference field="2" count="1" selected="0">
            <x v="341"/>
          </reference>
          <reference field="6" count="4">
            <x v="519"/>
            <x v="520"/>
            <x v="521"/>
            <x v="522"/>
          </reference>
        </references>
      </pivotArea>
    </format>
    <format dxfId="84">
      <pivotArea dataOnly="0" labelOnly="1" fieldPosition="0">
        <references count="4">
          <reference field="0" count="1" selected="0">
            <x v="5"/>
          </reference>
          <reference field="1" count="1" selected="0">
            <x v="57"/>
          </reference>
          <reference field="2" count="1" selected="0">
            <x v="342"/>
          </reference>
          <reference field="6" count="3">
            <x v="523"/>
            <x v="524"/>
            <x v="525"/>
          </reference>
        </references>
      </pivotArea>
    </format>
    <format dxfId="83">
      <pivotArea dataOnly="0" labelOnly="1" fieldPosition="0">
        <references count="4">
          <reference field="0" count="1" selected="0">
            <x v="5"/>
          </reference>
          <reference field="1" count="1" selected="0">
            <x v="57"/>
          </reference>
          <reference field="2" count="1" selected="0">
            <x v="343"/>
          </reference>
          <reference field="6" count="3">
            <x v="526"/>
            <x v="527"/>
            <x v="528"/>
          </reference>
        </references>
      </pivotArea>
    </format>
    <format dxfId="82">
      <pivotArea dataOnly="0" labelOnly="1" fieldPosition="0">
        <references count="4">
          <reference field="0" count="1" selected="0">
            <x v="5"/>
          </reference>
          <reference field="1" count="1" selected="0">
            <x v="57"/>
          </reference>
          <reference field="2" count="1" selected="0">
            <x v="344"/>
          </reference>
          <reference field="6" count="1">
            <x v="529"/>
          </reference>
        </references>
      </pivotArea>
    </format>
    <format dxfId="81">
      <pivotArea dataOnly="0" labelOnly="1" fieldPosition="0">
        <references count="4">
          <reference field="0" count="1" selected="0">
            <x v="5"/>
          </reference>
          <reference field="1" count="1" selected="0">
            <x v="58"/>
          </reference>
          <reference field="2" count="1" selected="0">
            <x v="345"/>
          </reference>
          <reference field="6" count="1">
            <x v="530"/>
          </reference>
        </references>
      </pivotArea>
    </format>
    <format dxfId="80">
      <pivotArea dataOnly="0" labelOnly="1" fieldPosition="0">
        <references count="4">
          <reference field="0" count="1" selected="0">
            <x v="5"/>
          </reference>
          <reference field="1" count="1" selected="0">
            <x v="58"/>
          </reference>
          <reference field="2" count="1" selected="0">
            <x v="346"/>
          </reference>
          <reference field="6" count="1">
            <x v="531"/>
          </reference>
        </references>
      </pivotArea>
    </format>
    <format dxfId="79">
      <pivotArea dataOnly="0" labelOnly="1" fieldPosition="0">
        <references count="4">
          <reference field="0" count="1" selected="0">
            <x v="5"/>
          </reference>
          <reference field="1" count="1" selected="0">
            <x v="58"/>
          </reference>
          <reference field="2" count="1" selected="0">
            <x v="347"/>
          </reference>
          <reference field="6" count="1">
            <x v="532"/>
          </reference>
        </references>
      </pivotArea>
    </format>
    <format dxfId="78">
      <pivotArea dataOnly="0" labelOnly="1" fieldPosition="0">
        <references count="4">
          <reference field="0" count="1" selected="0">
            <x v="5"/>
          </reference>
          <reference field="1" count="1" selected="0">
            <x v="58"/>
          </reference>
          <reference field="2" count="1" selected="0">
            <x v="348"/>
          </reference>
          <reference field="6" count="1">
            <x v="533"/>
          </reference>
        </references>
      </pivotArea>
    </format>
    <format dxfId="77">
      <pivotArea dataOnly="0" labelOnly="1" fieldPosition="0">
        <references count="4">
          <reference field="0" count="1" selected="0">
            <x v="5"/>
          </reference>
          <reference field="1" count="1" selected="0">
            <x v="58"/>
          </reference>
          <reference field="2" count="1" selected="0">
            <x v="349"/>
          </reference>
          <reference field="6" count="1">
            <x v="534"/>
          </reference>
        </references>
      </pivotArea>
    </format>
    <format dxfId="76">
      <pivotArea dataOnly="0" labelOnly="1" fieldPosition="0">
        <references count="4">
          <reference field="0" count="1" selected="0">
            <x v="5"/>
          </reference>
          <reference field="1" count="1" selected="0">
            <x v="58"/>
          </reference>
          <reference field="2" count="1" selected="0">
            <x v="350"/>
          </reference>
          <reference field="6" count="1">
            <x v="535"/>
          </reference>
        </references>
      </pivotArea>
    </format>
    <format dxfId="75">
      <pivotArea dataOnly="0" labelOnly="1" fieldPosition="0">
        <references count="4">
          <reference field="0" count="1" selected="0">
            <x v="5"/>
          </reference>
          <reference field="1" count="1" selected="0">
            <x v="58"/>
          </reference>
          <reference field="2" count="1" selected="0">
            <x v="351"/>
          </reference>
          <reference field="6" count="1">
            <x v="536"/>
          </reference>
        </references>
      </pivotArea>
    </format>
    <format dxfId="74">
      <pivotArea dataOnly="0" labelOnly="1" fieldPosition="0">
        <references count="4">
          <reference field="0" count="1" selected="0">
            <x v="5"/>
          </reference>
          <reference field="1" count="1" selected="0">
            <x v="58"/>
          </reference>
          <reference field="2" count="1" selected="0">
            <x v="352"/>
          </reference>
          <reference field="6" count="5">
            <x v="537"/>
            <x v="538"/>
            <x v="539"/>
            <x v="540"/>
            <x v="541"/>
          </reference>
        </references>
      </pivotArea>
    </format>
    <format dxfId="73">
      <pivotArea dataOnly="0" labelOnly="1" fieldPosition="0">
        <references count="4">
          <reference field="0" count="1" selected="0">
            <x v="5"/>
          </reference>
          <reference field="1" count="1" selected="0">
            <x v="58"/>
          </reference>
          <reference field="2" count="1" selected="0">
            <x v="353"/>
          </reference>
          <reference field="6" count="1">
            <x v="542"/>
          </reference>
        </references>
      </pivotArea>
    </format>
    <format dxfId="72">
      <pivotArea dataOnly="0" labelOnly="1" fieldPosition="0">
        <references count="4">
          <reference field="0" count="1" selected="0">
            <x v="5"/>
          </reference>
          <reference field="1" count="1" selected="0">
            <x v="58"/>
          </reference>
          <reference field="2" count="1" selected="0">
            <x v="354"/>
          </reference>
          <reference field="6" count="2">
            <x v="543"/>
            <x v="544"/>
          </reference>
        </references>
      </pivotArea>
    </format>
    <format dxfId="71">
      <pivotArea dataOnly="0" labelOnly="1" fieldPosition="0">
        <references count="4">
          <reference field="0" count="1" selected="0">
            <x v="5"/>
          </reference>
          <reference field="1" count="1" selected="0">
            <x v="58"/>
          </reference>
          <reference field="2" count="1" selected="0">
            <x v="355"/>
          </reference>
          <reference field="6" count="4">
            <x v="545"/>
            <x v="546"/>
            <x v="547"/>
            <x v="548"/>
          </reference>
        </references>
      </pivotArea>
    </format>
    <format dxfId="70">
      <pivotArea dataOnly="0" labelOnly="1" fieldPosition="0">
        <references count="4">
          <reference field="0" count="1" selected="0">
            <x v="5"/>
          </reference>
          <reference field="1" count="1" selected="0">
            <x v="58"/>
          </reference>
          <reference field="2" count="1" selected="0">
            <x v="356"/>
          </reference>
          <reference field="6" count="1">
            <x v="549"/>
          </reference>
        </references>
      </pivotArea>
    </format>
    <format dxfId="69">
      <pivotArea dataOnly="0" labelOnly="1" fieldPosition="0">
        <references count="4">
          <reference field="0" count="1" selected="0">
            <x v="5"/>
          </reference>
          <reference field="1" count="1" selected="0">
            <x v="58"/>
          </reference>
          <reference field="2" count="1" selected="0">
            <x v="357"/>
          </reference>
          <reference field="6" count="2">
            <x v="550"/>
            <x v="551"/>
          </reference>
        </references>
      </pivotArea>
    </format>
    <format dxfId="68">
      <pivotArea dataOnly="0" labelOnly="1" fieldPosition="0">
        <references count="4">
          <reference field="0" count="1" selected="0">
            <x v="5"/>
          </reference>
          <reference field="1" count="1" selected="0">
            <x v="58"/>
          </reference>
          <reference field="2" count="1" selected="0">
            <x v="358"/>
          </reference>
          <reference field="6" count="1">
            <x v="552"/>
          </reference>
        </references>
      </pivotArea>
    </format>
    <format dxfId="67">
      <pivotArea dataOnly="0" labelOnly="1" fieldPosition="0">
        <references count="4">
          <reference field="0" count="1" selected="0">
            <x v="5"/>
          </reference>
          <reference field="1" count="1" selected="0">
            <x v="58"/>
          </reference>
          <reference field="2" count="1" selected="0">
            <x v="359"/>
          </reference>
          <reference field="6" count="1">
            <x v="553"/>
          </reference>
        </references>
      </pivotArea>
    </format>
    <format dxfId="66">
      <pivotArea dataOnly="0" labelOnly="1" fieldPosition="0">
        <references count="4">
          <reference field="0" count="1" selected="0">
            <x v="5"/>
          </reference>
          <reference field="1" count="1" selected="0">
            <x v="58"/>
          </reference>
          <reference field="2" count="1" selected="0">
            <x v="360"/>
          </reference>
          <reference field="6" count="1">
            <x v="554"/>
          </reference>
        </references>
      </pivotArea>
    </format>
    <format dxfId="65">
      <pivotArea dataOnly="0" labelOnly="1" fieldPosition="0">
        <references count="4">
          <reference field="0" count="1" selected="0">
            <x v="5"/>
          </reference>
          <reference field="1" count="1" selected="0">
            <x v="58"/>
          </reference>
          <reference field="2" count="1" selected="0">
            <x v="361"/>
          </reference>
          <reference field="6" count="1">
            <x v="555"/>
          </reference>
        </references>
      </pivotArea>
    </format>
    <format dxfId="64">
      <pivotArea dataOnly="0" labelOnly="1" fieldPosition="0">
        <references count="4">
          <reference field="0" count="1" selected="0">
            <x v="5"/>
          </reference>
          <reference field="1" count="1" selected="0">
            <x v="58"/>
          </reference>
          <reference field="2" count="1" selected="0">
            <x v="362"/>
          </reference>
          <reference field="6" count="1">
            <x v="556"/>
          </reference>
        </references>
      </pivotArea>
    </format>
    <format dxfId="63">
      <pivotArea dataOnly="0" labelOnly="1" fieldPosition="0">
        <references count="4">
          <reference field="0" count="1" selected="0">
            <x v="5"/>
          </reference>
          <reference field="1" count="1" selected="0">
            <x v="58"/>
          </reference>
          <reference field="2" count="1" selected="0">
            <x v="363"/>
          </reference>
          <reference field="6" count="2">
            <x v="557"/>
            <x v="558"/>
          </reference>
        </references>
      </pivotArea>
    </format>
    <format dxfId="62">
      <pivotArea dataOnly="0" labelOnly="1" fieldPosition="0">
        <references count="4">
          <reference field="0" count="1" selected="0">
            <x v="5"/>
          </reference>
          <reference field="1" count="1" selected="0">
            <x v="58"/>
          </reference>
          <reference field="2" count="1" selected="0">
            <x v="364"/>
          </reference>
          <reference field="6" count="5">
            <x v="559"/>
            <x v="560"/>
            <x v="561"/>
            <x v="562"/>
            <x v="563"/>
          </reference>
        </references>
      </pivotArea>
    </format>
    <format dxfId="61">
      <pivotArea dataOnly="0" labelOnly="1" fieldPosition="0">
        <references count="4">
          <reference field="0" count="1" selected="0">
            <x v="5"/>
          </reference>
          <reference field="1" count="1" selected="0">
            <x v="58"/>
          </reference>
          <reference field="2" count="1" selected="0">
            <x v="365"/>
          </reference>
          <reference field="6" count="1">
            <x v="564"/>
          </reference>
        </references>
      </pivotArea>
    </format>
    <format dxfId="60">
      <pivotArea dataOnly="0" labelOnly="1" fieldPosition="0">
        <references count="4">
          <reference field="0" count="1" selected="0">
            <x v="5"/>
          </reference>
          <reference field="1" count="1" selected="0">
            <x v="59"/>
          </reference>
          <reference field="2" count="1" selected="0">
            <x v="366"/>
          </reference>
          <reference field="6" count="1">
            <x v="565"/>
          </reference>
        </references>
      </pivotArea>
    </format>
    <format dxfId="59">
      <pivotArea dataOnly="0" labelOnly="1" fieldPosition="0">
        <references count="4">
          <reference field="0" count="1" selected="0">
            <x v="5"/>
          </reference>
          <reference field="1" count="1" selected="0">
            <x v="59"/>
          </reference>
          <reference field="2" count="1" selected="0">
            <x v="367"/>
          </reference>
          <reference field="6" count="1">
            <x v="566"/>
          </reference>
        </references>
      </pivotArea>
    </format>
    <format dxfId="58">
      <pivotArea dataOnly="0" labelOnly="1" fieldPosition="0">
        <references count="4">
          <reference field="0" count="1" selected="0">
            <x v="5"/>
          </reference>
          <reference field="1" count="1" selected="0">
            <x v="59"/>
          </reference>
          <reference field="2" count="1" selected="0">
            <x v="368"/>
          </reference>
          <reference field="6" count="1">
            <x v="567"/>
          </reference>
        </references>
      </pivotArea>
    </format>
    <format dxfId="57">
      <pivotArea dataOnly="0" labelOnly="1" fieldPosition="0">
        <references count="4">
          <reference field="0" count="1" selected="0">
            <x v="5"/>
          </reference>
          <reference field="1" count="1" selected="0">
            <x v="59"/>
          </reference>
          <reference field="2" count="1" selected="0">
            <x v="369"/>
          </reference>
          <reference field="6" count="1">
            <x v="568"/>
          </reference>
        </references>
      </pivotArea>
    </format>
    <format dxfId="56">
      <pivotArea dataOnly="0" labelOnly="1" fieldPosition="0">
        <references count="4">
          <reference field="0" count="1" selected="0">
            <x v="5"/>
          </reference>
          <reference field="1" count="1" selected="0">
            <x v="59"/>
          </reference>
          <reference field="2" count="1" selected="0">
            <x v="370"/>
          </reference>
          <reference field="6" count="1">
            <x v="569"/>
          </reference>
        </references>
      </pivotArea>
    </format>
    <format dxfId="55">
      <pivotArea dataOnly="0" labelOnly="1" fieldPosition="0">
        <references count="4">
          <reference field="0" count="1" selected="0">
            <x v="5"/>
          </reference>
          <reference field="1" count="1" selected="0">
            <x v="59"/>
          </reference>
          <reference field="2" count="1" selected="0">
            <x v="371"/>
          </reference>
          <reference field="6" count="2">
            <x v="570"/>
            <x v="571"/>
          </reference>
        </references>
      </pivotArea>
    </format>
    <format dxfId="54">
      <pivotArea dataOnly="0" labelOnly="1" fieldPosition="0">
        <references count="4">
          <reference field="0" count="1" selected="0">
            <x v="5"/>
          </reference>
          <reference field="1" count="1" selected="0">
            <x v="59"/>
          </reference>
          <reference field="2" count="1" selected="0">
            <x v="372"/>
          </reference>
          <reference field="6" count="1">
            <x v="572"/>
          </reference>
        </references>
      </pivotArea>
    </format>
    <format dxfId="53">
      <pivotArea dataOnly="0" labelOnly="1" fieldPosition="0">
        <references count="4">
          <reference field="0" count="1" selected="0">
            <x v="5"/>
          </reference>
          <reference field="1" count="1" selected="0">
            <x v="59"/>
          </reference>
          <reference field="2" count="1" selected="0">
            <x v="373"/>
          </reference>
          <reference field="6" count="1">
            <x v="573"/>
          </reference>
        </references>
      </pivotArea>
    </format>
    <format dxfId="52">
      <pivotArea dataOnly="0" labelOnly="1" fieldPosition="0">
        <references count="4">
          <reference field="0" count="1" selected="0">
            <x v="5"/>
          </reference>
          <reference field="1" count="1" selected="0">
            <x v="60"/>
          </reference>
          <reference field="2" count="1" selected="0">
            <x v="374"/>
          </reference>
          <reference field="6" count="1">
            <x v="574"/>
          </reference>
        </references>
      </pivotArea>
    </format>
    <format dxfId="51">
      <pivotArea dataOnly="0" labelOnly="1" fieldPosition="0">
        <references count="4">
          <reference field="0" count="1" selected="0">
            <x v="5"/>
          </reference>
          <reference field="1" count="1" selected="0">
            <x v="60"/>
          </reference>
          <reference field="2" count="1" selected="0">
            <x v="375"/>
          </reference>
          <reference field="6" count="1">
            <x v="575"/>
          </reference>
        </references>
      </pivotArea>
    </format>
    <format dxfId="50">
      <pivotArea dataOnly="0" labelOnly="1" fieldPosition="0">
        <references count="4">
          <reference field="0" count="1" selected="0">
            <x v="5"/>
          </reference>
          <reference field="1" count="1" selected="0">
            <x v="60"/>
          </reference>
          <reference field="2" count="1" selected="0">
            <x v="376"/>
          </reference>
          <reference field="6" count="1">
            <x v="576"/>
          </reference>
        </references>
      </pivotArea>
    </format>
    <format dxfId="49">
      <pivotArea dataOnly="0" labelOnly="1" fieldPosition="0">
        <references count="4">
          <reference field="0" count="1" selected="0">
            <x v="5"/>
          </reference>
          <reference field="1" count="1" selected="0">
            <x v="60"/>
          </reference>
          <reference field="2" count="1" selected="0">
            <x v="377"/>
          </reference>
          <reference field="6" count="1">
            <x v="577"/>
          </reference>
        </references>
      </pivotArea>
    </format>
    <format dxfId="48">
      <pivotArea dataOnly="0" labelOnly="1" fieldPosition="0">
        <references count="4">
          <reference field="0" count="1" selected="0">
            <x v="5"/>
          </reference>
          <reference field="1" count="1" selected="0">
            <x v="60"/>
          </reference>
          <reference field="2" count="1" selected="0">
            <x v="378"/>
          </reference>
          <reference field="6" count="1">
            <x v="578"/>
          </reference>
        </references>
      </pivotArea>
    </format>
    <format dxfId="47">
      <pivotArea dataOnly="0" labelOnly="1" fieldPosition="0">
        <references count="4">
          <reference field="0" count="1" selected="0">
            <x v="5"/>
          </reference>
          <reference field="1" count="1" selected="0">
            <x v="61"/>
          </reference>
          <reference field="2" count="1" selected="0">
            <x v="379"/>
          </reference>
          <reference field="6" count="1">
            <x v="579"/>
          </reference>
        </references>
      </pivotArea>
    </format>
    <format dxfId="46">
      <pivotArea dataOnly="0" labelOnly="1" fieldPosition="0">
        <references count="4">
          <reference field="0" count="1" selected="0">
            <x v="5"/>
          </reference>
          <reference field="1" count="1" selected="0">
            <x v="61"/>
          </reference>
          <reference field="2" count="1" selected="0">
            <x v="380"/>
          </reference>
          <reference field="6" count="2">
            <x v="420"/>
            <x v="580"/>
          </reference>
        </references>
      </pivotArea>
    </format>
    <format dxfId="45">
      <pivotArea dataOnly="0" labelOnly="1" fieldPosition="0">
        <references count="4">
          <reference field="0" count="1" selected="0">
            <x v="5"/>
          </reference>
          <reference field="1" count="1" selected="0">
            <x v="61"/>
          </reference>
          <reference field="2" count="1" selected="0">
            <x v="381"/>
          </reference>
          <reference field="6" count="2">
            <x v="581"/>
            <x v="582"/>
          </reference>
        </references>
      </pivotArea>
    </format>
    <format dxfId="44">
      <pivotArea dataOnly="0" labelOnly="1" fieldPosition="0">
        <references count="4">
          <reference field="0" count="1" selected="0">
            <x v="5"/>
          </reference>
          <reference field="1" count="1" selected="0">
            <x v="61"/>
          </reference>
          <reference field="2" count="1" selected="0">
            <x v="382"/>
          </reference>
          <reference field="6" count="1">
            <x v="583"/>
          </reference>
        </references>
      </pivotArea>
    </format>
    <format dxfId="43">
      <pivotArea dataOnly="0" labelOnly="1" fieldPosition="0">
        <references count="4">
          <reference field="0" count="1" selected="0">
            <x v="5"/>
          </reference>
          <reference field="1" count="1" selected="0">
            <x v="61"/>
          </reference>
          <reference field="2" count="1" selected="0">
            <x v="383"/>
          </reference>
          <reference field="6" count="1">
            <x v="584"/>
          </reference>
        </references>
      </pivotArea>
    </format>
    <format dxfId="42">
      <pivotArea dataOnly="0" labelOnly="1" fieldPosition="0">
        <references count="4">
          <reference field="0" count="1" selected="0">
            <x v="5"/>
          </reference>
          <reference field="1" count="1" selected="0">
            <x v="61"/>
          </reference>
          <reference field="2" count="1" selected="0">
            <x v="384"/>
          </reference>
          <reference field="6" count="3">
            <x v="585"/>
            <x v="586"/>
            <x v="587"/>
          </reference>
        </references>
      </pivotArea>
    </format>
    <format dxfId="41">
      <pivotArea dataOnly="0" labelOnly="1" fieldPosition="0">
        <references count="4">
          <reference field="0" count="1" selected="0">
            <x v="5"/>
          </reference>
          <reference field="1" count="1" selected="0">
            <x v="61"/>
          </reference>
          <reference field="2" count="1" selected="0">
            <x v="385"/>
          </reference>
          <reference field="6" count="1">
            <x v="588"/>
          </reference>
        </references>
      </pivotArea>
    </format>
    <format dxfId="40">
      <pivotArea dataOnly="0" labelOnly="1" fieldPosition="0">
        <references count="4">
          <reference field="0" count="1" selected="0">
            <x v="5"/>
          </reference>
          <reference field="1" count="1" selected="0">
            <x v="61"/>
          </reference>
          <reference field="2" count="1" selected="0">
            <x v="386"/>
          </reference>
          <reference field="6" count="1">
            <x v="589"/>
          </reference>
        </references>
      </pivotArea>
    </format>
    <format dxfId="39">
      <pivotArea dataOnly="0" labelOnly="1" fieldPosition="0">
        <references count="4">
          <reference field="0" count="1" selected="0">
            <x v="5"/>
          </reference>
          <reference field="1" count="1" selected="0">
            <x v="61"/>
          </reference>
          <reference field="2" count="1" selected="0">
            <x v="387"/>
          </reference>
          <reference field="6" count="2">
            <x v="590"/>
            <x v="591"/>
          </reference>
        </references>
      </pivotArea>
    </format>
    <format dxfId="38">
      <pivotArea dataOnly="0" labelOnly="1" fieldPosition="0">
        <references count="4">
          <reference field="0" count="1" selected="0">
            <x v="5"/>
          </reference>
          <reference field="1" count="1" selected="0">
            <x v="61"/>
          </reference>
          <reference field="2" count="1" selected="0">
            <x v="388"/>
          </reference>
          <reference field="6" count="1">
            <x v="592"/>
          </reference>
        </references>
      </pivotArea>
    </format>
    <format dxfId="37">
      <pivotArea dataOnly="0" labelOnly="1" fieldPosition="0">
        <references count="4">
          <reference field="0" count="1" selected="0">
            <x v="5"/>
          </reference>
          <reference field="1" count="1" selected="0">
            <x v="61"/>
          </reference>
          <reference field="2" count="1" selected="0">
            <x v="389"/>
          </reference>
          <reference field="6" count="2">
            <x v="593"/>
            <x v="594"/>
          </reference>
        </references>
      </pivotArea>
    </format>
    <format dxfId="36">
      <pivotArea dataOnly="0" labelOnly="1" fieldPosition="0">
        <references count="4">
          <reference field="0" count="1" selected="0">
            <x v="5"/>
          </reference>
          <reference field="1" count="1" selected="0">
            <x v="61"/>
          </reference>
          <reference field="2" count="1" selected="0">
            <x v="390"/>
          </reference>
          <reference field="6" count="1">
            <x v="595"/>
          </reference>
        </references>
      </pivotArea>
    </format>
    <format dxfId="35">
      <pivotArea dataOnly="0" labelOnly="1" fieldPosition="0">
        <references count="4">
          <reference field="0" count="1" selected="0">
            <x v="5"/>
          </reference>
          <reference field="1" count="1" selected="0">
            <x v="61"/>
          </reference>
          <reference field="2" count="1" selected="0">
            <x v="391"/>
          </reference>
          <reference field="6" count="1">
            <x v="596"/>
          </reference>
        </references>
      </pivotArea>
    </format>
    <format dxfId="34">
      <pivotArea dataOnly="0" labelOnly="1" fieldPosition="0">
        <references count="4">
          <reference field="0" count="1" selected="0">
            <x v="5"/>
          </reference>
          <reference field="1" count="1" selected="0">
            <x v="61"/>
          </reference>
          <reference field="2" count="1" selected="0">
            <x v="392"/>
          </reference>
          <reference field="6" count="1">
            <x v="597"/>
          </reference>
        </references>
      </pivotArea>
    </format>
    <format dxfId="33">
      <pivotArea dataOnly="0" labelOnly="1" fieldPosition="0">
        <references count="4">
          <reference field="0" count="1" selected="0">
            <x v="5"/>
          </reference>
          <reference field="1" count="1" selected="0">
            <x v="61"/>
          </reference>
          <reference field="2" count="1" selected="0">
            <x v="393"/>
          </reference>
          <reference field="6" count="1">
            <x v="598"/>
          </reference>
        </references>
      </pivotArea>
    </format>
    <format dxfId="32">
      <pivotArea dataOnly="0" labelOnly="1" fieldPosition="0">
        <references count="4">
          <reference field="0" count="1" selected="0">
            <x v="5"/>
          </reference>
          <reference field="1" count="1" selected="0">
            <x v="61"/>
          </reference>
          <reference field="2" count="1" selected="0">
            <x v="394"/>
          </reference>
          <reference field="6" count="1">
            <x v="599"/>
          </reference>
        </references>
      </pivotArea>
    </format>
    <format dxfId="31">
      <pivotArea dataOnly="0" labelOnly="1" fieldPosition="0">
        <references count="4">
          <reference field="0" count="1" selected="0">
            <x v="5"/>
          </reference>
          <reference field="1" count="1" selected="0">
            <x v="61"/>
          </reference>
          <reference field="2" count="1" selected="0">
            <x v="395"/>
          </reference>
          <reference field="6" count="1">
            <x v="600"/>
          </reference>
        </references>
      </pivotArea>
    </format>
    <format dxfId="30">
      <pivotArea dataOnly="0" labelOnly="1" fieldPosition="0">
        <references count="4">
          <reference field="0" count="1" selected="0">
            <x v="5"/>
          </reference>
          <reference field="1" count="1" selected="0">
            <x v="61"/>
          </reference>
          <reference field="2" count="1" selected="0">
            <x v="396"/>
          </reference>
          <reference field="6" count="4">
            <x v="601"/>
            <x v="602"/>
            <x v="603"/>
            <x v="604"/>
          </reference>
        </references>
      </pivotArea>
    </format>
    <format dxfId="29">
      <pivotArea dataOnly="0" labelOnly="1" fieldPosition="0">
        <references count="4">
          <reference field="0" count="1" selected="0">
            <x v="5"/>
          </reference>
          <reference field="1" count="1" selected="0">
            <x v="61"/>
          </reference>
          <reference field="2" count="1" selected="0">
            <x v="397"/>
          </reference>
          <reference field="6" count="2">
            <x v="605"/>
            <x v="606"/>
          </reference>
        </references>
      </pivotArea>
    </format>
    <format dxfId="28">
      <pivotArea dataOnly="0" labelOnly="1" fieldPosition="0">
        <references count="4">
          <reference field="0" count="1" selected="0">
            <x v="5"/>
          </reference>
          <reference field="1" count="1" selected="0">
            <x v="61"/>
          </reference>
          <reference field="2" count="1" selected="0">
            <x v="398"/>
          </reference>
          <reference field="6" count="3">
            <x v="607"/>
            <x v="608"/>
            <x v="609"/>
          </reference>
        </references>
      </pivotArea>
    </format>
    <format dxfId="27">
      <pivotArea dataOnly="0" labelOnly="1" fieldPosition="0">
        <references count="4">
          <reference field="0" count="1" selected="0">
            <x v="5"/>
          </reference>
          <reference field="1" count="1" selected="0">
            <x v="61"/>
          </reference>
          <reference field="2" count="1" selected="0">
            <x v="399"/>
          </reference>
          <reference field="6" count="4">
            <x v="610"/>
            <x v="611"/>
            <x v="612"/>
            <x v="613"/>
          </reference>
        </references>
      </pivotArea>
    </format>
    <format dxfId="26">
      <pivotArea dataOnly="0" labelOnly="1" fieldPosition="0">
        <references count="4">
          <reference field="0" count="1" selected="0">
            <x v="5"/>
          </reference>
          <reference field="1" count="1" selected="0">
            <x v="61"/>
          </reference>
          <reference field="2" count="1" selected="0">
            <x v="400"/>
          </reference>
          <reference field="6" count="1">
            <x v="614"/>
          </reference>
        </references>
      </pivotArea>
    </format>
    <format dxfId="25">
      <pivotArea dataOnly="0" labelOnly="1" fieldPosition="0">
        <references count="4">
          <reference field="0" count="1" selected="0">
            <x v="5"/>
          </reference>
          <reference field="1" count="1" selected="0">
            <x v="61"/>
          </reference>
          <reference field="2" count="1" selected="0">
            <x v="401"/>
          </reference>
          <reference field="6" count="1">
            <x v="615"/>
          </reference>
        </references>
      </pivotArea>
    </format>
    <format dxfId="24">
      <pivotArea dataOnly="0" labelOnly="1" fieldPosition="0">
        <references count="4">
          <reference field="0" count="1" selected="0">
            <x v="5"/>
          </reference>
          <reference field="1" count="1" selected="0">
            <x v="61"/>
          </reference>
          <reference field="2" count="1" selected="0">
            <x v="402"/>
          </reference>
          <reference field="6" count="1">
            <x v="616"/>
          </reference>
        </references>
      </pivotArea>
    </format>
    <format dxfId="23">
      <pivotArea dataOnly="0" labelOnly="1" fieldPosition="0">
        <references count="4">
          <reference field="0" count="1" selected="0">
            <x v="5"/>
          </reference>
          <reference field="1" count="1" selected="0">
            <x v="61"/>
          </reference>
          <reference field="2" count="1" selected="0">
            <x v="403"/>
          </reference>
          <reference field="6" count="2">
            <x v="617"/>
            <x v="618"/>
          </reference>
        </references>
      </pivotArea>
    </format>
    <format dxfId="22">
      <pivotArea dataOnly="0" labelOnly="1" fieldPosition="0">
        <references count="4">
          <reference field="0" count="1" selected="0">
            <x v="5"/>
          </reference>
          <reference field="1" count="1" selected="0">
            <x v="61"/>
          </reference>
          <reference field="2" count="1" selected="0">
            <x v="404"/>
          </reference>
          <reference field="6" count="1">
            <x v="619"/>
          </reference>
        </references>
      </pivotArea>
    </format>
    <format dxfId="21">
      <pivotArea dataOnly="0" labelOnly="1" fieldPosition="0">
        <references count="4">
          <reference field="0" count="1" selected="0">
            <x v="5"/>
          </reference>
          <reference field="1" count="1" selected="0">
            <x v="61"/>
          </reference>
          <reference field="2" count="1" selected="0">
            <x v="405"/>
          </reference>
          <reference field="6" count="1">
            <x v="620"/>
          </reference>
        </references>
      </pivotArea>
    </format>
    <format dxfId="20">
      <pivotArea dataOnly="0" labelOnly="1" fieldPosition="0">
        <references count="4">
          <reference field="0" count="1" selected="0">
            <x v="5"/>
          </reference>
          <reference field="1" count="1" selected="0">
            <x v="61"/>
          </reference>
          <reference field="2" count="1" selected="0">
            <x v="406"/>
          </reference>
          <reference field="6" count="1">
            <x v="621"/>
          </reference>
        </references>
      </pivotArea>
    </format>
    <format dxfId="19">
      <pivotArea dataOnly="0" labelOnly="1" fieldPosition="0">
        <references count="4">
          <reference field="0" count="1" selected="0">
            <x v="5"/>
          </reference>
          <reference field="1" count="1" selected="0">
            <x v="62"/>
          </reference>
          <reference field="2" count="1" selected="0">
            <x v="407"/>
          </reference>
          <reference field="6" count="1">
            <x v="622"/>
          </reference>
        </references>
      </pivotArea>
    </format>
    <format dxfId="18">
      <pivotArea dataOnly="0" labelOnly="1" fieldPosition="0">
        <references count="4">
          <reference field="0" count="1" selected="0">
            <x v="5"/>
          </reference>
          <reference field="1" count="1" selected="0">
            <x v="62"/>
          </reference>
          <reference field="2" count="1" selected="0">
            <x v="408"/>
          </reference>
          <reference field="6" count="1">
            <x v="623"/>
          </reference>
        </references>
      </pivotArea>
    </format>
    <format dxfId="17">
      <pivotArea dataOnly="0" labelOnly="1" fieldPosition="0">
        <references count="4">
          <reference field="0" count="1" selected="0">
            <x v="5"/>
          </reference>
          <reference field="1" count="1" selected="0">
            <x v="62"/>
          </reference>
          <reference field="2" count="1" selected="0">
            <x v="409"/>
          </reference>
          <reference field="6" count="1">
            <x v="624"/>
          </reference>
        </references>
      </pivotArea>
    </format>
    <format dxfId="16">
      <pivotArea dataOnly="0" labelOnly="1" fieldPosition="0">
        <references count="4">
          <reference field="0" count="1" selected="0">
            <x v="5"/>
          </reference>
          <reference field="1" count="1" selected="0">
            <x v="62"/>
          </reference>
          <reference field="2" count="1" selected="0">
            <x v="410"/>
          </reference>
          <reference field="6" count="1">
            <x v="625"/>
          </reference>
        </references>
      </pivotArea>
    </format>
    <format dxfId="15">
      <pivotArea dataOnly="0" labelOnly="1" fieldPosition="0">
        <references count="4">
          <reference field="0" count="1" selected="0">
            <x v="5"/>
          </reference>
          <reference field="1" count="1" selected="0">
            <x v="63"/>
          </reference>
          <reference field="2" count="1" selected="0">
            <x v="411"/>
          </reference>
          <reference field="6" count="1">
            <x v="626"/>
          </reference>
        </references>
      </pivotArea>
    </format>
    <format dxfId="14">
      <pivotArea dataOnly="0" labelOnly="1" fieldPosition="0">
        <references count="4">
          <reference field="0" count="1" selected="0">
            <x v="5"/>
          </reference>
          <reference field="1" count="1" selected="0">
            <x v="63"/>
          </reference>
          <reference field="2" count="1" selected="0">
            <x v="412"/>
          </reference>
          <reference field="6" count="2">
            <x v="627"/>
            <x v="628"/>
          </reference>
        </references>
      </pivotArea>
    </format>
    <format dxfId="13">
      <pivotArea dataOnly="0" labelOnly="1" fieldPosition="0">
        <references count="4">
          <reference field="0" count="1" selected="0">
            <x v="5"/>
          </reference>
          <reference field="1" count="1" selected="0">
            <x v="63"/>
          </reference>
          <reference field="2" count="1" selected="0">
            <x v="413"/>
          </reference>
          <reference field="6" count="1">
            <x v="629"/>
          </reference>
        </references>
      </pivotArea>
    </format>
    <format dxfId="12">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23"/>
    <rowHierarchyUsage hierarchyUsage="22"/>
    <rowHierarchyUsage hierarchyUsage="2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176797F-6719-4782-817A-8427CA479815}" name="PivotTable23" cacheId="37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18:N21" firstHeaderRow="0" firstDataRow="1" firstDataCol="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520">
      <pivotArea type="all" dataOnly="0" outline="0" fieldPosition="0"/>
    </format>
    <format dxfId="519">
      <pivotArea outline="0" collapsedLevelsAreSubtotals="1" fieldPosition="0"/>
    </format>
    <format dxfId="518">
      <pivotArea field="0" type="button" dataOnly="0" labelOnly="1" outline="0" axis="axisRow" fieldPosition="0"/>
    </format>
    <format dxfId="517">
      <pivotArea dataOnly="0" labelOnly="1" fieldPosition="0">
        <references count="1">
          <reference field="0" count="0"/>
        </references>
      </pivotArea>
    </format>
    <format dxfId="516">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7922CCE-B9AE-4C3B-B9A5-821E301C02EC}" name="PivotTable22" cacheId="34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seller">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4"/>
    </i>
    <i>
      <x v="9"/>
    </i>
    <i>
      <x v="7"/>
    </i>
    <i>
      <x v="3"/>
    </i>
    <i>
      <x v="2"/>
    </i>
    <i>
      <x v="1"/>
    </i>
    <i>
      <x v="8"/>
    </i>
    <i>
      <x v="6"/>
    </i>
    <i>
      <x v="5"/>
    </i>
  </rowItems>
  <colItems count="1">
    <i/>
  </colItems>
  <dataFields count="1">
    <dataField fld="1" subtotal="count" baseField="0" baseItem="0"/>
  </dataFields>
  <formats count="5">
    <format dxfId="521">
      <pivotArea type="all" dataOnly="0" outline="0" fieldPosition="0"/>
    </format>
    <format dxfId="522">
      <pivotArea outline="0" collapsedLevelsAreSubtotals="1" fieldPosition="0"/>
    </format>
    <format dxfId="523">
      <pivotArea field="0" type="button" dataOnly="0" labelOnly="1" outline="0" axis="axisRow" fieldPosition="0"/>
    </format>
    <format dxfId="524">
      <pivotArea dataOnly="0" labelOnly="1" fieldPosition="0">
        <references count="1">
          <reference field="0" count="0"/>
        </references>
      </pivotArea>
    </format>
    <format dxfId="525">
      <pivotArea dataOnly="0" labelOnly="1" outline="0" axis="axisValues"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50">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570C99-B06A-49B8-AC85-421684A3F1AF}" name="PivotTable21" cacheId="43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Reseller">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8"/>
    </i>
    <i>
      <x v="6"/>
    </i>
    <i>
      <x v="9"/>
    </i>
    <i>
      <x v="2"/>
    </i>
    <i>
      <x v="7"/>
    </i>
    <i>
      <x v="1"/>
    </i>
    <i>
      <x v="4"/>
    </i>
    <i>
      <x v="3"/>
    </i>
    <i>
      <x v="5"/>
    </i>
  </rowItems>
  <colItems count="1">
    <i/>
  </colItems>
  <dataFields count="1">
    <dataField fld="1" subtotal="count" baseField="0" baseItem="2" numFmtId="165"/>
  </dataFields>
  <formats count="6">
    <format dxfId="530">
      <pivotArea type="all" dataOnly="0" outline="0" fieldPosition="0"/>
    </format>
    <format dxfId="529">
      <pivotArea outline="0" collapsedLevelsAreSubtotals="1" fieldPosition="0"/>
    </format>
    <format dxfId="528">
      <pivotArea field="0" type="button" dataOnly="0" labelOnly="1" outline="0" axis="axisRow" fieldPosition="0"/>
    </format>
    <format dxfId="527">
      <pivotArea dataOnly="0" labelOnly="1" fieldPosition="0">
        <references count="1">
          <reference field="0" count="0"/>
        </references>
      </pivotArea>
    </format>
    <format dxfId="526">
      <pivotArea dataOnly="0" labelOnly="1" outline="0" axis="axisValues" fieldPosition="0"/>
    </format>
    <format dxfId="6">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7">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E9A48F4-57FD-42DB-81A0-186A7D50532F}" name="PivotTable20" cacheId="2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G636" firstHeaderRow="0" firstDataRow="1" firstDataCol="1"/>
  <pivotFields count="6">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4.xml"/><Relationship Id="rId2" Type="http://schemas.openxmlformats.org/officeDocument/2006/relationships/pivotTable" Target="../pivotTables/pivotTable23.xml"/><Relationship Id="rId1" Type="http://schemas.openxmlformats.org/officeDocument/2006/relationships/pivotTable" Target="../pivotTables/pivotTable2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39.xml"/><Relationship Id="rId3" Type="http://schemas.openxmlformats.org/officeDocument/2006/relationships/pivotTable" Target="../pivotTables/pivotTable34.xml"/><Relationship Id="rId7" Type="http://schemas.openxmlformats.org/officeDocument/2006/relationships/pivotTable" Target="../pivotTables/pivotTable38.xml"/><Relationship Id="rId2" Type="http://schemas.openxmlformats.org/officeDocument/2006/relationships/pivotTable" Target="../pivotTables/pivotTable33.xml"/><Relationship Id="rId1" Type="http://schemas.openxmlformats.org/officeDocument/2006/relationships/pivotTable" Target="../pivotTables/pivotTable32.xml"/><Relationship Id="rId6" Type="http://schemas.openxmlformats.org/officeDocument/2006/relationships/pivotTable" Target="../pivotTables/pivotTable37.xml"/><Relationship Id="rId5" Type="http://schemas.openxmlformats.org/officeDocument/2006/relationships/pivotTable" Target="../pivotTables/pivotTable36.xml"/><Relationship Id="rId10" Type="http://schemas.openxmlformats.org/officeDocument/2006/relationships/drawing" Target="../drawings/drawing1.xml"/><Relationship Id="rId4" Type="http://schemas.openxmlformats.org/officeDocument/2006/relationships/pivotTable" Target="../pivotTables/pivotTable35.xml"/><Relationship Id="rId9" Type="http://schemas.openxmlformats.org/officeDocument/2006/relationships/pivotTable" Target="../pivotTables/pivotTable40.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48.xml"/><Relationship Id="rId3" Type="http://schemas.openxmlformats.org/officeDocument/2006/relationships/pivotTable" Target="../pivotTables/pivotTable43.xml"/><Relationship Id="rId7" Type="http://schemas.openxmlformats.org/officeDocument/2006/relationships/pivotTable" Target="../pivotTables/pivotTable47.xml"/><Relationship Id="rId2" Type="http://schemas.openxmlformats.org/officeDocument/2006/relationships/pivotTable" Target="../pivotTables/pivotTable42.xml"/><Relationship Id="rId1" Type="http://schemas.openxmlformats.org/officeDocument/2006/relationships/pivotTable" Target="../pivotTables/pivotTable41.xml"/><Relationship Id="rId6" Type="http://schemas.openxmlformats.org/officeDocument/2006/relationships/pivotTable" Target="../pivotTables/pivotTable46.xml"/><Relationship Id="rId5" Type="http://schemas.openxmlformats.org/officeDocument/2006/relationships/pivotTable" Target="../pivotTables/pivotTable45.xml"/><Relationship Id="rId4" Type="http://schemas.openxmlformats.org/officeDocument/2006/relationships/pivotTable" Target="../pivotTables/pivotTable4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40BB-2370-45BB-9B60-61DCB22EF173}">
  <dimension ref="A1"/>
  <sheetViews>
    <sheetView workbookViewId="0">
      <selection activeCell="G9" sqref="G9"/>
    </sheetView>
  </sheetViews>
  <sheetFormatPr defaultRowHeight="14.5" x14ac:dyDescent="0.35"/>
  <cols>
    <col min="7" max="7" width="10.26953125"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E366D-03F7-4BB5-84E8-60C69E92834D}">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333B2-B750-4F7C-999F-85970541E750}">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EF9A8-2EBD-481B-AC54-5CB06318C42A}">
  <dimension ref="A1:E1017"/>
  <sheetViews>
    <sheetView showGridLines="0" tabSelected="1" topLeftCell="A1033" workbookViewId="0">
      <selection activeCell="B846" sqref="B846"/>
    </sheetView>
  </sheetViews>
  <sheetFormatPr defaultRowHeight="14.5" x14ac:dyDescent="0.35"/>
  <cols>
    <col min="1" max="1" width="13" bestFit="1" customWidth="1"/>
    <col min="2" max="2" width="21.453125" customWidth="1"/>
    <col min="3" max="3" width="12.6328125" customWidth="1"/>
    <col min="4" max="4" width="16.81640625" customWidth="1"/>
    <col min="6" max="6" width="10.1796875" customWidth="1"/>
    <col min="7" max="8" width="11.36328125" bestFit="1" customWidth="1"/>
    <col min="9" max="9" width="10.26953125" bestFit="1" customWidth="1"/>
    <col min="10" max="10" width="13.90625" bestFit="1" customWidth="1"/>
    <col min="11" max="11" width="13" bestFit="1" customWidth="1"/>
    <col min="12" max="12" width="11.26953125" bestFit="1" customWidth="1"/>
    <col min="13" max="13" width="18.26953125" bestFit="1" customWidth="1"/>
  </cols>
  <sheetData>
    <row r="1" spans="1:1" ht="31" x14ac:dyDescent="0.35">
      <c r="A1" s="3" t="s">
        <v>21</v>
      </c>
    </row>
    <row r="3" spans="1:1" x14ac:dyDescent="0.35">
      <c r="A3" s="2" t="s">
        <v>22</v>
      </c>
    </row>
    <row r="4" spans="1:1" x14ac:dyDescent="0.35">
      <c r="A4" t="s">
        <v>23</v>
      </c>
    </row>
    <row r="5" spans="1:1" x14ac:dyDescent="0.35">
      <c r="A5" s="2" t="s">
        <v>15</v>
      </c>
    </row>
    <row r="7" spans="1:1" x14ac:dyDescent="0.35">
      <c r="A7" s="2" t="s">
        <v>16</v>
      </c>
    </row>
    <row r="9" spans="1:1" x14ac:dyDescent="0.35">
      <c r="A9" s="2" t="s">
        <v>17</v>
      </c>
    </row>
    <row r="11" spans="1:1" x14ac:dyDescent="0.35">
      <c r="A11" s="2" t="s">
        <v>18</v>
      </c>
    </row>
    <row r="13" spans="1:1" x14ac:dyDescent="0.35">
      <c r="A13" s="2" t="s">
        <v>19</v>
      </c>
    </row>
    <row r="15" spans="1:1" x14ac:dyDescent="0.35">
      <c r="A15" s="2" t="s">
        <v>20</v>
      </c>
    </row>
    <row r="22" spans="1:1" ht="17.5" x14ac:dyDescent="0.35">
      <c r="A22" s="4" t="s">
        <v>24</v>
      </c>
    </row>
    <row r="24" spans="1:1" x14ac:dyDescent="0.35">
      <c r="A24" t="s">
        <v>25</v>
      </c>
    </row>
    <row r="27" spans="1:1" ht="17.5" x14ac:dyDescent="0.35">
      <c r="A27" s="4" t="s">
        <v>26</v>
      </c>
    </row>
    <row r="29" spans="1:1" x14ac:dyDescent="0.35">
      <c r="A29" t="s">
        <v>27</v>
      </c>
    </row>
    <row r="33" spans="1:1" ht="23.5" x14ac:dyDescent="0.35">
      <c r="A33" s="5" t="s">
        <v>28</v>
      </c>
    </row>
    <row r="35" spans="1:1" x14ac:dyDescent="0.35">
      <c r="A35" s="2" t="s">
        <v>29</v>
      </c>
    </row>
    <row r="36" spans="1:1" x14ac:dyDescent="0.35">
      <c r="A36" s="2" t="s">
        <v>30</v>
      </c>
    </row>
    <row r="38" spans="1:1" x14ac:dyDescent="0.35">
      <c r="A38" s="2" t="s">
        <v>31</v>
      </c>
    </row>
    <row r="39" spans="1:1" x14ac:dyDescent="0.35">
      <c r="A39" s="2" t="s">
        <v>32</v>
      </c>
    </row>
    <row r="41" spans="1:1" x14ac:dyDescent="0.35">
      <c r="A41" s="2" t="s">
        <v>33</v>
      </c>
    </row>
    <row r="42" spans="1:1" x14ac:dyDescent="0.35">
      <c r="A42" s="2" t="s">
        <v>34</v>
      </c>
    </row>
    <row r="46" spans="1:1" ht="23.5" x14ac:dyDescent="0.35">
      <c r="A46" s="5" t="s">
        <v>35</v>
      </c>
    </row>
    <row r="48" spans="1:1" x14ac:dyDescent="0.35">
      <c r="A48" s="2" t="s">
        <v>36</v>
      </c>
    </row>
    <row r="49" spans="1:1" x14ac:dyDescent="0.35">
      <c r="A49" s="2" t="s">
        <v>37</v>
      </c>
    </row>
    <row r="51" spans="1:1" x14ac:dyDescent="0.35">
      <c r="A51" s="2" t="s">
        <v>38</v>
      </c>
    </row>
    <row r="52" spans="1:1" x14ac:dyDescent="0.35">
      <c r="A52" s="2" t="s">
        <v>39</v>
      </c>
    </row>
    <row r="56" spans="1:1" ht="23.5" x14ac:dyDescent="0.35">
      <c r="A56" s="5" t="s">
        <v>40</v>
      </c>
    </row>
    <row r="58" spans="1:1" x14ac:dyDescent="0.35">
      <c r="A58" s="2" t="s">
        <v>41</v>
      </c>
    </row>
    <row r="59" spans="1:1" x14ac:dyDescent="0.35">
      <c r="A59" s="2" t="s">
        <v>42</v>
      </c>
    </row>
    <row r="61" spans="1:1" x14ac:dyDescent="0.35">
      <c r="A61" t="s">
        <v>43</v>
      </c>
    </row>
    <row r="63" spans="1:1" x14ac:dyDescent="0.35">
      <c r="A63" s="2" t="s">
        <v>44</v>
      </c>
    </row>
    <row r="64" spans="1:1" x14ac:dyDescent="0.35">
      <c r="A64" s="2" t="s">
        <v>45</v>
      </c>
    </row>
    <row r="66" spans="1:1" x14ac:dyDescent="0.35">
      <c r="A66" t="s">
        <v>46</v>
      </c>
    </row>
    <row r="70" spans="1:1" ht="23.5" x14ac:dyDescent="0.35">
      <c r="A70" s="5" t="s">
        <v>47</v>
      </c>
    </row>
    <row r="72" spans="1:1" x14ac:dyDescent="0.35">
      <c r="A72" s="2" t="s">
        <v>48</v>
      </c>
    </row>
    <row r="73" spans="1:1" x14ac:dyDescent="0.35">
      <c r="A73" s="2" t="s">
        <v>49</v>
      </c>
    </row>
    <row r="75" spans="1:1" x14ac:dyDescent="0.35">
      <c r="A75" t="s">
        <v>50</v>
      </c>
    </row>
    <row r="79" spans="1:1" ht="23.5" x14ac:dyDescent="0.35">
      <c r="A79" s="5" t="s">
        <v>51</v>
      </c>
    </row>
    <row r="81" spans="1:5" x14ac:dyDescent="0.35">
      <c r="A81" s="2" t="s">
        <v>52</v>
      </c>
    </row>
    <row r="83" spans="1:5" ht="23.5" x14ac:dyDescent="0.35">
      <c r="A83" s="5" t="s">
        <v>53</v>
      </c>
    </row>
    <row r="85" spans="1:5" x14ac:dyDescent="0.35">
      <c r="A85" s="2" t="s">
        <v>54</v>
      </c>
    </row>
    <row r="87" spans="1:5" ht="31" x14ac:dyDescent="0.35">
      <c r="A87" s="3" t="s">
        <v>1067</v>
      </c>
    </row>
    <row r="89" spans="1:5" x14ac:dyDescent="0.35">
      <c r="A89" s="84" t="s">
        <v>1066</v>
      </c>
      <c r="B89" s="84"/>
      <c r="C89" s="84"/>
      <c r="D89" s="84"/>
      <c r="E89" s="84"/>
    </row>
    <row r="90" spans="1:5" x14ac:dyDescent="0.35">
      <c r="A90" s="6" t="s">
        <v>1054</v>
      </c>
      <c r="B90" s="6" t="s">
        <v>1055</v>
      </c>
      <c r="C90" s="6" t="s">
        <v>1056</v>
      </c>
    </row>
    <row r="91" spans="1:5" x14ac:dyDescent="0.35">
      <c r="A91" s="7" t="s">
        <v>0</v>
      </c>
      <c r="B91" s="10">
        <v>77548570.199999124</v>
      </c>
      <c r="C91" s="7" t="s">
        <v>1057</v>
      </c>
    </row>
    <row r="92" spans="1:5" x14ac:dyDescent="0.35">
      <c r="A92" s="7" t="s">
        <v>94</v>
      </c>
      <c r="B92" s="10">
        <v>76549075.630000249</v>
      </c>
      <c r="C92" s="7" t="s">
        <v>1058</v>
      </c>
    </row>
    <row r="93" spans="1:5" x14ac:dyDescent="0.35">
      <c r="A93" s="7" t="s">
        <v>2</v>
      </c>
      <c r="B93" s="10">
        <v>999494.56999887526</v>
      </c>
      <c r="C93" s="7" t="s">
        <v>1059</v>
      </c>
    </row>
    <row r="94" spans="1:5" x14ac:dyDescent="0.35">
      <c r="A94" s="7" t="s">
        <v>1060</v>
      </c>
      <c r="B94" s="11">
        <v>1.2888626668695002E-2</v>
      </c>
      <c r="C94" s="7" t="s">
        <v>1061</v>
      </c>
    </row>
    <row r="95" spans="1:5" x14ac:dyDescent="0.35">
      <c r="A95" s="7" t="s">
        <v>96</v>
      </c>
      <c r="B95" s="12">
        <v>3616</v>
      </c>
      <c r="C95" s="7" t="s">
        <v>1062</v>
      </c>
    </row>
    <row r="96" spans="1:5" x14ac:dyDescent="0.35">
      <c r="A96" s="7" t="s">
        <v>1063</v>
      </c>
      <c r="B96" s="12">
        <v>204114</v>
      </c>
      <c r="C96" s="7" t="s">
        <v>1064</v>
      </c>
    </row>
    <row r="97" spans="1:3" x14ac:dyDescent="0.35">
      <c r="A97" s="7" t="s">
        <v>97</v>
      </c>
      <c r="B97" s="9">
        <v>21445.954148229845</v>
      </c>
      <c r="C97" s="7" t="s">
        <v>1065</v>
      </c>
    </row>
    <row r="99" spans="1:3" ht="23.5" x14ac:dyDescent="0.35">
      <c r="A99" s="5" t="s">
        <v>26</v>
      </c>
    </row>
    <row r="101" spans="1:3" x14ac:dyDescent="0.35">
      <c r="A101" t="s">
        <v>1068</v>
      </c>
    </row>
    <row r="103" spans="1:3" ht="23.5" x14ac:dyDescent="0.35">
      <c r="A103" s="5" t="s">
        <v>1069</v>
      </c>
    </row>
    <row r="105" spans="1:3" x14ac:dyDescent="0.35">
      <c r="A105" t="s">
        <v>1070</v>
      </c>
    </row>
    <row r="107" spans="1:3" ht="23.5" x14ac:dyDescent="0.35">
      <c r="A107" s="5" t="s">
        <v>1071</v>
      </c>
    </row>
    <row r="109" spans="1:3" x14ac:dyDescent="0.35">
      <c r="A109" t="s">
        <v>1072</v>
      </c>
    </row>
    <row r="111" spans="1:3" ht="23.5" x14ac:dyDescent="0.35">
      <c r="A111" s="5" t="s">
        <v>53</v>
      </c>
    </row>
    <row r="113" spans="1:1" x14ac:dyDescent="0.35">
      <c r="A113" t="s">
        <v>1073</v>
      </c>
    </row>
    <row r="118" spans="1:1" ht="31" x14ac:dyDescent="0.35">
      <c r="A118" s="3" t="s">
        <v>21</v>
      </c>
    </row>
    <row r="120" spans="1:1" x14ac:dyDescent="0.35">
      <c r="A120" s="2" t="s">
        <v>1086</v>
      </c>
    </row>
    <row r="122" spans="1:1" x14ac:dyDescent="0.35">
      <c r="A122" t="s">
        <v>1087</v>
      </c>
    </row>
    <row r="123" spans="1:1" x14ac:dyDescent="0.35">
      <c r="A123" t="s">
        <v>1088</v>
      </c>
    </row>
    <row r="124" spans="1:1" x14ac:dyDescent="0.35">
      <c r="A124" t="s">
        <v>1089</v>
      </c>
    </row>
    <row r="126" spans="1:1" x14ac:dyDescent="0.35">
      <c r="A126" s="2" t="s">
        <v>1090</v>
      </c>
    </row>
    <row r="128" spans="1:1" x14ac:dyDescent="0.35">
      <c r="A128" s="2" t="s">
        <v>29</v>
      </c>
    </row>
    <row r="129" spans="1:2" x14ac:dyDescent="0.35">
      <c r="A129" t="s">
        <v>1091</v>
      </c>
    </row>
    <row r="131" spans="1:2" x14ac:dyDescent="0.35">
      <c r="A131" s="2" t="s">
        <v>1092</v>
      </c>
    </row>
    <row r="132" spans="1:2" x14ac:dyDescent="0.35">
      <c r="A132" t="s">
        <v>1093</v>
      </c>
    </row>
    <row r="134" spans="1:2" x14ac:dyDescent="0.35">
      <c r="A134" s="2" t="s">
        <v>1094</v>
      </c>
    </row>
    <row r="135" spans="1:2" x14ac:dyDescent="0.35">
      <c r="A135" t="s">
        <v>1095</v>
      </c>
    </row>
    <row r="137" spans="1:2" x14ac:dyDescent="0.35">
      <c r="A137" s="2" t="s">
        <v>1096</v>
      </c>
      <c r="B137" s="2"/>
    </row>
    <row r="138" spans="1:2" x14ac:dyDescent="0.35">
      <c r="A138" t="s">
        <v>1097</v>
      </c>
    </row>
    <row r="140" spans="1:2" x14ac:dyDescent="0.35">
      <c r="A140" s="2" t="s">
        <v>1098</v>
      </c>
    </row>
    <row r="142" spans="1:2" x14ac:dyDescent="0.35">
      <c r="A142" s="2" t="s">
        <v>1099</v>
      </c>
    </row>
    <row r="143" spans="1:2" x14ac:dyDescent="0.35">
      <c r="A143" t="s">
        <v>1100</v>
      </c>
    </row>
    <row r="145" spans="1:1" x14ac:dyDescent="0.35">
      <c r="A145" s="2" t="s">
        <v>38</v>
      </c>
    </row>
    <row r="146" spans="1:1" x14ac:dyDescent="0.35">
      <c r="A146" t="s">
        <v>1101</v>
      </c>
    </row>
    <row r="148" spans="1:1" x14ac:dyDescent="0.35">
      <c r="A148" s="2" t="s">
        <v>1102</v>
      </c>
    </row>
    <row r="149" spans="1:1" x14ac:dyDescent="0.35">
      <c r="A149" t="s">
        <v>1103</v>
      </c>
    </row>
    <row r="151" spans="1:1" x14ac:dyDescent="0.35">
      <c r="A151" s="2" t="s">
        <v>1104</v>
      </c>
    </row>
    <row r="152" spans="1:1" x14ac:dyDescent="0.35">
      <c r="A152" t="s">
        <v>1105</v>
      </c>
    </row>
    <row r="154" spans="1:1" x14ac:dyDescent="0.35">
      <c r="A154" s="2" t="s">
        <v>1106</v>
      </c>
    </row>
    <row r="156" spans="1:1" x14ac:dyDescent="0.35">
      <c r="A156" s="2" t="s">
        <v>1107</v>
      </c>
    </row>
    <row r="157" spans="1:1" x14ac:dyDescent="0.35">
      <c r="A157" t="s">
        <v>1108</v>
      </c>
    </row>
    <row r="159" spans="1:1" x14ac:dyDescent="0.35">
      <c r="A159" s="2" t="s">
        <v>1109</v>
      </c>
    </row>
    <row r="160" spans="1:1" x14ac:dyDescent="0.35">
      <c r="A160" t="s">
        <v>1110</v>
      </c>
    </row>
    <row r="162" spans="1:1" x14ac:dyDescent="0.35">
      <c r="A162" s="2" t="s">
        <v>1111</v>
      </c>
    </row>
    <row r="163" spans="1:1" x14ac:dyDescent="0.35">
      <c r="A163" t="s">
        <v>1112</v>
      </c>
    </row>
    <row r="165" spans="1:1" x14ac:dyDescent="0.35">
      <c r="A165" s="2" t="s">
        <v>1113</v>
      </c>
    </row>
    <row r="166" spans="1:1" x14ac:dyDescent="0.35">
      <c r="A166" s="70"/>
    </row>
    <row r="167" spans="1:1" x14ac:dyDescent="0.35">
      <c r="A167" s="70" t="s">
        <v>1114</v>
      </c>
    </row>
    <row r="168" spans="1:1" x14ac:dyDescent="0.35">
      <c r="A168" s="70"/>
    </row>
    <row r="169" spans="1:1" x14ac:dyDescent="0.35">
      <c r="A169" s="70" t="s">
        <v>1115</v>
      </c>
    </row>
    <row r="170" spans="1:1" x14ac:dyDescent="0.35">
      <c r="A170" s="70"/>
    </row>
    <row r="171" spans="1:1" x14ac:dyDescent="0.35">
      <c r="A171" s="70" t="s">
        <v>1116</v>
      </c>
    </row>
    <row r="173" spans="1:1" x14ac:dyDescent="0.35">
      <c r="A173" s="2" t="s">
        <v>1117</v>
      </c>
    </row>
    <row r="174" spans="1:1" x14ac:dyDescent="0.35">
      <c r="A174" s="70"/>
    </row>
    <row r="175" spans="1:1" x14ac:dyDescent="0.35">
      <c r="A175" s="70" t="s">
        <v>1118</v>
      </c>
    </row>
    <row r="176" spans="1:1" x14ac:dyDescent="0.35">
      <c r="A176" s="70"/>
    </row>
    <row r="177" spans="1:1" x14ac:dyDescent="0.35">
      <c r="A177" s="70" t="s">
        <v>1119</v>
      </c>
    </row>
    <row r="178" spans="1:1" x14ac:dyDescent="0.35">
      <c r="A178" s="70"/>
    </row>
    <row r="179" spans="1:1" x14ac:dyDescent="0.35">
      <c r="A179" s="70" t="s">
        <v>1120</v>
      </c>
    </row>
    <row r="183" spans="1:1" ht="31" x14ac:dyDescent="0.35">
      <c r="A183" s="3"/>
    </row>
    <row r="184" spans="1:1" ht="31" x14ac:dyDescent="0.35">
      <c r="A184" s="3" t="s">
        <v>1130</v>
      </c>
    </row>
    <row r="186" spans="1:1" x14ac:dyDescent="0.35">
      <c r="A186" s="2" t="s">
        <v>1086</v>
      </c>
    </row>
    <row r="188" spans="1:1" x14ac:dyDescent="0.35">
      <c r="A188" t="s">
        <v>1131</v>
      </c>
    </row>
    <row r="189" spans="1:1" x14ac:dyDescent="0.35">
      <c r="A189" t="s">
        <v>1132</v>
      </c>
    </row>
    <row r="190" spans="1:1" x14ac:dyDescent="0.35">
      <c r="A190" t="s">
        <v>1133</v>
      </c>
    </row>
    <row r="191" spans="1:1" x14ac:dyDescent="0.35">
      <c r="A191" t="s">
        <v>1134</v>
      </c>
    </row>
    <row r="193" spans="1:1" x14ac:dyDescent="0.35">
      <c r="A193" s="2" t="s">
        <v>1135</v>
      </c>
    </row>
    <row r="195" spans="1:1" x14ac:dyDescent="0.35">
      <c r="A195" t="s">
        <v>1136</v>
      </c>
    </row>
    <row r="196" spans="1:1" x14ac:dyDescent="0.35">
      <c r="A196" t="s">
        <v>92</v>
      </c>
    </row>
    <row r="198" spans="1:1" x14ac:dyDescent="0.35">
      <c r="A198" t="s">
        <v>1137</v>
      </c>
    </row>
    <row r="199" spans="1:1" x14ac:dyDescent="0.35">
      <c r="A199" s="75">
        <v>2944665.88</v>
      </c>
    </row>
    <row r="201" spans="1:1" x14ac:dyDescent="0.35">
      <c r="A201" s="2" t="s">
        <v>1138</v>
      </c>
    </row>
    <row r="203" spans="1:1" x14ac:dyDescent="0.35">
      <c r="A203" t="s">
        <v>1136</v>
      </c>
    </row>
    <row r="204" spans="1:1" x14ac:dyDescent="0.35">
      <c r="A204" t="s">
        <v>92</v>
      </c>
    </row>
    <row r="206" spans="1:1" x14ac:dyDescent="0.35">
      <c r="A206" t="s">
        <v>1139</v>
      </c>
    </row>
    <row r="207" spans="1:1" x14ac:dyDescent="0.35">
      <c r="A207" s="75">
        <v>272773.86</v>
      </c>
    </row>
    <row r="209" spans="1:1" x14ac:dyDescent="0.35">
      <c r="A209" s="2" t="s">
        <v>1140</v>
      </c>
    </row>
    <row r="211" spans="1:1" x14ac:dyDescent="0.35">
      <c r="A211" t="s">
        <v>1136</v>
      </c>
    </row>
    <row r="212" spans="1:1" x14ac:dyDescent="0.35">
      <c r="A212" t="s">
        <v>229</v>
      </c>
    </row>
    <row r="214" spans="1:1" x14ac:dyDescent="0.35">
      <c r="A214" t="s">
        <v>1141</v>
      </c>
    </row>
    <row r="215" spans="1:1" x14ac:dyDescent="0.35">
      <c r="A215" s="12">
        <v>5899</v>
      </c>
    </row>
    <row r="217" spans="1:1" x14ac:dyDescent="0.35">
      <c r="A217" s="2" t="s">
        <v>1142</v>
      </c>
    </row>
    <row r="219" spans="1:1" x14ac:dyDescent="0.35">
      <c r="A219" t="s">
        <v>1136</v>
      </c>
    </row>
    <row r="220" spans="1:1" x14ac:dyDescent="0.35">
      <c r="A220" t="s">
        <v>264</v>
      </c>
    </row>
    <row r="222" spans="1:1" x14ac:dyDescent="0.35">
      <c r="A222" t="s">
        <v>1143</v>
      </c>
    </row>
    <row r="223" spans="1:1" x14ac:dyDescent="0.35">
      <c r="A223" s="71">
        <v>0.40400000000000003</v>
      </c>
    </row>
    <row r="225" spans="1:1" x14ac:dyDescent="0.35">
      <c r="A225" s="2" t="s">
        <v>1144</v>
      </c>
    </row>
    <row r="227" spans="1:1" x14ac:dyDescent="0.35">
      <c r="A227" t="s">
        <v>1145</v>
      </c>
    </row>
    <row r="228" spans="1:1" x14ac:dyDescent="0.35">
      <c r="A228" t="s">
        <v>1146</v>
      </c>
    </row>
    <row r="230" spans="1:1" x14ac:dyDescent="0.35">
      <c r="A230" t="s">
        <v>1147</v>
      </c>
    </row>
    <row r="231" spans="1:1" x14ac:dyDescent="0.35">
      <c r="A231" t="s">
        <v>1148</v>
      </c>
    </row>
    <row r="233" spans="1:1" x14ac:dyDescent="0.35">
      <c r="A233" t="s">
        <v>1149</v>
      </c>
    </row>
    <row r="234" spans="1:1" x14ac:dyDescent="0.35">
      <c r="A234" s="71">
        <v>0.2535</v>
      </c>
    </row>
    <row r="236" spans="1:1" x14ac:dyDescent="0.35">
      <c r="A236" s="2" t="s">
        <v>1150</v>
      </c>
    </row>
    <row r="238" spans="1:1" x14ac:dyDescent="0.35">
      <c r="A238" s="2" t="s">
        <v>1151</v>
      </c>
    </row>
    <row r="240" spans="1:1" x14ac:dyDescent="0.35">
      <c r="A240" t="s">
        <v>1152</v>
      </c>
    </row>
    <row r="242" spans="1:1" x14ac:dyDescent="0.35">
      <c r="A242" t="s">
        <v>1153</v>
      </c>
    </row>
    <row r="243" spans="1:1" x14ac:dyDescent="0.35">
      <c r="A243" s="70"/>
    </row>
    <row r="244" spans="1:1" x14ac:dyDescent="0.35">
      <c r="A244" s="70" t="s">
        <v>1154</v>
      </c>
    </row>
    <row r="245" spans="1:1" x14ac:dyDescent="0.35">
      <c r="A245" s="70"/>
    </row>
    <row r="246" spans="1:1" x14ac:dyDescent="0.35">
      <c r="A246" s="70" t="s">
        <v>1155</v>
      </c>
    </row>
    <row r="247" spans="1:1" x14ac:dyDescent="0.35">
      <c r="A247" s="70"/>
    </row>
    <row r="248" spans="1:1" x14ac:dyDescent="0.35">
      <c r="A248" s="70" t="s">
        <v>1156</v>
      </c>
    </row>
    <row r="249" spans="1:1" x14ac:dyDescent="0.35">
      <c r="A249" s="70"/>
    </row>
    <row r="250" spans="1:1" x14ac:dyDescent="0.35">
      <c r="A250" s="70" t="s">
        <v>1157</v>
      </c>
    </row>
    <row r="251" spans="1:1" x14ac:dyDescent="0.35">
      <c r="A251" s="70"/>
    </row>
    <row r="252" spans="1:1" x14ac:dyDescent="0.35">
      <c r="A252" s="70" t="s">
        <v>1158</v>
      </c>
    </row>
    <row r="253" spans="1:1" x14ac:dyDescent="0.35">
      <c r="A253" s="70"/>
    </row>
    <row r="254" spans="1:1" x14ac:dyDescent="0.35">
      <c r="A254" s="70" t="s">
        <v>1159</v>
      </c>
    </row>
    <row r="256" spans="1:1" x14ac:dyDescent="0.35">
      <c r="A256" t="s">
        <v>1160</v>
      </c>
    </row>
    <row r="258" spans="1:1" x14ac:dyDescent="0.35">
      <c r="A258" s="2" t="s">
        <v>1161</v>
      </c>
    </row>
    <row r="260" spans="1:1" x14ac:dyDescent="0.35">
      <c r="A260" t="s">
        <v>1162</v>
      </c>
    </row>
    <row r="262" spans="1:1" x14ac:dyDescent="0.35">
      <c r="A262" s="2" t="s">
        <v>1163</v>
      </c>
    </row>
    <row r="264" spans="1:1" x14ac:dyDescent="0.35">
      <c r="A264" t="s">
        <v>1164</v>
      </c>
    </row>
    <row r="266" spans="1:1" x14ac:dyDescent="0.35">
      <c r="A266" s="2" t="s">
        <v>1165</v>
      </c>
    </row>
    <row r="268" spans="1:1" x14ac:dyDescent="0.35">
      <c r="A268" t="s">
        <v>1166</v>
      </c>
    </row>
    <row r="270" spans="1:1" x14ac:dyDescent="0.35">
      <c r="A270" t="s">
        <v>1167</v>
      </c>
    </row>
    <row r="272" spans="1:1" x14ac:dyDescent="0.35">
      <c r="A272" t="s">
        <v>1168</v>
      </c>
    </row>
    <row r="273" spans="1:1" x14ac:dyDescent="0.35">
      <c r="A273" t="s">
        <v>1169</v>
      </c>
    </row>
    <row r="274" spans="1:1" x14ac:dyDescent="0.35">
      <c r="A274" t="s">
        <v>1170</v>
      </c>
    </row>
    <row r="275" spans="1:1" x14ac:dyDescent="0.35">
      <c r="A275" t="s">
        <v>1171</v>
      </c>
    </row>
    <row r="277" spans="1:1" x14ac:dyDescent="0.35">
      <c r="A277" t="s">
        <v>1172</v>
      </c>
    </row>
    <row r="278" spans="1:1" x14ac:dyDescent="0.35">
      <c r="A278" t="s">
        <v>1173</v>
      </c>
    </row>
    <row r="279" spans="1:1" x14ac:dyDescent="0.35">
      <c r="A279" t="s">
        <v>1174</v>
      </c>
    </row>
    <row r="280" spans="1:1" x14ac:dyDescent="0.35">
      <c r="A280" t="s">
        <v>1175</v>
      </c>
    </row>
    <row r="282" spans="1:1" x14ac:dyDescent="0.35">
      <c r="A282" t="s">
        <v>1176</v>
      </c>
    </row>
    <row r="283" spans="1:1" x14ac:dyDescent="0.35">
      <c r="A283" t="s">
        <v>1177</v>
      </c>
    </row>
    <row r="284" spans="1:1" x14ac:dyDescent="0.35">
      <c r="A284" t="s">
        <v>1178</v>
      </c>
    </row>
    <row r="285" spans="1:1" x14ac:dyDescent="0.35">
      <c r="A285" t="s">
        <v>1179</v>
      </c>
    </row>
    <row r="287" spans="1:1" x14ac:dyDescent="0.35">
      <c r="A287" t="s">
        <v>1180</v>
      </c>
    </row>
    <row r="288" spans="1:1" x14ac:dyDescent="0.35">
      <c r="A288" t="s">
        <v>1181</v>
      </c>
    </row>
    <row r="289" spans="1:1" x14ac:dyDescent="0.35">
      <c r="A289" t="s">
        <v>1182</v>
      </c>
    </row>
    <row r="290" spans="1:1" x14ac:dyDescent="0.35">
      <c r="A290" t="s">
        <v>1183</v>
      </c>
    </row>
    <row r="292" spans="1:1" x14ac:dyDescent="0.35">
      <c r="A292" t="s">
        <v>1184</v>
      </c>
    </row>
    <row r="293" spans="1:1" x14ac:dyDescent="0.35">
      <c r="A293" t="s">
        <v>1185</v>
      </c>
    </row>
    <row r="294" spans="1:1" x14ac:dyDescent="0.35">
      <c r="A294" t="s">
        <v>1186</v>
      </c>
    </row>
    <row r="295" spans="1:1" x14ac:dyDescent="0.35">
      <c r="A295" t="s">
        <v>1187</v>
      </c>
    </row>
    <row r="297" spans="1:1" x14ac:dyDescent="0.35">
      <c r="A297" t="s">
        <v>1188</v>
      </c>
    </row>
    <row r="298" spans="1:1" x14ac:dyDescent="0.35">
      <c r="A298" t="s">
        <v>1189</v>
      </c>
    </row>
    <row r="299" spans="1:1" x14ac:dyDescent="0.35">
      <c r="A299" t="s">
        <v>1190</v>
      </c>
    </row>
    <row r="300" spans="1:1" x14ac:dyDescent="0.35">
      <c r="A300" t="s">
        <v>1191</v>
      </c>
    </row>
    <row r="302" spans="1:1" x14ac:dyDescent="0.35">
      <c r="A302" s="2" t="s">
        <v>1161</v>
      </c>
    </row>
    <row r="304" spans="1:1" x14ac:dyDescent="0.35">
      <c r="A304" t="s">
        <v>1192</v>
      </c>
    </row>
    <row r="306" spans="1:1" x14ac:dyDescent="0.35">
      <c r="A306" t="s">
        <v>1193</v>
      </c>
    </row>
    <row r="308" spans="1:1" x14ac:dyDescent="0.35">
      <c r="A308" s="2" t="s">
        <v>1163</v>
      </c>
    </row>
    <row r="310" spans="1:1" x14ac:dyDescent="0.35">
      <c r="A310" t="s">
        <v>1194</v>
      </c>
    </row>
    <row r="312" spans="1:1" x14ac:dyDescent="0.35">
      <c r="A312" t="s">
        <v>1195</v>
      </c>
    </row>
    <row r="314" spans="1:1" x14ac:dyDescent="0.35">
      <c r="A314" s="2" t="s">
        <v>1196</v>
      </c>
    </row>
    <row r="316" spans="1:1" x14ac:dyDescent="0.35">
      <c r="A316" t="s">
        <v>1197</v>
      </c>
    </row>
    <row r="318" spans="1:1" x14ac:dyDescent="0.35">
      <c r="A318" t="s">
        <v>1167</v>
      </c>
    </row>
    <row r="320" spans="1:1" x14ac:dyDescent="0.35">
      <c r="A320" t="s">
        <v>1198</v>
      </c>
    </row>
    <row r="321" spans="1:1" x14ac:dyDescent="0.35">
      <c r="A321" t="s">
        <v>1199</v>
      </c>
    </row>
    <row r="322" spans="1:1" x14ac:dyDescent="0.35">
      <c r="A322" t="s">
        <v>1200</v>
      </c>
    </row>
    <row r="323" spans="1:1" x14ac:dyDescent="0.35">
      <c r="A323" t="s">
        <v>1201</v>
      </c>
    </row>
    <row r="325" spans="1:1" x14ac:dyDescent="0.35">
      <c r="A325" t="s">
        <v>1202</v>
      </c>
    </row>
    <row r="326" spans="1:1" x14ac:dyDescent="0.35">
      <c r="A326" t="s">
        <v>1203</v>
      </c>
    </row>
    <row r="327" spans="1:1" x14ac:dyDescent="0.35">
      <c r="A327" t="s">
        <v>1204</v>
      </c>
    </row>
    <row r="328" spans="1:1" x14ac:dyDescent="0.35">
      <c r="A328" t="s">
        <v>1205</v>
      </c>
    </row>
    <row r="330" spans="1:1" x14ac:dyDescent="0.35">
      <c r="A330" t="s">
        <v>1206</v>
      </c>
    </row>
    <row r="331" spans="1:1" x14ac:dyDescent="0.35">
      <c r="A331" t="s">
        <v>1207</v>
      </c>
    </row>
    <row r="332" spans="1:1" x14ac:dyDescent="0.35">
      <c r="A332" t="s">
        <v>1208</v>
      </c>
    </row>
    <row r="333" spans="1:1" x14ac:dyDescent="0.35">
      <c r="A333" t="s">
        <v>1209</v>
      </c>
    </row>
    <row r="335" spans="1:1" x14ac:dyDescent="0.35">
      <c r="A335" t="s">
        <v>1210</v>
      </c>
    </row>
    <row r="336" spans="1:1" x14ac:dyDescent="0.35">
      <c r="A336" t="s">
        <v>1211</v>
      </c>
    </row>
    <row r="337" spans="1:1" x14ac:dyDescent="0.35">
      <c r="A337" t="s">
        <v>1212</v>
      </c>
    </row>
    <row r="338" spans="1:1" x14ac:dyDescent="0.35">
      <c r="A338" t="s">
        <v>1213</v>
      </c>
    </row>
    <row r="340" spans="1:1" x14ac:dyDescent="0.35">
      <c r="A340" t="s">
        <v>1214</v>
      </c>
    </row>
    <row r="341" spans="1:1" x14ac:dyDescent="0.35">
      <c r="A341" t="s">
        <v>1215</v>
      </c>
    </row>
    <row r="342" spans="1:1" x14ac:dyDescent="0.35">
      <c r="A342" t="s">
        <v>1216</v>
      </c>
    </row>
    <row r="343" spans="1:1" x14ac:dyDescent="0.35">
      <c r="A343" t="s">
        <v>1217</v>
      </c>
    </row>
    <row r="345" spans="1:1" x14ac:dyDescent="0.35">
      <c r="A345" t="s">
        <v>1218</v>
      </c>
    </row>
    <row r="346" spans="1:1" x14ac:dyDescent="0.35">
      <c r="A346" t="s">
        <v>1219</v>
      </c>
    </row>
    <row r="347" spans="1:1" x14ac:dyDescent="0.35">
      <c r="A347" t="s">
        <v>1220</v>
      </c>
    </row>
    <row r="348" spans="1:1" x14ac:dyDescent="0.35">
      <c r="A348" t="s">
        <v>1221</v>
      </c>
    </row>
    <row r="350" spans="1:1" x14ac:dyDescent="0.35">
      <c r="A350" t="s">
        <v>1222</v>
      </c>
    </row>
    <row r="351" spans="1:1" x14ac:dyDescent="0.35">
      <c r="A351" t="s">
        <v>1223</v>
      </c>
    </row>
    <row r="352" spans="1:1" x14ac:dyDescent="0.35">
      <c r="A352" t="s">
        <v>1224</v>
      </c>
    </row>
    <row r="353" spans="1:1" x14ac:dyDescent="0.35">
      <c r="A353" t="s">
        <v>1225</v>
      </c>
    </row>
    <row r="355" spans="1:1" x14ac:dyDescent="0.35">
      <c r="A355" s="2" t="s">
        <v>1161</v>
      </c>
    </row>
    <row r="357" spans="1:1" x14ac:dyDescent="0.35">
      <c r="A357" t="s">
        <v>1226</v>
      </c>
    </row>
    <row r="359" spans="1:1" x14ac:dyDescent="0.35">
      <c r="A359" s="2" t="s">
        <v>1163</v>
      </c>
    </row>
    <row r="361" spans="1:1" x14ac:dyDescent="0.35">
      <c r="A361" t="s">
        <v>1227</v>
      </c>
    </row>
    <row r="363" spans="1:1" x14ac:dyDescent="0.35">
      <c r="A363" t="s">
        <v>1228</v>
      </c>
    </row>
    <row r="365" spans="1:1" x14ac:dyDescent="0.35">
      <c r="A365" s="2" t="s">
        <v>1229</v>
      </c>
    </row>
    <row r="367" spans="1:1" x14ac:dyDescent="0.35">
      <c r="A367" t="s">
        <v>1230</v>
      </c>
    </row>
    <row r="369" spans="1:1" x14ac:dyDescent="0.35">
      <c r="A369" t="s">
        <v>1231</v>
      </c>
    </row>
    <row r="371" spans="1:1" x14ac:dyDescent="0.35">
      <c r="A371" t="s">
        <v>222</v>
      </c>
    </row>
    <row r="373" spans="1:1" x14ac:dyDescent="0.35">
      <c r="A373" t="s">
        <v>1137</v>
      </c>
    </row>
    <row r="374" spans="1:1" x14ac:dyDescent="0.35">
      <c r="A374" s="75">
        <v>3000.75</v>
      </c>
    </row>
    <row r="376" spans="1:1" x14ac:dyDescent="0.35">
      <c r="A376" t="s">
        <v>1139</v>
      </c>
    </row>
    <row r="377" spans="1:1" x14ac:dyDescent="0.35">
      <c r="A377" s="75">
        <v>2.98</v>
      </c>
    </row>
    <row r="379" spans="1:1" x14ac:dyDescent="0.35">
      <c r="A379" t="s">
        <v>1143</v>
      </c>
    </row>
    <row r="380" spans="1:1" x14ac:dyDescent="0.35">
      <c r="A380" s="71">
        <v>1E-3</v>
      </c>
    </row>
    <row r="382" spans="1:1" x14ac:dyDescent="0.35">
      <c r="A382" s="2" t="s">
        <v>1161</v>
      </c>
    </row>
    <row r="384" spans="1:1" x14ac:dyDescent="0.35">
      <c r="A384" t="s">
        <v>1232</v>
      </c>
    </row>
    <row r="386" spans="1:1" x14ac:dyDescent="0.35">
      <c r="A386" s="2" t="s">
        <v>1163</v>
      </c>
    </row>
    <row r="388" spans="1:1" x14ac:dyDescent="0.35">
      <c r="A388" t="s">
        <v>1233</v>
      </c>
    </row>
    <row r="390" spans="1:1" x14ac:dyDescent="0.35">
      <c r="A390" s="2" t="s">
        <v>1234</v>
      </c>
    </row>
    <row r="392" spans="1:1" x14ac:dyDescent="0.35">
      <c r="A392" t="s">
        <v>1235</v>
      </c>
    </row>
    <row r="394" spans="1:1" x14ac:dyDescent="0.35">
      <c r="A394" t="s">
        <v>1236</v>
      </c>
    </row>
    <row r="396" spans="1:1" x14ac:dyDescent="0.35">
      <c r="A396" s="2" t="s">
        <v>1161</v>
      </c>
    </row>
    <row r="398" spans="1:1" x14ac:dyDescent="0.35">
      <c r="A398" t="s">
        <v>1237</v>
      </c>
    </row>
    <row r="400" spans="1:1" x14ac:dyDescent="0.35">
      <c r="A400" t="s">
        <v>1238</v>
      </c>
    </row>
    <row r="402" spans="1:1" x14ac:dyDescent="0.35">
      <c r="A402" s="2" t="s">
        <v>1113</v>
      </c>
    </row>
    <row r="403" spans="1:1" x14ac:dyDescent="0.35">
      <c r="A403" s="70"/>
    </row>
    <row r="404" spans="1:1" x14ac:dyDescent="0.35">
      <c r="A404" s="70" t="s">
        <v>1239</v>
      </c>
    </row>
    <row r="405" spans="1:1" x14ac:dyDescent="0.35">
      <c r="A405" s="70"/>
    </row>
    <row r="406" spans="1:1" x14ac:dyDescent="0.35">
      <c r="A406" s="70" t="s">
        <v>1240</v>
      </c>
    </row>
    <row r="407" spans="1:1" x14ac:dyDescent="0.35">
      <c r="A407" s="70"/>
    </row>
    <row r="408" spans="1:1" x14ac:dyDescent="0.35">
      <c r="A408" s="70" t="s">
        <v>1241</v>
      </c>
    </row>
    <row r="409" spans="1:1" x14ac:dyDescent="0.35">
      <c r="A409" s="70"/>
    </row>
    <row r="410" spans="1:1" x14ac:dyDescent="0.35">
      <c r="A410" s="70" t="s">
        <v>1242</v>
      </c>
    </row>
    <row r="411" spans="1:1" x14ac:dyDescent="0.35">
      <c r="A411" s="70"/>
    </row>
    <row r="412" spans="1:1" x14ac:dyDescent="0.35">
      <c r="A412" s="70" t="s">
        <v>1243</v>
      </c>
    </row>
    <row r="414" spans="1:1" x14ac:dyDescent="0.35">
      <c r="A414" s="2" t="s">
        <v>1117</v>
      </c>
    </row>
    <row r="415" spans="1:1" x14ac:dyDescent="0.35">
      <c r="A415" s="70"/>
    </row>
    <row r="416" spans="1:1" x14ac:dyDescent="0.35">
      <c r="A416" s="70" t="s">
        <v>1244</v>
      </c>
    </row>
    <row r="417" spans="1:1" x14ac:dyDescent="0.35">
      <c r="A417" s="70"/>
    </row>
    <row r="418" spans="1:1" x14ac:dyDescent="0.35">
      <c r="A418" s="70" t="s">
        <v>1245</v>
      </c>
    </row>
    <row r="419" spans="1:1" x14ac:dyDescent="0.35">
      <c r="A419" s="70"/>
    </row>
    <row r="420" spans="1:1" x14ac:dyDescent="0.35">
      <c r="A420" s="70" t="s">
        <v>1246</v>
      </c>
    </row>
    <row r="421" spans="1:1" x14ac:dyDescent="0.35">
      <c r="A421" s="70"/>
    </row>
    <row r="422" spans="1:1" x14ac:dyDescent="0.35">
      <c r="A422" s="70" t="s">
        <v>1247</v>
      </c>
    </row>
    <row r="423" spans="1:1" x14ac:dyDescent="0.35">
      <c r="A423" s="70"/>
    </row>
    <row r="424" spans="1:1" x14ac:dyDescent="0.35">
      <c r="A424" s="70" t="s">
        <v>1248</v>
      </c>
    </row>
    <row r="425" spans="1:1" x14ac:dyDescent="0.35">
      <c r="A425" s="70"/>
    </row>
    <row r="426" spans="1:1" x14ac:dyDescent="0.35">
      <c r="A426" s="70" t="s">
        <v>1249</v>
      </c>
    </row>
    <row r="433" spans="1:1" ht="23.5" x14ac:dyDescent="0.55000000000000004">
      <c r="A433" s="127" t="s">
        <v>1391</v>
      </c>
    </row>
    <row r="436" spans="1:1" x14ac:dyDescent="0.35">
      <c r="A436" s="2" t="s">
        <v>1086</v>
      </c>
    </row>
    <row r="438" spans="1:1" x14ac:dyDescent="0.35">
      <c r="A438" t="s">
        <v>1262</v>
      </c>
    </row>
    <row r="439" spans="1:1" x14ac:dyDescent="0.35">
      <c r="A439" t="s">
        <v>1263</v>
      </c>
    </row>
    <row r="440" spans="1:1" x14ac:dyDescent="0.35">
      <c r="A440" t="s">
        <v>1264</v>
      </c>
    </row>
    <row r="443" spans="1:1" x14ac:dyDescent="0.35">
      <c r="A443" s="2" t="s">
        <v>1265</v>
      </c>
    </row>
    <row r="445" spans="1:1" x14ac:dyDescent="0.35">
      <c r="A445" t="s">
        <v>1266</v>
      </c>
    </row>
    <row r="446" spans="1:1" x14ac:dyDescent="0.35">
      <c r="A446" t="s">
        <v>1267</v>
      </c>
    </row>
    <row r="448" spans="1:1" x14ac:dyDescent="0.35">
      <c r="A448" t="s">
        <v>1268</v>
      </c>
    </row>
    <row r="449" spans="1:1" x14ac:dyDescent="0.35">
      <c r="A449" t="s">
        <v>1269</v>
      </c>
    </row>
    <row r="451" spans="1:1" x14ac:dyDescent="0.35">
      <c r="A451" t="s">
        <v>1270</v>
      </c>
    </row>
    <row r="452" spans="1:1" x14ac:dyDescent="0.35">
      <c r="A452" t="s">
        <v>1271</v>
      </c>
    </row>
    <row r="454" spans="1:1" x14ac:dyDescent="0.35">
      <c r="A454" t="s">
        <v>1272</v>
      </c>
    </row>
    <row r="455" spans="1:1" x14ac:dyDescent="0.35">
      <c r="A455" t="s">
        <v>1273</v>
      </c>
    </row>
    <row r="458" spans="1:1" x14ac:dyDescent="0.35">
      <c r="A458" s="2" t="s">
        <v>1274</v>
      </c>
    </row>
    <row r="460" spans="1:1" x14ac:dyDescent="0.35">
      <c r="A460" t="s">
        <v>1275</v>
      </c>
    </row>
    <row r="461" spans="1:1" x14ac:dyDescent="0.35">
      <c r="A461" t="s">
        <v>1276</v>
      </c>
    </row>
    <row r="463" spans="1:1" x14ac:dyDescent="0.35">
      <c r="A463" t="s">
        <v>1277</v>
      </c>
    </row>
    <row r="464" spans="1:1" x14ac:dyDescent="0.35">
      <c r="A464" t="s">
        <v>1278</v>
      </c>
    </row>
    <row r="466" spans="1:1" x14ac:dyDescent="0.35">
      <c r="A466" t="s">
        <v>1279</v>
      </c>
    </row>
    <row r="467" spans="1:1" x14ac:dyDescent="0.35">
      <c r="A467" t="s">
        <v>1280</v>
      </c>
    </row>
    <row r="469" spans="1:1" x14ac:dyDescent="0.35">
      <c r="A469" t="s">
        <v>1281</v>
      </c>
    </row>
    <row r="470" spans="1:1" x14ac:dyDescent="0.35">
      <c r="A470" t="s">
        <v>1282</v>
      </c>
    </row>
    <row r="473" spans="1:1" x14ac:dyDescent="0.35">
      <c r="A473" s="2" t="s">
        <v>1283</v>
      </c>
    </row>
    <row r="475" spans="1:1" x14ac:dyDescent="0.35">
      <c r="A475" t="s">
        <v>1284</v>
      </c>
    </row>
    <row r="476" spans="1:1" x14ac:dyDescent="0.35">
      <c r="A476" t="s">
        <v>56</v>
      </c>
    </row>
    <row r="478" spans="1:1" x14ac:dyDescent="0.35">
      <c r="A478" t="s">
        <v>1285</v>
      </c>
    </row>
    <row r="479" spans="1:1" x14ac:dyDescent="0.35">
      <c r="A479" s="71">
        <v>0.82620000000000005</v>
      </c>
    </row>
    <row r="482" spans="1:1" x14ac:dyDescent="0.35">
      <c r="A482" s="2" t="s">
        <v>1150</v>
      </c>
    </row>
    <row r="484" spans="1:1" x14ac:dyDescent="0.35">
      <c r="A484" t="s">
        <v>1286</v>
      </c>
    </row>
    <row r="485" spans="1:1" x14ac:dyDescent="0.35">
      <c r="A485" t="s">
        <v>77</v>
      </c>
    </row>
    <row r="486" spans="1:1" x14ac:dyDescent="0.35">
      <c r="A486" t="s">
        <v>1287</v>
      </c>
    </row>
    <row r="488" spans="1:1" x14ac:dyDescent="0.35">
      <c r="A488" t="s">
        <v>1288</v>
      </c>
    </row>
    <row r="489" spans="1:1" x14ac:dyDescent="0.35">
      <c r="A489" t="s">
        <v>1289</v>
      </c>
    </row>
    <row r="490" spans="1:1" x14ac:dyDescent="0.35">
      <c r="A490" t="s">
        <v>81</v>
      </c>
    </row>
    <row r="491" spans="1:1" x14ac:dyDescent="0.35">
      <c r="A491" t="s">
        <v>88</v>
      </c>
    </row>
    <row r="493" spans="1:1" x14ac:dyDescent="0.35">
      <c r="A493" t="s">
        <v>1290</v>
      </c>
    </row>
    <row r="494" spans="1:1" x14ac:dyDescent="0.35">
      <c r="A494" t="s">
        <v>55</v>
      </c>
    </row>
    <row r="495" spans="1:1" x14ac:dyDescent="0.35">
      <c r="A495" t="s">
        <v>57</v>
      </c>
    </row>
    <row r="497" spans="1:1" x14ac:dyDescent="0.35">
      <c r="A497" t="s">
        <v>1291</v>
      </c>
    </row>
    <row r="498" spans="1:1" x14ac:dyDescent="0.35">
      <c r="A498" t="s">
        <v>1292</v>
      </c>
    </row>
    <row r="499" spans="1:1" x14ac:dyDescent="0.35">
      <c r="A499" t="s">
        <v>1293</v>
      </c>
    </row>
    <row r="502" spans="1:1" x14ac:dyDescent="0.35">
      <c r="A502" s="2" t="s">
        <v>1113</v>
      </c>
    </row>
    <row r="504" spans="1:1" x14ac:dyDescent="0.35">
      <c r="A504" t="s">
        <v>1294</v>
      </c>
    </row>
    <row r="505" spans="1:1" x14ac:dyDescent="0.35">
      <c r="A505" t="s">
        <v>1295</v>
      </c>
    </row>
    <row r="506" spans="1:1" x14ac:dyDescent="0.35">
      <c r="A506" t="s">
        <v>1296</v>
      </c>
    </row>
    <row r="507" spans="1:1" x14ac:dyDescent="0.35">
      <c r="A507" t="s">
        <v>1297</v>
      </c>
    </row>
    <row r="509" spans="1:1" x14ac:dyDescent="0.35">
      <c r="A509" t="s">
        <v>1298</v>
      </c>
    </row>
    <row r="510" spans="1:1" x14ac:dyDescent="0.35">
      <c r="A510" t="s">
        <v>1299</v>
      </c>
    </row>
    <row r="511" spans="1:1" x14ac:dyDescent="0.35">
      <c r="A511" t="s">
        <v>1300</v>
      </c>
    </row>
    <row r="512" spans="1:1" x14ac:dyDescent="0.35">
      <c r="A512" t="s">
        <v>1301</v>
      </c>
    </row>
    <row r="513" spans="1:1" x14ac:dyDescent="0.35">
      <c r="A513" t="s">
        <v>1302</v>
      </c>
    </row>
    <row r="515" spans="1:1" x14ac:dyDescent="0.35">
      <c r="A515" t="s">
        <v>1303</v>
      </c>
    </row>
    <row r="516" spans="1:1" x14ac:dyDescent="0.35">
      <c r="A516" t="s">
        <v>1304</v>
      </c>
    </row>
    <row r="517" spans="1:1" x14ac:dyDescent="0.35">
      <c r="A517" t="s">
        <v>1305</v>
      </c>
    </row>
    <row r="518" spans="1:1" x14ac:dyDescent="0.35">
      <c r="A518" t="s">
        <v>1306</v>
      </c>
    </row>
    <row r="520" spans="1:1" x14ac:dyDescent="0.35">
      <c r="A520" t="s">
        <v>1307</v>
      </c>
    </row>
    <row r="521" spans="1:1" x14ac:dyDescent="0.35">
      <c r="A521" t="s">
        <v>1308</v>
      </c>
    </row>
    <row r="522" spans="1:1" x14ac:dyDescent="0.35">
      <c r="A522" t="s">
        <v>1309</v>
      </c>
    </row>
    <row r="523" spans="1:1" x14ac:dyDescent="0.35">
      <c r="A523" t="s">
        <v>1310</v>
      </c>
    </row>
    <row r="525" spans="1:1" x14ac:dyDescent="0.35">
      <c r="A525" t="s">
        <v>1311</v>
      </c>
    </row>
    <row r="526" spans="1:1" x14ac:dyDescent="0.35">
      <c r="A526" t="s">
        <v>1312</v>
      </c>
    </row>
    <row r="527" spans="1:1" x14ac:dyDescent="0.35">
      <c r="A527" t="s">
        <v>1313</v>
      </c>
    </row>
    <row r="528" spans="1:1" x14ac:dyDescent="0.35">
      <c r="A528" t="s">
        <v>1314</v>
      </c>
    </row>
    <row r="530" spans="1:1" x14ac:dyDescent="0.35">
      <c r="A530" t="s">
        <v>1315</v>
      </c>
    </row>
    <row r="531" spans="1:1" x14ac:dyDescent="0.35">
      <c r="A531" t="s">
        <v>1316</v>
      </c>
    </row>
    <row r="532" spans="1:1" x14ac:dyDescent="0.35">
      <c r="A532" t="s">
        <v>1317</v>
      </c>
    </row>
    <row r="534" spans="1:1" x14ac:dyDescent="0.35">
      <c r="A534" t="s">
        <v>1318</v>
      </c>
    </row>
    <row r="535" spans="1:1" x14ac:dyDescent="0.35">
      <c r="A535" t="s">
        <v>1319</v>
      </c>
    </row>
    <row r="536" spans="1:1" x14ac:dyDescent="0.35">
      <c r="A536" t="s">
        <v>1320</v>
      </c>
    </row>
    <row r="538" spans="1:1" x14ac:dyDescent="0.35">
      <c r="A538" t="s">
        <v>1321</v>
      </c>
    </row>
    <row r="539" spans="1:1" x14ac:dyDescent="0.35">
      <c r="A539" t="s">
        <v>1322</v>
      </c>
    </row>
    <row r="540" spans="1:1" x14ac:dyDescent="0.35">
      <c r="A540" t="s">
        <v>1323</v>
      </c>
    </row>
    <row r="541" spans="1:1" x14ac:dyDescent="0.35">
      <c r="A541" t="s">
        <v>1324</v>
      </c>
    </row>
    <row r="543" spans="1:1" x14ac:dyDescent="0.35">
      <c r="A543" t="s">
        <v>1325</v>
      </c>
    </row>
    <row r="544" spans="1:1" x14ac:dyDescent="0.35">
      <c r="A544" t="s">
        <v>1326</v>
      </c>
    </row>
    <row r="545" spans="1:1" x14ac:dyDescent="0.35">
      <c r="A545" t="s">
        <v>1327</v>
      </c>
    </row>
    <row r="547" spans="1:1" x14ac:dyDescent="0.35">
      <c r="A547" t="s">
        <v>1328</v>
      </c>
    </row>
    <row r="548" spans="1:1" x14ac:dyDescent="0.35">
      <c r="A548" t="s">
        <v>1329</v>
      </c>
    </row>
    <row r="549" spans="1:1" x14ac:dyDescent="0.35">
      <c r="A549" t="s">
        <v>1330</v>
      </c>
    </row>
    <row r="550" spans="1:1" x14ac:dyDescent="0.35">
      <c r="A550" t="s">
        <v>1331</v>
      </c>
    </row>
    <row r="552" spans="1:1" x14ac:dyDescent="0.35">
      <c r="A552" t="s">
        <v>1332</v>
      </c>
    </row>
    <row r="553" spans="1:1" x14ac:dyDescent="0.35">
      <c r="A553" t="s">
        <v>1333</v>
      </c>
    </row>
    <row r="554" spans="1:1" x14ac:dyDescent="0.35">
      <c r="A554" t="s">
        <v>1334</v>
      </c>
    </row>
    <row r="556" spans="1:1" x14ac:dyDescent="0.35">
      <c r="A556" t="s">
        <v>1335</v>
      </c>
    </row>
    <row r="557" spans="1:1" x14ac:dyDescent="0.35">
      <c r="A557" t="s">
        <v>1336</v>
      </c>
    </row>
    <row r="558" spans="1:1" x14ac:dyDescent="0.35">
      <c r="A558" t="s">
        <v>1337</v>
      </c>
    </row>
    <row r="559" spans="1:1" x14ac:dyDescent="0.35">
      <c r="A559" t="s">
        <v>1338</v>
      </c>
    </row>
    <row r="561" spans="1:1" x14ac:dyDescent="0.35">
      <c r="A561" t="s">
        <v>1339</v>
      </c>
    </row>
    <row r="562" spans="1:1" x14ac:dyDescent="0.35">
      <c r="A562" t="s">
        <v>1340</v>
      </c>
    </row>
    <row r="563" spans="1:1" x14ac:dyDescent="0.35">
      <c r="A563" t="s">
        <v>1341</v>
      </c>
    </row>
    <row r="564" spans="1:1" x14ac:dyDescent="0.35">
      <c r="A564" t="s">
        <v>1342</v>
      </c>
    </row>
    <row r="566" spans="1:1" x14ac:dyDescent="0.35">
      <c r="A566" t="s">
        <v>1343</v>
      </c>
    </row>
    <row r="567" spans="1:1" x14ac:dyDescent="0.35">
      <c r="A567" t="s">
        <v>1344</v>
      </c>
    </row>
    <row r="568" spans="1:1" x14ac:dyDescent="0.35">
      <c r="A568" t="s">
        <v>1345</v>
      </c>
    </row>
    <row r="569" spans="1:1" x14ac:dyDescent="0.35">
      <c r="A569" t="s">
        <v>1346</v>
      </c>
    </row>
    <row r="571" spans="1:1" x14ac:dyDescent="0.35">
      <c r="A571" t="s">
        <v>1347</v>
      </c>
    </row>
    <row r="572" spans="1:1" x14ac:dyDescent="0.35">
      <c r="A572" t="s">
        <v>1348</v>
      </c>
    </row>
    <row r="573" spans="1:1" x14ac:dyDescent="0.35">
      <c r="A573" t="s">
        <v>1349</v>
      </c>
    </row>
    <row r="574" spans="1:1" x14ac:dyDescent="0.35">
      <c r="A574" t="s">
        <v>1350</v>
      </c>
    </row>
    <row r="577" spans="1:1" x14ac:dyDescent="0.35">
      <c r="A577" s="2" t="s">
        <v>1117</v>
      </c>
    </row>
    <row r="579" spans="1:1" x14ac:dyDescent="0.35">
      <c r="A579" t="s">
        <v>1351</v>
      </c>
    </row>
    <row r="580" spans="1:1" x14ac:dyDescent="0.35">
      <c r="A580" t="s">
        <v>1352</v>
      </c>
    </row>
    <row r="581" spans="1:1" x14ac:dyDescent="0.35">
      <c r="A581" t="s">
        <v>1353</v>
      </c>
    </row>
    <row r="582" spans="1:1" x14ac:dyDescent="0.35">
      <c r="A582" t="s">
        <v>1354</v>
      </c>
    </row>
    <row r="583" spans="1:1" x14ac:dyDescent="0.35">
      <c r="A583" t="s">
        <v>1355</v>
      </c>
    </row>
    <row r="585" spans="1:1" x14ac:dyDescent="0.35">
      <c r="A585" t="s">
        <v>1356</v>
      </c>
    </row>
    <row r="586" spans="1:1" x14ac:dyDescent="0.35">
      <c r="A586" t="s">
        <v>1357</v>
      </c>
    </row>
    <row r="587" spans="1:1" x14ac:dyDescent="0.35">
      <c r="A587" t="s">
        <v>1358</v>
      </c>
    </row>
    <row r="588" spans="1:1" x14ac:dyDescent="0.35">
      <c r="A588" t="s">
        <v>1359</v>
      </c>
    </row>
    <row r="590" spans="1:1" x14ac:dyDescent="0.35">
      <c r="A590" t="s">
        <v>1360</v>
      </c>
    </row>
    <row r="591" spans="1:1" x14ac:dyDescent="0.35">
      <c r="A591" t="s">
        <v>1361</v>
      </c>
    </row>
    <row r="592" spans="1:1" x14ac:dyDescent="0.35">
      <c r="A592" t="s">
        <v>1362</v>
      </c>
    </row>
    <row r="593" spans="1:1" x14ac:dyDescent="0.35">
      <c r="A593" t="s">
        <v>1363</v>
      </c>
    </row>
    <row r="595" spans="1:1" x14ac:dyDescent="0.35">
      <c r="A595" t="s">
        <v>1364</v>
      </c>
    </row>
    <row r="596" spans="1:1" x14ac:dyDescent="0.35">
      <c r="A596" t="s">
        <v>1365</v>
      </c>
    </row>
    <row r="597" spans="1:1" x14ac:dyDescent="0.35">
      <c r="A597" t="s">
        <v>1366</v>
      </c>
    </row>
    <row r="599" spans="1:1" x14ac:dyDescent="0.35">
      <c r="A599" t="s">
        <v>1367</v>
      </c>
    </row>
    <row r="600" spans="1:1" x14ac:dyDescent="0.35">
      <c r="A600" t="s">
        <v>1368</v>
      </c>
    </row>
    <row r="601" spans="1:1" x14ac:dyDescent="0.35">
      <c r="A601" t="s">
        <v>1369</v>
      </c>
    </row>
    <row r="602" spans="1:1" x14ac:dyDescent="0.35">
      <c r="A602" t="s">
        <v>1370</v>
      </c>
    </row>
    <row r="604" spans="1:1" x14ac:dyDescent="0.35">
      <c r="A604" t="s">
        <v>1371</v>
      </c>
    </row>
    <row r="605" spans="1:1" x14ac:dyDescent="0.35">
      <c r="A605" t="s">
        <v>1372</v>
      </c>
    </row>
    <row r="606" spans="1:1" x14ac:dyDescent="0.35">
      <c r="A606" t="s">
        <v>1373</v>
      </c>
    </row>
    <row r="607" spans="1:1" x14ac:dyDescent="0.35">
      <c r="A607" t="s">
        <v>1374</v>
      </c>
    </row>
    <row r="608" spans="1:1" x14ac:dyDescent="0.35">
      <c r="A608" t="s">
        <v>1375</v>
      </c>
    </row>
    <row r="610" spans="1:1" x14ac:dyDescent="0.35">
      <c r="A610" t="s">
        <v>1376</v>
      </c>
    </row>
    <row r="611" spans="1:1" x14ac:dyDescent="0.35">
      <c r="A611" t="s">
        <v>1377</v>
      </c>
    </row>
    <row r="612" spans="1:1" x14ac:dyDescent="0.35">
      <c r="A612" t="s">
        <v>1378</v>
      </c>
    </row>
    <row r="613" spans="1:1" x14ac:dyDescent="0.35">
      <c r="A613" t="s">
        <v>1379</v>
      </c>
    </row>
    <row r="615" spans="1:1" x14ac:dyDescent="0.35">
      <c r="A615" t="s">
        <v>1380</v>
      </c>
    </row>
    <row r="616" spans="1:1" x14ac:dyDescent="0.35">
      <c r="A616" t="s">
        <v>1381</v>
      </c>
    </row>
    <row r="617" spans="1:1" x14ac:dyDescent="0.35">
      <c r="A617" t="s">
        <v>1382</v>
      </c>
    </row>
    <row r="618" spans="1:1" x14ac:dyDescent="0.35">
      <c r="A618" t="s">
        <v>1383</v>
      </c>
    </row>
    <row r="620" spans="1:1" x14ac:dyDescent="0.35">
      <c r="A620" t="s">
        <v>1384</v>
      </c>
    </row>
    <row r="621" spans="1:1" x14ac:dyDescent="0.35">
      <c r="A621" t="s">
        <v>1385</v>
      </c>
    </row>
    <row r="622" spans="1:1" x14ac:dyDescent="0.35">
      <c r="A622" t="s">
        <v>1386</v>
      </c>
    </row>
    <row r="623" spans="1:1" x14ac:dyDescent="0.35">
      <c r="A623" t="s">
        <v>1387</v>
      </c>
    </row>
    <row r="625" spans="1:1" x14ac:dyDescent="0.35">
      <c r="A625" t="s">
        <v>1388</v>
      </c>
    </row>
    <row r="626" spans="1:1" x14ac:dyDescent="0.35">
      <c r="A626" t="s">
        <v>1389</v>
      </c>
    </row>
    <row r="627" spans="1:1" x14ac:dyDescent="0.35">
      <c r="A627" t="s">
        <v>1390</v>
      </c>
    </row>
    <row r="634" spans="1:1" ht="21" x14ac:dyDescent="0.5">
      <c r="A634" s="130" t="s">
        <v>1526</v>
      </c>
    </row>
    <row r="637" spans="1:1" x14ac:dyDescent="0.35">
      <c r="A637" s="2" t="s">
        <v>1086</v>
      </c>
    </row>
    <row r="639" spans="1:1" x14ac:dyDescent="0.35">
      <c r="A639" t="s">
        <v>1402</v>
      </c>
    </row>
    <row r="640" spans="1:1" x14ac:dyDescent="0.35">
      <c r="A640" t="s">
        <v>1403</v>
      </c>
    </row>
    <row r="641" spans="1:1" x14ac:dyDescent="0.35">
      <c r="A641" t="s">
        <v>1404</v>
      </c>
    </row>
    <row r="644" spans="1:1" x14ac:dyDescent="0.35">
      <c r="A644" s="2" t="s">
        <v>1405</v>
      </c>
    </row>
    <row r="646" spans="1:1" x14ac:dyDescent="0.35">
      <c r="A646" t="s">
        <v>1406</v>
      </c>
    </row>
    <row r="647" spans="1:1" x14ac:dyDescent="0.35">
      <c r="A647" t="s">
        <v>1407</v>
      </c>
    </row>
    <row r="649" spans="1:1" x14ac:dyDescent="0.35">
      <c r="A649" t="s">
        <v>1408</v>
      </c>
    </row>
    <row r="650" spans="1:1" x14ac:dyDescent="0.35">
      <c r="A650" t="s">
        <v>1409</v>
      </c>
    </row>
    <row r="652" spans="1:1" x14ac:dyDescent="0.35">
      <c r="A652" t="s">
        <v>1410</v>
      </c>
    </row>
    <row r="653" spans="1:1" x14ac:dyDescent="0.35">
      <c r="A653" t="s">
        <v>1411</v>
      </c>
    </row>
    <row r="655" spans="1:1" x14ac:dyDescent="0.35">
      <c r="A655" t="s">
        <v>1412</v>
      </c>
    </row>
    <row r="656" spans="1:1" x14ac:dyDescent="0.35">
      <c r="A656" t="s">
        <v>1413</v>
      </c>
    </row>
    <row r="659" spans="1:1" x14ac:dyDescent="0.35">
      <c r="A659" s="2" t="s">
        <v>1414</v>
      </c>
    </row>
    <row r="661" spans="1:1" x14ac:dyDescent="0.35">
      <c r="A661" t="s">
        <v>1415</v>
      </c>
    </row>
    <row r="662" spans="1:1" x14ac:dyDescent="0.35">
      <c r="A662" t="s">
        <v>1416</v>
      </c>
    </row>
    <row r="664" spans="1:1" x14ac:dyDescent="0.35">
      <c r="A664" t="s">
        <v>1417</v>
      </c>
    </row>
    <row r="665" spans="1:1" x14ac:dyDescent="0.35">
      <c r="A665" t="s">
        <v>1418</v>
      </c>
    </row>
    <row r="667" spans="1:1" x14ac:dyDescent="0.35">
      <c r="A667" t="s">
        <v>1419</v>
      </c>
    </row>
    <row r="668" spans="1:1" x14ac:dyDescent="0.35">
      <c r="A668" t="s">
        <v>1420</v>
      </c>
    </row>
    <row r="670" spans="1:1" x14ac:dyDescent="0.35">
      <c r="A670" t="s">
        <v>1421</v>
      </c>
    </row>
    <row r="671" spans="1:1" x14ac:dyDescent="0.35">
      <c r="A671" t="s">
        <v>1411</v>
      </c>
    </row>
    <row r="674" spans="1:1" x14ac:dyDescent="0.35">
      <c r="A674" s="2" t="s">
        <v>1422</v>
      </c>
    </row>
    <row r="676" spans="1:1" x14ac:dyDescent="0.35">
      <c r="A676" t="s">
        <v>1423</v>
      </c>
    </row>
    <row r="677" spans="1:1" x14ac:dyDescent="0.35">
      <c r="A677" t="s">
        <v>112</v>
      </c>
    </row>
    <row r="679" spans="1:1" x14ac:dyDescent="0.35">
      <c r="A679" t="s">
        <v>1285</v>
      </c>
    </row>
    <row r="680" spans="1:1" x14ac:dyDescent="0.35">
      <c r="A680" s="71">
        <v>0.2321</v>
      </c>
    </row>
    <row r="683" spans="1:1" x14ac:dyDescent="0.35">
      <c r="A683" s="2" t="s">
        <v>1150</v>
      </c>
    </row>
    <row r="685" spans="1:1" x14ac:dyDescent="0.35">
      <c r="A685" t="s">
        <v>1286</v>
      </c>
    </row>
    <row r="686" spans="1:1" x14ac:dyDescent="0.35">
      <c r="A686" t="s">
        <v>384</v>
      </c>
    </row>
    <row r="687" spans="1:1" x14ac:dyDescent="0.35">
      <c r="A687" t="s">
        <v>389</v>
      </c>
    </row>
    <row r="688" spans="1:1" x14ac:dyDescent="0.35">
      <c r="A688" t="s">
        <v>390</v>
      </c>
    </row>
    <row r="689" spans="1:1" x14ac:dyDescent="0.35">
      <c r="A689" t="s">
        <v>385</v>
      </c>
    </row>
    <row r="690" spans="1:1" x14ac:dyDescent="0.35">
      <c r="A690" t="s">
        <v>388</v>
      </c>
    </row>
    <row r="692" spans="1:1" x14ac:dyDescent="0.35">
      <c r="A692" t="s">
        <v>1288</v>
      </c>
    </row>
    <row r="693" spans="1:1" x14ac:dyDescent="0.35">
      <c r="A693" t="s">
        <v>112</v>
      </c>
    </row>
    <row r="694" spans="1:1" x14ac:dyDescent="0.35">
      <c r="A694" t="s">
        <v>386</v>
      </c>
    </row>
    <row r="696" spans="1:1" x14ac:dyDescent="0.35">
      <c r="A696" t="s">
        <v>1290</v>
      </c>
    </row>
    <row r="697" spans="1:1" x14ac:dyDescent="0.35">
      <c r="A697" t="s">
        <v>1424</v>
      </c>
    </row>
    <row r="698" spans="1:1" x14ac:dyDescent="0.35">
      <c r="A698" t="s">
        <v>1425</v>
      </c>
    </row>
    <row r="700" spans="1:1" x14ac:dyDescent="0.35">
      <c r="A700" t="s">
        <v>1291</v>
      </c>
    </row>
    <row r="701" spans="1:1" x14ac:dyDescent="0.35">
      <c r="A701" t="s">
        <v>383</v>
      </c>
    </row>
    <row r="702" spans="1:1" x14ac:dyDescent="0.35">
      <c r="A702" t="s">
        <v>387</v>
      </c>
    </row>
    <row r="703" spans="1:1" x14ac:dyDescent="0.35">
      <c r="A703" t="s">
        <v>391</v>
      </c>
    </row>
    <row r="706" spans="1:1" x14ac:dyDescent="0.35">
      <c r="A706" s="2" t="s">
        <v>1113</v>
      </c>
    </row>
    <row r="708" spans="1:1" x14ac:dyDescent="0.35">
      <c r="A708" t="s">
        <v>1426</v>
      </c>
    </row>
    <row r="709" spans="1:1" x14ac:dyDescent="0.35">
      <c r="A709" t="s">
        <v>1427</v>
      </c>
    </row>
    <row r="710" spans="1:1" x14ac:dyDescent="0.35">
      <c r="A710" t="s">
        <v>1428</v>
      </c>
    </row>
    <row r="711" spans="1:1" x14ac:dyDescent="0.35">
      <c r="A711" t="s">
        <v>1429</v>
      </c>
    </row>
    <row r="712" spans="1:1" x14ac:dyDescent="0.35">
      <c r="A712" t="s">
        <v>1430</v>
      </c>
    </row>
    <row r="714" spans="1:1" x14ac:dyDescent="0.35">
      <c r="A714" t="s">
        <v>1431</v>
      </c>
    </row>
    <row r="715" spans="1:1" x14ac:dyDescent="0.35">
      <c r="A715" t="s">
        <v>1432</v>
      </c>
    </row>
    <row r="716" spans="1:1" x14ac:dyDescent="0.35">
      <c r="A716" t="s">
        <v>1433</v>
      </c>
    </row>
    <row r="717" spans="1:1" x14ac:dyDescent="0.35">
      <c r="A717" t="s">
        <v>1434</v>
      </c>
    </row>
    <row r="718" spans="1:1" x14ac:dyDescent="0.35">
      <c r="A718" t="s">
        <v>1435</v>
      </c>
    </row>
    <row r="720" spans="1:1" x14ac:dyDescent="0.35">
      <c r="A720" t="s">
        <v>1436</v>
      </c>
    </row>
    <row r="721" spans="1:1" x14ac:dyDescent="0.35">
      <c r="A721" t="s">
        <v>1437</v>
      </c>
    </row>
    <row r="722" spans="1:1" x14ac:dyDescent="0.35">
      <c r="A722" t="s">
        <v>1438</v>
      </c>
    </row>
    <row r="724" spans="1:1" x14ac:dyDescent="0.35">
      <c r="A724" t="s">
        <v>1439</v>
      </c>
    </row>
    <row r="725" spans="1:1" x14ac:dyDescent="0.35">
      <c r="A725" t="s">
        <v>1440</v>
      </c>
    </row>
    <row r="726" spans="1:1" x14ac:dyDescent="0.35">
      <c r="A726" t="s">
        <v>1441</v>
      </c>
    </row>
    <row r="727" spans="1:1" x14ac:dyDescent="0.35">
      <c r="A727" t="s">
        <v>1442</v>
      </c>
    </row>
    <row r="729" spans="1:1" x14ac:dyDescent="0.35">
      <c r="A729" t="s">
        <v>1443</v>
      </c>
    </row>
    <row r="730" spans="1:1" x14ac:dyDescent="0.35">
      <c r="A730" t="s">
        <v>1444</v>
      </c>
    </row>
    <row r="731" spans="1:1" x14ac:dyDescent="0.35">
      <c r="A731" t="s">
        <v>1445</v>
      </c>
    </row>
    <row r="733" spans="1:1" x14ac:dyDescent="0.35">
      <c r="A733" t="s">
        <v>1446</v>
      </c>
    </row>
    <row r="734" spans="1:1" x14ac:dyDescent="0.35">
      <c r="A734" t="s">
        <v>1447</v>
      </c>
    </row>
    <row r="735" spans="1:1" x14ac:dyDescent="0.35">
      <c r="A735" t="s">
        <v>1448</v>
      </c>
    </row>
    <row r="736" spans="1:1" x14ac:dyDescent="0.35">
      <c r="A736" t="s">
        <v>1449</v>
      </c>
    </row>
    <row r="737" spans="1:1" x14ac:dyDescent="0.35">
      <c r="A737" t="s">
        <v>1302</v>
      </c>
    </row>
    <row r="739" spans="1:1" x14ac:dyDescent="0.35">
      <c r="A739" t="s">
        <v>1450</v>
      </c>
    </row>
    <row r="740" spans="1:1" x14ac:dyDescent="0.35">
      <c r="A740" t="s">
        <v>1451</v>
      </c>
    </row>
    <row r="741" spans="1:1" x14ac:dyDescent="0.35">
      <c r="A741" t="s">
        <v>1452</v>
      </c>
    </row>
    <row r="742" spans="1:1" x14ac:dyDescent="0.35">
      <c r="A742" t="s">
        <v>1453</v>
      </c>
    </row>
    <row r="744" spans="1:1" x14ac:dyDescent="0.35">
      <c r="A744" t="s">
        <v>1454</v>
      </c>
    </row>
    <row r="745" spans="1:1" x14ac:dyDescent="0.35">
      <c r="A745" t="s">
        <v>1455</v>
      </c>
    </row>
    <row r="746" spans="1:1" x14ac:dyDescent="0.35">
      <c r="A746" t="s">
        <v>1456</v>
      </c>
    </row>
    <row r="748" spans="1:1" x14ac:dyDescent="0.35">
      <c r="A748" t="s">
        <v>1457</v>
      </c>
    </row>
    <row r="749" spans="1:1" x14ac:dyDescent="0.35">
      <c r="A749" t="s">
        <v>1458</v>
      </c>
    </row>
    <row r="750" spans="1:1" x14ac:dyDescent="0.35">
      <c r="A750" t="s">
        <v>1459</v>
      </c>
    </row>
    <row r="751" spans="1:1" x14ac:dyDescent="0.35">
      <c r="A751" t="s">
        <v>1460</v>
      </c>
    </row>
    <row r="753" spans="1:1" x14ac:dyDescent="0.35">
      <c r="A753" t="s">
        <v>1461</v>
      </c>
    </row>
    <row r="754" spans="1:1" x14ac:dyDescent="0.35">
      <c r="A754" t="s">
        <v>1462</v>
      </c>
    </row>
    <row r="755" spans="1:1" x14ac:dyDescent="0.35">
      <c r="A755" t="s">
        <v>1463</v>
      </c>
    </row>
    <row r="756" spans="1:1" x14ac:dyDescent="0.35">
      <c r="A756" t="s">
        <v>1464</v>
      </c>
    </row>
    <row r="758" spans="1:1" x14ac:dyDescent="0.35">
      <c r="A758" t="s">
        <v>1465</v>
      </c>
    </row>
    <row r="759" spans="1:1" x14ac:dyDescent="0.35">
      <c r="A759" t="s">
        <v>1466</v>
      </c>
    </row>
    <row r="760" spans="1:1" x14ac:dyDescent="0.35">
      <c r="A760" t="s">
        <v>1467</v>
      </c>
    </row>
    <row r="761" spans="1:1" x14ac:dyDescent="0.35">
      <c r="A761" t="s">
        <v>1468</v>
      </c>
    </row>
    <row r="763" spans="1:1" x14ac:dyDescent="0.35">
      <c r="A763" t="s">
        <v>1469</v>
      </c>
    </row>
    <row r="764" spans="1:1" x14ac:dyDescent="0.35">
      <c r="A764" t="s">
        <v>1470</v>
      </c>
    </row>
    <row r="765" spans="1:1" x14ac:dyDescent="0.35">
      <c r="A765" t="s">
        <v>1471</v>
      </c>
    </row>
    <row r="766" spans="1:1" x14ac:dyDescent="0.35">
      <c r="A766" t="s">
        <v>1472</v>
      </c>
    </row>
    <row r="768" spans="1:1" x14ac:dyDescent="0.35">
      <c r="A768" t="s">
        <v>1473</v>
      </c>
    </row>
    <row r="769" spans="1:1" x14ac:dyDescent="0.35">
      <c r="A769" t="s">
        <v>1474</v>
      </c>
    </row>
    <row r="770" spans="1:1" x14ac:dyDescent="0.35">
      <c r="A770" t="s">
        <v>1475</v>
      </c>
    </row>
    <row r="771" spans="1:1" x14ac:dyDescent="0.35">
      <c r="A771" t="s">
        <v>1476</v>
      </c>
    </row>
    <row r="772" spans="1:1" x14ac:dyDescent="0.35">
      <c r="A772" t="s">
        <v>1477</v>
      </c>
    </row>
    <row r="774" spans="1:1" x14ac:dyDescent="0.35">
      <c r="A774" t="s">
        <v>1478</v>
      </c>
    </row>
    <row r="775" spans="1:1" x14ac:dyDescent="0.35">
      <c r="A775" t="s">
        <v>1479</v>
      </c>
    </row>
    <row r="776" spans="1:1" x14ac:dyDescent="0.35">
      <c r="A776" t="s">
        <v>1480</v>
      </c>
    </row>
    <row r="779" spans="1:1" x14ac:dyDescent="0.35">
      <c r="A779" s="2" t="s">
        <v>1117</v>
      </c>
    </row>
    <row r="781" spans="1:1" x14ac:dyDescent="0.35">
      <c r="A781" t="s">
        <v>1481</v>
      </c>
    </row>
    <row r="782" spans="1:1" x14ac:dyDescent="0.35">
      <c r="A782" t="s">
        <v>1482</v>
      </c>
    </row>
    <row r="783" spans="1:1" x14ac:dyDescent="0.35">
      <c r="A783" t="s">
        <v>1483</v>
      </c>
    </row>
    <row r="785" spans="1:1" x14ac:dyDescent="0.35">
      <c r="A785" t="s">
        <v>1484</v>
      </c>
    </row>
    <row r="786" spans="1:1" x14ac:dyDescent="0.35">
      <c r="A786" t="s">
        <v>1485</v>
      </c>
    </row>
    <row r="787" spans="1:1" x14ac:dyDescent="0.35">
      <c r="A787" t="s">
        <v>1486</v>
      </c>
    </row>
    <row r="788" spans="1:1" x14ac:dyDescent="0.35">
      <c r="A788" t="s">
        <v>1487</v>
      </c>
    </row>
    <row r="789" spans="1:1" x14ac:dyDescent="0.35">
      <c r="A789" t="s">
        <v>1488</v>
      </c>
    </row>
    <row r="791" spans="1:1" x14ac:dyDescent="0.35">
      <c r="A791" t="s">
        <v>1489</v>
      </c>
    </row>
    <row r="792" spans="1:1" x14ac:dyDescent="0.35">
      <c r="A792" t="s">
        <v>1490</v>
      </c>
    </row>
    <row r="793" spans="1:1" x14ac:dyDescent="0.35">
      <c r="A793" t="s">
        <v>1491</v>
      </c>
    </row>
    <row r="795" spans="1:1" x14ac:dyDescent="0.35">
      <c r="A795" t="s">
        <v>1492</v>
      </c>
    </row>
    <row r="796" spans="1:1" x14ac:dyDescent="0.35">
      <c r="A796" t="s">
        <v>1493</v>
      </c>
    </row>
    <row r="797" spans="1:1" x14ac:dyDescent="0.35">
      <c r="A797" t="s">
        <v>1494</v>
      </c>
    </row>
    <row r="798" spans="1:1" x14ac:dyDescent="0.35">
      <c r="A798" t="s">
        <v>1495</v>
      </c>
    </row>
    <row r="800" spans="1:1" x14ac:dyDescent="0.35">
      <c r="A800" t="s">
        <v>1496</v>
      </c>
    </row>
    <row r="801" spans="1:1" x14ac:dyDescent="0.35">
      <c r="A801" t="s">
        <v>1497</v>
      </c>
    </row>
    <row r="802" spans="1:1" x14ac:dyDescent="0.35">
      <c r="A802" t="s">
        <v>1498</v>
      </c>
    </row>
    <row r="804" spans="1:1" x14ac:dyDescent="0.35">
      <c r="A804" t="s">
        <v>1499</v>
      </c>
    </row>
    <row r="805" spans="1:1" x14ac:dyDescent="0.35">
      <c r="A805" t="s">
        <v>1500</v>
      </c>
    </row>
    <row r="806" spans="1:1" x14ac:dyDescent="0.35">
      <c r="A806" t="s">
        <v>1501</v>
      </c>
    </row>
    <row r="807" spans="1:1" x14ac:dyDescent="0.35">
      <c r="A807" t="s">
        <v>1502</v>
      </c>
    </row>
    <row r="808" spans="1:1" x14ac:dyDescent="0.35">
      <c r="A808" t="s">
        <v>1503</v>
      </c>
    </row>
    <row r="810" spans="1:1" x14ac:dyDescent="0.35">
      <c r="A810" t="s">
        <v>1504</v>
      </c>
    </row>
    <row r="811" spans="1:1" x14ac:dyDescent="0.35">
      <c r="A811" t="s">
        <v>1505</v>
      </c>
    </row>
    <row r="812" spans="1:1" x14ac:dyDescent="0.35">
      <c r="A812" t="s">
        <v>1506</v>
      </c>
    </row>
    <row r="814" spans="1:1" x14ac:dyDescent="0.35">
      <c r="A814" t="s">
        <v>1507</v>
      </c>
    </row>
    <row r="815" spans="1:1" x14ac:dyDescent="0.35">
      <c r="A815" t="s">
        <v>1508</v>
      </c>
    </row>
    <row r="816" spans="1:1" x14ac:dyDescent="0.35">
      <c r="A816" t="s">
        <v>1509</v>
      </c>
    </row>
    <row r="817" spans="1:1" x14ac:dyDescent="0.35">
      <c r="A817" t="s">
        <v>1510</v>
      </c>
    </row>
    <row r="819" spans="1:1" x14ac:dyDescent="0.35">
      <c r="A819" t="s">
        <v>1511</v>
      </c>
    </row>
    <row r="820" spans="1:1" x14ac:dyDescent="0.35">
      <c r="A820" t="s">
        <v>1512</v>
      </c>
    </row>
    <row r="821" spans="1:1" x14ac:dyDescent="0.35">
      <c r="A821" t="s">
        <v>1513</v>
      </c>
    </row>
    <row r="822" spans="1:1" x14ac:dyDescent="0.35">
      <c r="A822" t="s">
        <v>1514</v>
      </c>
    </row>
    <row r="824" spans="1:1" x14ac:dyDescent="0.35">
      <c r="A824" t="s">
        <v>1515</v>
      </c>
    </row>
    <row r="825" spans="1:1" x14ac:dyDescent="0.35">
      <c r="A825" t="s">
        <v>1516</v>
      </c>
    </row>
    <row r="826" spans="1:1" x14ac:dyDescent="0.35">
      <c r="A826" t="s">
        <v>1517</v>
      </c>
    </row>
    <row r="828" spans="1:1" x14ac:dyDescent="0.35">
      <c r="A828" t="s">
        <v>1518</v>
      </c>
    </row>
    <row r="829" spans="1:1" x14ac:dyDescent="0.35">
      <c r="A829" t="s">
        <v>1519</v>
      </c>
    </row>
    <row r="830" spans="1:1" x14ac:dyDescent="0.35">
      <c r="A830" t="s">
        <v>1520</v>
      </c>
    </row>
    <row r="831" spans="1:1" x14ac:dyDescent="0.35">
      <c r="A831" t="s">
        <v>1521</v>
      </c>
    </row>
    <row r="832" spans="1:1" x14ac:dyDescent="0.35">
      <c r="A832" t="s">
        <v>1522</v>
      </c>
    </row>
    <row r="834" spans="1:1" x14ac:dyDescent="0.35">
      <c r="A834" t="s">
        <v>1523</v>
      </c>
    </row>
    <row r="835" spans="1:1" x14ac:dyDescent="0.35">
      <c r="A835" t="s">
        <v>1524</v>
      </c>
    </row>
    <row r="836" spans="1:1" x14ac:dyDescent="0.35">
      <c r="A836" t="s">
        <v>1525</v>
      </c>
    </row>
    <row r="843" spans="1:1" ht="31" x14ac:dyDescent="0.35">
      <c r="A843" s="3" t="s">
        <v>2010</v>
      </c>
    </row>
    <row r="845" spans="1:1" ht="23.5" x14ac:dyDescent="0.35">
      <c r="A845" s="5" t="s">
        <v>1086</v>
      </c>
    </row>
    <row r="847" spans="1:1" x14ac:dyDescent="0.35">
      <c r="A847" t="s">
        <v>2011</v>
      </c>
    </row>
    <row r="851" spans="1:1" ht="23.5" x14ac:dyDescent="0.35">
      <c r="A851" s="5" t="s">
        <v>2012</v>
      </c>
    </row>
    <row r="853" spans="1:1" x14ac:dyDescent="0.35">
      <c r="A853" s="2" t="s">
        <v>2013</v>
      </c>
    </row>
    <row r="854" spans="1:1" x14ac:dyDescent="0.35">
      <c r="A854" t="s">
        <v>2014</v>
      </c>
    </row>
    <row r="856" spans="1:1" x14ac:dyDescent="0.35">
      <c r="A856" s="2" t="s">
        <v>2015</v>
      </c>
    </row>
    <row r="857" spans="1:1" x14ac:dyDescent="0.35">
      <c r="A857" t="s">
        <v>2016</v>
      </c>
    </row>
    <row r="859" spans="1:1" x14ac:dyDescent="0.35">
      <c r="A859" s="2" t="s">
        <v>2017</v>
      </c>
    </row>
    <row r="860" spans="1:1" x14ac:dyDescent="0.35">
      <c r="A860" t="s">
        <v>2018</v>
      </c>
    </row>
    <row r="864" spans="1:1" ht="23.5" x14ac:dyDescent="0.35">
      <c r="A864" s="5" t="s">
        <v>2019</v>
      </c>
    </row>
    <row r="866" spans="1:1" x14ac:dyDescent="0.35">
      <c r="A866" s="2" t="s">
        <v>2020</v>
      </c>
    </row>
    <row r="867" spans="1:1" x14ac:dyDescent="0.35">
      <c r="A867" t="s">
        <v>2021</v>
      </c>
    </row>
    <row r="869" spans="1:1" x14ac:dyDescent="0.35">
      <c r="A869" s="2" t="s">
        <v>2022</v>
      </c>
    </row>
    <row r="870" spans="1:1" x14ac:dyDescent="0.35">
      <c r="A870" t="s">
        <v>2023</v>
      </c>
    </row>
    <row r="872" spans="1:1" x14ac:dyDescent="0.35">
      <c r="A872" s="2" t="s">
        <v>2024</v>
      </c>
    </row>
    <row r="873" spans="1:1" x14ac:dyDescent="0.35">
      <c r="A873" t="s">
        <v>2025</v>
      </c>
    </row>
    <row r="875" spans="1:1" x14ac:dyDescent="0.35">
      <c r="A875" s="2" t="s">
        <v>2026</v>
      </c>
    </row>
    <row r="876" spans="1:1" x14ac:dyDescent="0.35">
      <c r="A876" t="s">
        <v>2027</v>
      </c>
    </row>
    <row r="880" spans="1:1" ht="23.5" x14ac:dyDescent="0.35">
      <c r="A880" s="5" t="s">
        <v>2028</v>
      </c>
    </row>
    <row r="882" spans="1:1" x14ac:dyDescent="0.35">
      <c r="A882" s="2" t="s">
        <v>2029</v>
      </c>
    </row>
    <row r="883" spans="1:1" x14ac:dyDescent="0.35">
      <c r="A883" s="136">
        <v>7742504.4699999997</v>
      </c>
    </row>
    <row r="885" spans="1:1" x14ac:dyDescent="0.35">
      <c r="A885" s="2" t="s">
        <v>1147</v>
      </c>
    </row>
    <row r="886" spans="1:1" x14ac:dyDescent="0.35">
      <c r="A886" s="136">
        <v>77548570.200000003</v>
      </c>
    </row>
    <row r="888" spans="1:1" x14ac:dyDescent="0.35">
      <c r="A888" s="2" t="s">
        <v>2030</v>
      </c>
    </row>
    <row r="889" spans="1:1" x14ac:dyDescent="0.35">
      <c r="A889" s="137">
        <v>9.98E-2</v>
      </c>
    </row>
    <row r="891" spans="1:1" x14ac:dyDescent="0.35">
      <c r="A891" s="2" t="s">
        <v>2031</v>
      </c>
    </row>
    <row r="892" spans="1:1" x14ac:dyDescent="0.35">
      <c r="A892" t="s">
        <v>2032</v>
      </c>
    </row>
    <row r="896" spans="1:1" ht="23.5" x14ac:dyDescent="0.35">
      <c r="A896" s="5" t="s">
        <v>2033</v>
      </c>
    </row>
    <row r="898" spans="1:1" x14ac:dyDescent="0.35">
      <c r="A898" t="s">
        <v>2034</v>
      </c>
    </row>
    <row r="900" spans="1:1" x14ac:dyDescent="0.35">
      <c r="A900" s="2" t="s">
        <v>2035</v>
      </c>
    </row>
    <row r="901" spans="1:1" x14ac:dyDescent="0.35">
      <c r="A901" s="2" t="s">
        <v>2036</v>
      </c>
    </row>
    <row r="903" spans="1:1" x14ac:dyDescent="0.35">
      <c r="A903" s="2" t="s">
        <v>2037</v>
      </c>
    </row>
    <row r="904" spans="1:1" x14ac:dyDescent="0.35">
      <c r="A904" s="2" t="s">
        <v>2038</v>
      </c>
    </row>
    <row r="906" spans="1:1" x14ac:dyDescent="0.35">
      <c r="A906" s="2" t="s">
        <v>2039</v>
      </c>
    </row>
    <row r="907" spans="1:1" x14ac:dyDescent="0.35">
      <c r="A907" s="2" t="s">
        <v>2038</v>
      </c>
    </row>
    <row r="908" spans="1:1" x14ac:dyDescent="0.35">
      <c r="A908" s="70"/>
    </row>
    <row r="909" spans="1:1" x14ac:dyDescent="0.35">
      <c r="A909" s="70" t="s">
        <v>2040</v>
      </c>
    </row>
    <row r="913" spans="1:1" ht="31" x14ac:dyDescent="0.35">
      <c r="A913" s="3" t="s">
        <v>1150</v>
      </c>
    </row>
    <row r="915" spans="1:1" ht="17.5" x14ac:dyDescent="0.35">
      <c r="A915" s="4" t="s">
        <v>2041</v>
      </c>
    </row>
    <row r="917" spans="1:1" x14ac:dyDescent="0.35">
      <c r="A917" s="2" t="s">
        <v>105</v>
      </c>
    </row>
    <row r="918" spans="1:1" x14ac:dyDescent="0.35">
      <c r="A918" s="70"/>
    </row>
    <row r="919" spans="1:1" x14ac:dyDescent="0.35">
      <c r="A919" s="70" t="s">
        <v>2042</v>
      </c>
    </row>
    <row r="920" spans="1:1" x14ac:dyDescent="0.35">
      <c r="A920" s="70" t="s">
        <v>2043</v>
      </c>
    </row>
    <row r="922" spans="1:1" x14ac:dyDescent="0.35">
      <c r="A922" t="s">
        <v>2044</v>
      </c>
    </row>
    <row r="926" spans="1:1" ht="17.5" x14ac:dyDescent="0.35">
      <c r="A926" s="4" t="s">
        <v>2045</v>
      </c>
    </row>
    <row r="928" spans="1:1" x14ac:dyDescent="0.35">
      <c r="A928" t="s">
        <v>2046</v>
      </c>
    </row>
    <row r="929" spans="1:1" x14ac:dyDescent="0.35">
      <c r="A929" s="70"/>
    </row>
    <row r="930" spans="1:1" x14ac:dyDescent="0.35">
      <c r="A930" s="138" t="s">
        <v>2047</v>
      </c>
    </row>
    <row r="931" spans="1:1" x14ac:dyDescent="0.35">
      <c r="A931" s="138" t="s">
        <v>2048</v>
      </c>
    </row>
    <row r="932" spans="1:1" x14ac:dyDescent="0.35">
      <c r="A932" s="138" t="s">
        <v>2049</v>
      </c>
    </row>
    <row r="934" spans="1:1" x14ac:dyDescent="0.35">
      <c r="A934" t="s">
        <v>2050</v>
      </c>
    </row>
    <row r="936" spans="1:1" x14ac:dyDescent="0.35">
      <c r="A936" s="2" t="s">
        <v>2051</v>
      </c>
    </row>
    <row r="937" spans="1:1" x14ac:dyDescent="0.35">
      <c r="A937" s="70"/>
    </row>
    <row r="938" spans="1:1" x14ac:dyDescent="0.35">
      <c r="A938" s="70" t="s">
        <v>2052</v>
      </c>
    </row>
    <row r="939" spans="1:1" x14ac:dyDescent="0.35">
      <c r="A939" s="70" t="s">
        <v>2053</v>
      </c>
    </row>
    <row r="940" spans="1:1" x14ac:dyDescent="0.35">
      <c r="A940" s="70" t="s">
        <v>2054</v>
      </c>
    </row>
    <row r="941" spans="1:1" x14ac:dyDescent="0.35">
      <c r="A941" s="70" t="s">
        <v>2055</v>
      </c>
    </row>
    <row r="942" spans="1:1" x14ac:dyDescent="0.35">
      <c r="A942" s="70" t="s">
        <v>2056</v>
      </c>
    </row>
    <row r="943" spans="1:1" x14ac:dyDescent="0.35">
      <c r="A943" s="70" t="s">
        <v>2057</v>
      </c>
    </row>
    <row r="947" spans="1:1" ht="17.5" x14ac:dyDescent="0.35">
      <c r="A947" s="4" t="s">
        <v>2058</v>
      </c>
    </row>
    <row r="949" spans="1:1" x14ac:dyDescent="0.35">
      <c r="A949" t="s">
        <v>2059</v>
      </c>
    </row>
    <row r="950" spans="1:1" x14ac:dyDescent="0.35">
      <c r="A950" s="70"/>
    </row>
    <row r="951" spans="1:1" x14ac:dyDescent="0.35">
      <c r="A951" s="138" t="s">
        <v>2060</v>
      </c>
    </row>
    <row r="952" spans="1:1" x14ac:dyDescent="0.35">
      <c r="A952" s="138" t="s">
        <v>2061</v>
      </c>
    </row>
    <row r="953" spans="1:1" x14ac:dyDescent="0.35">
      <c r="A953" s="138" t="s">
        <v>2062</v>
      </c>
    </row>
    <row r="955" spans="1:1" x14ac:dyDescent="0.35">
      <c r="A955" s="2" t="s">
        <v>2063</v>
      </c>
    </row>
    <row r="959" spans="1:1" ht="17.5" x14ac:dyDescent="0.35">
      <c r="A959" s="4" t="s">
        <v>2064</v>
      </c>
    </row>
    <row r="961" spans="1:1" x14ac:dyDescent="0.35">
      <c r="A961" t="s">
        <v>2065</v>
      </c>
    </row>
    <row r="962" spans="1:1" x14ac:dyDescent="0.35">
      <c r="A962" s="70"/>
    </row>
    <row r="963" spans="1:1" x14ac:dyDescent="0.35">
      <c r="A963" s="138" t="s">
        <v>2066</v>
      </c>
    </row>
    <row r="964" spans="1:1" x14ac:dyDescent="0.35">
      <c r="A964" s="138" t="s">
        <v>2067</v>
      </c>
    </row>
    <row r="965" spans="1:1" x14ac:dyDescent="0.35">
      <c r="A965" s="138" t="s">
        <v>2068</v>
      </c>
    </row>
    <row r="967" spans="1:1" x14ac:dyDescent="0.35">
      <c r="A967" t="s">
        <v>2069</v>
      </c>
    </row>
    <row r="969" spans="1:1" x14ac:dyDescent="0.35">
      <c r="A969" s="2" t="s">
        <v>2070</v>
      </c>
    </row>
    <row r="970" spans="1:1" x14ac:dyDescent="0.35">
      <c r="A970" t="s">
        <v>2071</v>
      </c>
    </row>
    <row r="974" spans="1:1" ht="31" x14ac:dyDescent="0.35">
      <c r="A974" s="3" t="s">
        <v>1113</v>
      </c>
    </row>
    <row r="976" spans="1:1" x14ac:dyDescent="0.35">
      <c r="A976" s="2" t="s">
        <v>2072</v>
      </c>
    </row>
    <row r="977" spans="1:1" x14ac:dyDescent="0.35">
      <c r="A977" t="s">
        <v>2073</v>
      </c>
    </row>
    <row r="979" spans="1:1" x14ac:dyDescent="0.35">
      <c r="A979" s="2" t="s">
        <v>2074</v>
      </c>
    </row>
    <row r="980" spans="1:1" x14ac:dyDescent="0.35">
      <c r="A980" t="s">
        <v>2075</v>
      </c>
    </row>
    <row r="982" spans="1:1" x14ac:dyDescent="0.35">
      <c r="A982" s="2" t="s">
        <v>2076</v>
      </c>
    </row>
    <row r="983" spans="1:1" x14ac:dyDescent="0.35">
      <c r="A983" t="s">
        <v>2077</v>
      </c>
    </row>
    <row r="985" spans="1:1" x14ac:dyDescent="0.35">
      <c r="A985" s="2" t="s">
        <v>2078</v>
      </c>
    </row>
    <row r="986" spans="1:1" x14ac:dyDescent="0.35">
      <c r="A986" t="s">
        <v>2079</v>
      </c>
    </row>
    <row r="988" spans="1:1" x14ac:dyDescent="0.35">
      <c r="A988" s="2" t="s">
        <v>2080</v>
      </c>
    </row>
    <row r="989" spans="1:1" x14ac:dyDescent="0.35">
      <c r="A989" s="2" t="s">
        <v>2081</v>
      </c>
    </row>
    <row r="991" spans="1:1" x14ac:dyDescent="0.35">
      <c r="A991" s="2" t="s">
        <v>2082</v>
      </c>
    </row>
    <row r="992" spans="1:1" x14ac:dyDescent="0.35">
      <c r="A992" t="s">
        <v>2083</v>
      </c>
    </row>
    <row r="996" spans="1:1" ht="31" x14ac:dyDescent="0.35">
      <c r="A996" s="3" t="s">
        <v>1117</v>
      </c>
    </row>
    <row r="998" spans="1:1" x14ac:dyDescent="0.35">
      <c r="A998" s="2" t="s">
        <v>2084</v>
      </c>
    </row>
    <row r="999" spans="1:1" x14ac:dyDescent="0.35">
      <c r="A999" t="s">
        <v>2085</v>
      </c>
    </row>
    <row r="1001" spans="1:1" x14ac:dyDescent="0.35">
      <c r="A1001" s="2" t="s">
        <v>2086</v>
      </c>
    </row>
    <row r="1002" spans="1:1" x14ac:dyDescent="0.35">
      <c r="A1002" t="s">
        <v>2087</v>
      </c>
    </row>
    <row r="1004" spans="1:1" x14ac:dyDescent="0.35">
      <c r="A1004" s="2" t="s">
        <v>2088</v>
      </c>
    </row>
    <row r="1005" spans="1:1" x14ac:dyDescent="0.35">
      <c r="A1005" t="s">
        <v>2089</v>
      </c>
    </row>
    <row r="1007" spans="1:1" x14ac:dyDescent="0.35">
      <c r="A1007" s="2" t="s">
        <v>2090</v>
      </c>
    </row>
    <row r="1008" spans="1:1" x14ac:dyDescent="0.35">
      <c r="A1008" t="s">
        <v>2091</v>
      </c>
    </row>
    <row r="1010" spans="1:1" x14ac:dyDescent="0.35">
      <c r="A1010" s="2" t="s">
        <v>2092</v>
      </c>
    </row>
    <row r="1011" spans="1:1" x14ac:dyDescent="0.35">
      <c r="A1011" t="s">
        <v>2093</v>
      </c>
    </row>
    <row r="1015" spans="1:1" ht="23.5" x14ac:dyDescent="0.35">
      <c r="A1015" s="5" t="s">
        <v>2094</v>
      </c>
    </row>
    <row r="1016" spans="1:1" x14ac:dyDescent="0.35">
      <c r="A1016" s="70"/>
    </row>
    <row r="1017" spans="1:1" x14ac:dyDescent="0.35">
      <c r="A1017" s="138" t="s">
        <v>2095</v>
      </c>
    </row>
  </sheetData>
  <mergeCells count="1">
    <mergeCell ref="A89:E8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4F71-FE70-446E-A09C-4CCC78A57349}">
  <dimension ref="A1:AM648"/>
  <sheetViews>
    <sheetView topLeftCell="B1" zoomScaleNormal="100" workbookViewId="0">
      <selection activeCell="AE17" sqref="AE17"/>
    </sheetView>
  </sheetViews>
  <sheetFormatPr defaultRowHeight="14.5" x14ac:dyDescent="0.35"/>
  <cols>
    <col min="1" max="3" width="11.36328125" bestFit="1" customWidth="1"/>
    <col min="4" max="4" width="10.26953125" bestFit="1" customWidth="1"/>
    <col min="5" max="5" width="13.90625" bestFit="1" customWidth="1"/>
    <col min="6" max="6" width="13" bestFit="1" customWidth="1"/>
    <col min="7" max="7" width="5" customWidth="1"/>
    <col min="8" max="8" width="9.90625" bestFit="1" customWidth="1"/>
    <col min="9" max="9" width="10.36328125" bestFit="1" customWidth="1"/>
    <col min="10" max="10" width="10.26953125" bestFit="1" customWidth="1"/>
    <col min="11" max="11" width="8.81640625" bestFit="1" customWidth="1"/>
    <col min="12" max="12" width="29.54296875" bestFit="1" customWidth="1"/>
    <col min="13" max="13" width="11.36328125" bestFit="1" customWidth="1"/>
    <col min="14" max="14" width="10.26953125" bestFit="1" customWidth="1"/>
    <col min="15" max="15" width="13" bestFit="1" customWidth="1"/>
    <col min="16" max="16" width="10.26953125" bestFit="1" customWidth="1"/>
    <col min="17" max="17" width="36.36328125" bestFit="1" customWidth="1"/>
    <col min="18" max="18" width="11.36328125" bestFit="1" customWidth="1"/>
    <col min="19" max="19" width="10.26953125" bestFit="1" customWidth="1"/>
    <col min="20" max="20" width="5.1796875" customWidth="1"/>
    <col min="21" max="21" width="21.26953125" bestFit="1" customWidth="1"/>
    <col min="22" max="22" width="11.36328125" bestFit="1" customWidth="1"/>
    <col min="23" max="23" width="10.26953125" bestFit="1" customWidth="1"/>
    <col min="24" max="24" width="16.7265625" bestFit="1" customWidth="1"/>
    <col min="25" max="26" width="17" customWidth="1"/>
    <col min="27" max="27" width="19.81640625" customWidth="1"/>
    <col min="28" max="28" width="12.36328125" customWidth="1"/>
    <col min="29" max="29" width="22.7265625" customWidth="1"/>
    <col min="30" max="30" width="14" bestFit="1" customWidth="1"/>
    <col min="31" max="31" width="20" bestFit="1" customWidth="1"/>
    <col min="32" max="32" width="20.453125" bestFit="1" customWidth="1"/>
    <col min="33" max="33" width="14" bestFit="1" customWidth="1"/>
    <col min="34" max="34" width="19.6328125" bestFit="1" customWidth="1"/>
    <col min="35" max="35" width="16.7265625" bestFit="1" customWidth="1"/>
    <col min="36" max="36" width="13" bestFit="1" customWidth="1"/>
    <col min="37" max="37" width="11.26953125" bestFit="1" customWidth="1"/>
    <col min="38" max="38" width="18.26953125" bestFit="1" customWidth="1"/>
    <col min="39" max="39" width="18.6328125" customWidth="1"/>
    <col min="40" max="41" width="11.36328125" bestFit="1" customWidth="1"/>
    <col min="42" max="42" width="10.26953125" bestFit="1" customWidth="1"/>
    <col min="43" max="43" width="13.90625" bestFit="1" customWidth="1"/>
    <col min="44" max="44" width="13" bestFit="1" customWidth="1"/>
    <col min="45" max="45" width="11.26953125" bestFit="1" customWidth="1"/>
    <col min="46" max="46" width="18.26953125" bestFit="1" customWidth="1"/>
    <col min="48" max="48" width="9.90625" bestFit="1" customWidth="1"/>
    <col min="49" max="49" width="14.26953125" customWidth="1"/>
    <col min="50" max="51" width="10.26953125" bestFit="1" customWidth="1"/>
    <col min="52" max="52" width="18.7265625" customWidth="1"/>
    <col min="53" max="53" width="20" customWidth="1"/>
    <col min="54" max="61" width="12" customWidth="1"/>
    <col min="62" max="63" width="10.36328125" bestFit="1" customWidth="1"/>
    <col min="64" max="64" width="9.36328125" bestFit="1" customWidth="1"/>
    <col min="65" max="74" width="10.36328125" bestFit="1" customWidth="1"/>
    <col min="75" max="75" width="11.36328125" bestFit="1" customWidth="1"/>
    <col min="76" max="77" width="10.36328125" bestFit="1" customWidth="1"/>
    <col min="78" max="78" width="9.453125" bestFit="1" customWidth="1"/>
    <col min="79" max="80" width="10.36328125" bestFit="1" customWidth="1"/>
    <col min="81" max="81" width="11.81640625" bestFit="1" customWidth="1"/>
    <col min="82" max="83" width="10.36328125" bestFit="1" customWidth="1"/>
    <col min="84" max="84" width="11.36328125" bestFit="1" customWidth="1"/>
    <col min="85" max="117" width="15.26953125" bestFit="1" customWidth="1"/>
    <col min="118" max="118" width="14.54296875" bestFit="1" customWidth="1"/>
    <col min="119" max="119" width="14.08984375" bestFit="1" customWidth="1"/>
  </cols>
  <sheetData>
    <row r="1" spans="1:39" ht="21" x14ac:dyDescent="0.35">
      <c r="B1" s="85" t="s">
        <v>1075</v>
      </c>
      <c r="C1" s="86"/>
      <c r="D1" s="86"/>
      <c r="E1" s="86"/>
      <c r="F1" s="86"/>
      <c r="G1" s="21"/>
      <c r="H1" s="21"/>
      <c r="I1" s="21"/>
      <c r="J1" s="21"/>
      <c r="K1" s="21"/>
      <c r="L1" s="88" t="s">
        <v>381</v>
      </c>
      <c r="M1" s="89"/>
      <c r="N1" s="89"/>
      <c r="O1" s="89"/>
      <c r="P1" s="21"/>
      <c r="Q1" s="21"/>
      <c r="R1" s="21"/>
      <c r="S1" s="21"/>
      <c r="T1" s="21"/>
      <c r="U1" s="21"/>
      <c r="V1" s="21"/>
      <c r="W1" s="21"/>
      <c r="X1" s="21"/>
      <c r="Y1" s="21"/>
      <c r="Z1" s="21"/>
      <c r="AA1" s="21"/>
      <c r="AB1" s="21"/>
      <c r="AC1" s="21"/>
      <c r="AD1" s="21"/>
      <c r="AE1" s="21"/>
      <c r="AF1" s="21"/>
      <c r="AG1" s="21"/>
      <c r="AH1" s="21"/>
      <c r="AI1" s="21"/>
      <c r="AJ1" s="21"/>
      <c r="AK1" s="21"/>
      <c r="AL1" s="21"/>
      <c r="AM1" s="22"/>
    </row>
    <row r="2" spans="1:39" ht="18.5" x14ac:dyDescent="0.35">
      <c r="B2" s="90" t="s">
        <v>121</v>
      </c>
      <c r="C2" s="87"/>
      <c r="D2" s="87"/>
      <c r="E2" s="87"/>
      <c r="F2" s="87"/>
      <c r="H2" s="87" t="s">
        <v>125</v>
      </c>
      <c r="I2" s="87"/>
      <c r="J2" s="87"/>
      <c r="L2" s="35" t="s">
        <v>392</v>
      </c>
      <c r="M2" s="51" t="s">
        <v>0</v>
      </c>
      <c r="N2" s="52" t="s">
        <v>2</v>
      </c>
      <c r="O2" s="53" t="s">
        <v>95</v>
      </c>
      <c r="Q2" s="84" t="s">
        <v>382</v>
      </c>
      <c r="R2" s="84"/>
      <c r="S2" s="84"/>
      <c r="U2" s="84" t="s">
        <v>395</v>
      </c>
      <c r="V2" s="84"/>
      <c r="W2" s="84"/>
      <c r="Z2" s="92" t="s">
        <v>1076</v>
      </c>
      <c r="AA2" s="93"/>
      <c r="AB2" s="93"/>
      <c r="AC2" s="93"/>
      <c r="AM2" s="23"/>
    </row>
    <row r="3" spans="1:39" x14ac:dyDescent="0.35">
      <c r="B3" s="51" t="s">
        <v>0</v>
      </c>
      <c r="C3" s="52" t="s">
        <v>94</v>
      </c>
      <c r="D3" s="52" t="s">
        <v>2</v>
      </c>
      <c r="E3" s="52" t="s">
        <v>1</v>
      </c>
      <c r="F3" s="53" t="s">
        <v>95</v>
      </c>
      <c r="H3" s="35" t="s">
        <v>127</v>
      </c>
      <c r="I3" s="51" t="s">
        <v>0</v>
      </c>
      <c r="J3" s="53" t="s">
        <v>2</v>
      </c>
      <c r="L3" s="59" t="s">
        <v>132</v>
      </c>
      <c r="M3" s="56">
        <v>30658.420000000093</v>
      </c>
      <c r="N3" s="57">
        <v>-5106.3599999998478</v>
      </c>
      <c r="O3" s="69">
        <v>5903</v>
      </c>
      <c r="Q3" s="35" t="s">
        <v>393</v>
      </c>
      <c r="R3" s="51" t="s">
        <v>0</v>
      </c>
      <c r="S3" s="53" t="s">
        <v>2</v>
      </c>
      <c r="U3" s="35" t="s">
        <v>394</v>
      </c>
      <c r="V3" s="51" t="s">
        <v>0</v>
      </c>
      <c r="W3" s="53" t="s">
        <v>2</v>
      </c>
      <c r="Z3" s="94" t="s">
        <v>1074</v>
      </c>
      <c r="AA3" s="95"/>
      <c r="AB3" s="95"/>
      <c r="AC3" s="95"/>
      <c r="AD3" s="95"/>
      <c r="AE3" s="95"/>
      <c r="AF3" s="96"/>
      <c r="AM3" s="23"/>
    </row>
    <row r="4" spans="1:39" x14ac:dyDescent="0.35">
      <c r="B4" s="62">
        <v>77548570.199999124</v>
      </c>
      <c r="C4" s="31">
        <v>76549075.630000249</v>
      </c>
      <c r="D4" s="31">
        <v>999494.56999887526</v>
      </c>
      <c r="E4" s="32">
        <v>1.2888626668695002E-2</v>
      </c>
      <c r="F4" s="63">
        <v>204114</v>
      </c>
      <c r="H4" s="59" t="s">
        <v>3</v>
      </c>
      <c r="I4" s="56">
        <v>4965535.1600000346</v>
      </c>
      <c r="J4" s="60">
        <v>126791.99000001512</v>
      </c>
      <c r="L4" s="49" t="s">
        <v>133</v>
      </c>
      <c r="M4" s="25">
        <v>10179.940000000002</v>
      </c>
      <c r="N4" s="16">
        <v>3718.9500000000025</v>
      </c>
      <c r="O4" s="68">
        <v>2173</v>
      </c>
      <c r="Q4" s="59" t="s">
        <v>383</v>
      </c>
      <c r="R4" s="56">
        <v>1391024.849999998</v>
      </c>
      <c r="S4" s="60">
        <v>-80276.770000001183</v>
      </c>
      <c r="U4" s="59" t="s">
        <v>383</v>
      </c>
      <c r="V4" s="56">
        <v>1391024.849999998</v>
      </c>
      <c r="W4" s="60">
        <v>-80276.770000001183</v>
      </c>
      <c r="Z4" s="24"/>
      <c r="AF4" s="23"/>
      <c r="AM4" s="23"/>
    </row>
    <row r="5" spans="1:39" x14ac:dyDescent="0.35">
      <c r="B5" s="24"/>
      <c r="H5" s="49" t="s">
        <v>4</v>
      </c>
      <c r="I5" s="25">
        <v>9462535.6200001258</v>
      </c>
      <c r="J5" s="46">
        <v>60455.500000072643</v>
      </c>
      <c r="L5" s="49" t="s">
        <v>134</v>
      </c>
      <c r="M5" s="25">
        <v>16249</v>
      </c>
      <c r="N5" s="16">
        <v>5049.28999999999</v>
      </c>
      <c r="O5" s="68">
        <v>1086</v>
      </c>
      <c r="Q5" s="49" t="s">
        <v>384</v>
      </c>
      <c r="R5" s="25">
        <v>13875632.959999997</v>
      </c>
      <c r="S5" s="46">
        <v>255576.40999997593</v>
      </c>
      <c r="U5" s="49" t="s">
        <v>384</v>
      </c>
      <c r="V5" s="25">
        <v>13875632.959999997</v>
      </c>
      <c r="W5" s="46">
        <v>255576.40999997593</v>
      </c>
      <c r="Z5" s="21" t="s">
        <v>0</v>
      </c>
      <c r="AA5" s="21" t="s">
        <v>94</v>
      </c>
      <c r="AB5" s="21" t="s">
        <v>2</v>
      </c>
      <c r="AC5" s="21" t="s">
        <v>1</v>
      </c>
      <c r="AD5" s="21" t="s">
        <v>95</v>
      </c>
      <c r="AE5" s="21" t="s">
        <v>96</v>
      </c>
      <c r="AF5" s="22" t="s">
        <v>97</v>
      </c>
      <c r="AM5" s="23"/>
    </row>
    <row r="6" spans="1:39" x14ac:dyDescent="0.35">
      <c r="B6" s="90" t="s">
        <v>122</v>
      </c>
      <c r="C6" s="87"/>
      <c r="D6" s="87"/>
      <c r="F6" s="1"/>
      <c r="H6" s="49" t="s">
        <v>5</v>
      </c>
      <c r="I6" s="25">
        <v>7408612.0500000454</v>
      </c>
      <c r="J6" s="46">
        <v>222065.13000000268</v>
      </c>
      <c r="L6" s="49" t="s">
        <v>135</v>
      </c>
      <c r="M6" s="25">
        <v>8363</v>
      </c>
      <c r="N6" s="16">
        <v>2162.1500000000024</v>
      </c>
      <c r="O6" s="68">
        <v>690</v>
      </c>
      <c r="Q6" s="49" t="s">
        <v>385</v>
      </c>
      <c r="R6" s="25">
        <v>7633386.8600000069</v>
      </c>
      <c r="S6" s="46">
        <v>165349.2399999965</v>
      </c>
      <c r="U6" s="49" t="s">
        <v>386</v>
      </c>
      <c r="V6" s="25">
        <v>4527839.6900000013</v>
      </c>
      <c r="W6" s="46">
        <v>5332.1599999889731</v>
      </c>
      <c r="Z6" s="31">
        <v>77548570.199999124</v>
      </c>
      <c r="AA6" s="31">
        <v>76549075.630000249</v>
      </c>
      <c r="AB6" s="31">
        <v>999494.56999887526</v>
      </c>
      <c r="AC6" s="32">
        <v>1.2888626668695002E-2</v>
      </c>
      <c r="AD6" s="33">
        <v>204114</v>
      </c>
      <c r="AE6" s="33">
        <v>3616</v>
      </c>
      <c r="AF6" s="34">
        <v>21445.954148229845</v>
      </c>
      <c r="AM6" s="23"/>
    </row>
    <row r="7" spans="1:39" x14ac:dyDescent="0.35">
      <c r="B7" s="35" t="s">
        <v>126</v>
      </c>
      <c r="C7" s="51" t="s">
        <v>0</v>
      </c>
      <c r="D7" s="53" t="s">
        <v>2</v>
      </c>
      <c r="H7" s="49" t="s">
        <v>6</v>
      </c>
      <c r="I7" s="25">
        <v>6988821.7000000374</v>
      </c>
      <c r="J7" s="46">
        <v>162586.65000003763</v>
      </c>
      <c r="L7" s="49" t="s">
        <v>136</v>
      </c>
      <c r="M7" s="25">
        <v>457.20000000000005</v>
      </c>
      <c r="N7" s="16">
        <v>172.20000000000005</v>
      </c>
      <c r="O7" s="68">
        <v>12</v>
      </c>
      <c r="Q7" s="49" t="s">
        <v>386</v>
      </c>
      <c r="R7" s="25">
        <v>4527839.6900000013</v>
      </c>
      <c r="S7" s="46">
        <v>5332.1599999889731</v>
      </c>
      <c r="U7" s="49" t="s">
        <v>387</v>
      </c>
      <c r="V7" s="25">
        <v>1877743.3899999964</v>
      </c>
      <c r="W7" s="46">
        <v>-80996.890000003856</v>
      </c>
      <c r="AM7" s="23"/>
    </row>
    <row r="8" spans="1:39" x14ac:dyDescent="0.35">
      <c r="B8" s="59">
        <v>2017</v>
      </c>
      <c r="C8" s="56">
        <v>8069755.5799999535</v>
      </c>
      <c r="D8" s="60">
        <v>333245.60999996495</v>
      </c>
      <c r="H8" s="49" t="s">
        <v>7</v>
      </c>
      <c r="I8" s="25">
        <v>3696009.0500000222</v>
      </c>
      <c r="J8" s="46">
        <v>80231.440000011586</v>
      </c>
      <c r="L8" s="49" t="s">
        <v>137</v>
      </c>
      <c r="M8" s="25">
        <v>71700.839999999967</v>
      </c>
      <c r="N8" s="16">
        <v>26316.029999999861</v>
      </c>
      <c r="O8" s="68">
        <v>1911</v>
      </c>
      <c r="Q8" s="49" t="s">
        <v>387</v>
      </c>
      <c r="R8" s="25">
        <v>1877743.3899999964</v>
      </c>
      <c r="S8" s="46">
        <v>-80996.890000003856</v>
      </c>
      <c r="U8" s="49" t="s">
        <v>391</v>
      </c>
      <c r="V8" s="25">
        <v>3883042.9599999962</v>
      </c>
      <c r="W8" s="46">
        <v>41429.479999998119</v>
      </c>
      <c r="AM8" s="23"/>
    </row>
    <row r="9" spans="1:39" x14ac:dyDescent="0.35">
      <c r="B9" s="49">
        <v>2018</v>
      </c>
      <c r="C9" s="25">
        <v>24328786.249999445</v>
      </c>
      <c r="D9" s="46">
        <v>507753.42999948934</v>
      </c>
      <c r="H9" s="49" t="s">
        <v>8</v>
      </c>
      <c r="I9" s="25">
        <v>5630054.2800000403</v>
      </c>
      <c r="J9" s="46">
        <v>-27750.699999997392</v>
      </c>
      <c r="L9" s="49" t="s">
        <v>138</v>
      </c>
      <c r="M9" s="25">
        <v>135091.34000000003</v>
      </c>
      <c r="N9" s="16">
        <v>47314.490000000209</v>
      </c>
      <c r="O9" s="68">
        <v>3696</v>
      </c>
      <c r="Q9" s="49" t="s">
        <v>388</v>
      </c>
      <c r="R9" s="25">
        <v>6715354.3900000164</v>
      </c>
      <c r="S9" s="46">
        <v>109598.51999999397</v>
      </c>
      <c r="T9" s="1"/>
      <c r="U9" s="50" t="s">
        <v>114</v>
      </c>
      <c r="V9" s="48">
        <v>51993286.350000054</v>
      </c>
      <c r="W9" s="47">
        <v>858430.18000033498</v>
      </c>
      <c r="X9" s="1"/>
      <c r="AM9" s="23"/>
    </row>
    <row r="10" spans="1:39" x14ac:dyDescent="0.35">
      <c r="A10" s="1"/>
      <c r="B10" s="49">
        <v>2019</v>
      </c>
      <c r="C10" s="25">
        <v>32500005.58000052</v>
      </c>
      <c r="D10" s="46">
        <v>128772.24000081792</v>
      </c>
      <c r="G10" s="13"/>
      <c r="H10" s="49" t="s">
        <v>9</v>
      </c>
      <c r="I10" s="25">
        <v>3127501.1500000367</v>
      </c>
      <c r="J10" s="46">
        <v>-366971.94999996666</v>
      </c>
      <c r="K10" s="1"/>
      <c r="L10" s="49" t="s">
        <v>139</v>
      </c>
      <c r="M10" s="25">
        <v>45933.449999999968</v>
      </c>
      <c r="N10" s="16">
        <v>11887.389999999948</v>
      </c>
      <c r="O10" s="68">
        <v>720</v>
      </c>
      <c r="Q10" s="49" t="s">
        <v>389</v>
      </c>
      <c r="R10" s="25">
        <v>12004822.449999968</v>
      </c>
      <c r="S10" s="46">
        <v>304235.83999997191</v>
      </c>
      <c r="Y10" s="8" t="s">
        <v>1053</v>
      </c>
      <c r="Z10" s="30"/>
      <c r="AA10" s="30"/>
      <c r="AB10" s="30"/>
      <c r="AC10" s="30"/>
      <c r="AD10" s="30"/>
      <c r="AE10" s="30"/>
      <c r="AF10" s="30"/>
      <c r="AM10" s="23"/>
    </row>
    <row r="11" spans="1:39" ht="18.5" x14ac:dyDescent="0.35">
      <c r="B11" s="50">
        <v>2020</v>
      </c>
      <c r="C11" s="48">
        <v>12650022.789999571</v>
      </c>
      <c r="D11" s="47">
        <v>29723.289999533445</v>
      </c>
      <c r="H11" s="49" t="s">
        <v>10</v>
      </c>
      <c r="I11" s="25">
        <v>5760758.1400000313</v>
      </c>
      <c r="J11" s="46">
        <v>134430.70000002719</v>
      </c>
      <c r="L11" s="49" t="s">
        <v>140</v>
      </c>
      <c r="M11" s="25">
        <v>39619.590000000062</v>
      </c>
      <c r="N11" s="16">
        <v>10250.480000000065</v>
      </c>
      <c r="O11" s="68">
        <v>723</v>
      </c>
      <c r="Q11" s="49" t="s">
        <v>390</v>
      </c>
      <c r="R11" s="25">
        <v>7638606.5500000054</v>
      </c>
      <c r="S11" s="46">
        <v>168495.82000000682</v>
      </c>
      <c r="Y11" s="19" t="s">
        <v>99</v>
      </c>
      <c r="Z11" s="36" t="s">
        <v>0</v>
      </c>
      <c r="AA11" s="36" t="s">
        <v>94</v>
      </c>
      <c r="AB11" s="36" t="s">
        <v>2</v>
      </c>
      <c r="AC11" s="36" t="s">
        <v>1</v>
      </c>
      <c r="AD11" s="36" t="s">
        <v>95</v>
      </c>
      <c r="AE11" s="36" t="s">
        <v>96</v>
      </c>
      <c r="AF11" s="36" t="s">
        <v>97</v>
      </c>
      <c r="AM11" s="23"/>
    </row>
    <row r="12" spans="1:39" x14ac:dyDescent="0.35">
      <c r="B12" s="24"/>
      <c r="H12" s="49" t="s">
        <v>11</v>
      </c>
      <c r="I12" s="25">
        <v>8480964.9100000858</v>
      </c>
      <c r="J12" s="46">
        <v>192682.54000004847</v>
      </c>
      <c r="L12" s="49" t="s">
        <v>141</v>
      </c>
      <c r="M12" s="25">
        <v>72035.929999999978</v>
      </c>
      <c r="N12" s="16">
        <v>19303.309999999889</v>
      </c>
      <c r="O12" s="68">
        <v>3365</v>
      </c>
      <c r="Q12" s="49" t="s">
        <v>112</v>
      </c>
      <c r="R12" s="25">
        <v>18001116.10000008</v>
      </c>
      <c r="S12" s="46">
        <v>110750.76000003144</v>
      </c>
      <c r="Z12" s="64">
        <v>77548570.199999124</v>
      </c>
      <c r="AA12" s="64">
        <v>76549075.630000249</v>
      </c>
      <c r="AB12" s="65">
        <v>999494.56999887526</v>
      </c>
      <c r="AC12" s="66">
        <v>1.2888626668695002E-2</v>
      </c>
      <c r="AD12" s="67">
        <v>204114</v>
      </c>
      <c r="AE12" s="67">
        <v>3616</v>
      </c>
      <c r="AF12" s="39">
        <v>21445.954148229845</v>
      </c>
      <c r="AM12" s="23"/>
    </row>
    <row r="13" spans="1:39" ht="18.5" x14ac:dyDescent="0.35">
      <c r="B13" s="90" t="s">
        <v>128</v>
      </c>
      <c r="C13" s="91"/>
      <c r="D13" s="91"/>
      <c r="E13" s="91"/>
      <c r="H13" s="49" t="s">
        <v>12</v>
      </c>
      <c r="I13" s="25">
        <v>8871189.6600000504</v>
      </c>
      <c r="J13" s="46">
        <v>255249.38999999315</v>
      </c>
      <c r="L13" s="49" t="s">
        <v>142</v>
      </c>
      <c r="M13" s="25">
        <v>48719.670000000027</v>
      </c>
      <c r="N13" s="16">
        <v>14290.899999999929</v>
      </c>
      <c r="O13" s="68">
        <v>2197</v>
      </c>
      <c r="Q13" s="50" t="s">
        <v>391</v>
      </c>
      <c r="R13" s="48">
        <v>3883042.9599999962</v>
      </c>
      <c r="S13" s="47">
        <v>41429.479999998119</v>
      </c>
      <c r="Y13" s="19" t="s">
        <v>98</v>
      </c>
      <c r="Z13" s="51" t="s">
        <v>100</v>
      </c>
      <c r="AA13" s="52" t="s">
        <v>93</v>
      </c>
      <c r="AB13" s="52" t="s">
        <v>101</v>
      </c>
      <c r="AC13" s="53" t="s">
        <v>102</v>
      </c>
      <c r="AM13" s="23"/>
    </row>
    <row r="14" spans="1:39" x14ac:dyDescent="0.35">
      <c r="B14" s="35" t="s">
        <v>130</v>
      </c>
      <c r="C14" s="51" t="s">
        <v>0</v>
      </c>
      <c r="D14" s="52" t="s">
        <v>2</v>
      </c>
      <c r="E14" s="53" t="s">
        <v>1</v>
      </c>
      <c r="H14" s="49" t="s">
        <v>13</v>
      </c>
      <c r="I14" s="25">
        <v>4942210.0700000376</v>
      </c>
      <c r="J14" s="46">
        <v>115214.94000002276</v>
      </c>
      <c r="K14" s="1"/>
      <c r="L14" s="49" t="s">
        <v>143</v>
      </c>
      <c r="M14" s="25">
        <v>11235.469999999994</v>
      </c>
      <c r="N14" s="16">
        <v>3510.1299999999701</v>
      </c>
      <c r="O14" s="68">
        <v>493</v>
      </c>
      <c r="Z14" s="51" t="s">
        <v>92</v>
      </c>
      <c r="AA14" s="52" t="s">
        <v>92</v>
      </c>
      <c r="AB14" s="52" t="s">
        <v>56</v>
      </c>
      <c r="AC14" s="53" t="s">
        <v>81</v>
      </c>
      <c r="AM14" s="23"/>
    </row>
    <row r="15" spans="1:39" ht="18.5" x14ac:dyDescent="0.35">
      <c r="B15" s="59" t="s">
        <v>55</v>
      </c>
      <c r="C15" s="56">
        <v>539106.09000000847</v>
      </c>
      <c r="D15" s="57">
        <v>188080.76000001165</v>
      </c>
      <c r="E15" s="58">
        <v>0.34887522787956021</v>
      </c>
      <c r="H15" s="50" t="s">
        <v>14</v>
      </c>
      <c r="I15" s="48">
        <v>8214378.4100000765</v>
      </c>
      <c r="J15" s="47">
        <v>44508.940000036731</v>
      </c>
      <c r="L15" s="49" t="s">
        <v>144</v>
      </c>
      <c r="M15" s="25">
        <v>11447.52000000001</v>
      </c>
      <c r="N15" s="16">
        <v>4037.1900000000078</v>
      </c>
      <c r="O15" s="68">
        <v>791</v>
      </c>
      <c r="Y15" s="19" t="s">
        <v>103</v>
      </c>
      <c r="Z15" s="51" t="s">
        <v>104</v>
      </c>
      <c r="AA15" s="52" t="s">
        <v>106</v>
      </c>
      <c r="AB15" s="52" t="s">
        <v>108</v>
      </c>
      <c r="AC15" s="53" t="s">
        <v>109</v>
      </c>
      <c r="AM15" s="23"/>
    </row>
    <row r="16" spans="1:39" x14ac:dyDescent="0.35">
      <c r="B16" s="49" t="s">
        <v>56</v>
      </c>
      <c r="C16" s="25">
        <v>64069033.160002455</v>
      </c>
      <c r="D16" s="16">
        <v>-435678.89999806881</v>
      </c>
      <c r="E16" s="54">
        <v>-6.8001478797101314E-3</v>
      </c>
      <c r="L16" s="49" t="s">
        <v>145</v>
      </c>
      <c r="M16" s="25">
        <v>40285.650000000081</v>
      </c>
      <c r="N16" s="16">
        <v>13960.630000000114</v>
      </c>
      <c r="O16" s="68">
        <v>2810</v>
      </c>
      <c r="Q16" s="84" t="s">
        <v>396</v>
      </c>
      <c r="R16" s="84"/>
      <c r="S16" s="84"/>
      <c r="U16" s="84" t="s">
        <v>1027</v>
      </c>
      <c r="V16" s="84"/>
      <c r="W16" s="84"/>
      <c r="X16" s="1"/>
      <c r="Z16" s="51" t="s">
        <v>105</v>
      </c>
      <c r="AA16" s="52" t="s">
        <v>107</v>
      </c>
      <c r="AB16" s="33">
        <v>701</v>
      </c>
      <c r="AC16" s="34">
        <v>110625.63509272343</v>
      </c>
      <c r="AD16" s="1"/>
      <c r="AE16" s="6"/>
      <c r="AM16" s="23"/>
    </row>
    <row r="17" spans="2:39" ht="18.5" x14ac:dyDescent="0.35">
      <c r="B17" s="49" t="s">
        <v>57</v>
      </c>
      <c r="C17" s="25">
        <v>1714056.0499999358</v>
      </c>
      <c r="D17" s="16">
        <v>245857.27999995719</v>
      </c>
      <c r="E17" s="54">
        <v>0.14343596290212704</v>
      </c>
      <c r="L17" s="49" t="s">
        <v>146</v>
      </c>
      <c r="M17" s="25">
        <v>23648.610000000073</v>
      </c>
      <c r="N17" s="16">
        <v>8375.3800000000647</v>
      </c>
      <c r="O17" s="68">
        <v>1636</v>
      </c>
      <c r="Q17" s="35" t="s">
        <v>1026</v>
      </c>
      <c r="R17" s="51" t="s">
        <v>0</v>
      </c>
      <c r="S17" s="53" t="s">
        <v>2</v>
      </c>
      <c r="U17" s="35" t="s">
        <v>1030</v>
      </c>
      <c r="V17" s="51" t="s">
        <v>0</v>
      </c>
      <c r="W17" s="53" t="s">
        <v>2</v>
      </c>
      <c r="Y17" s="19" t="s">
        <v>110</v>
      </c>
      <c r="Z17" s="51" t="s">
        <v>111</v>
      </c>
      <c r="AA17" s="53" t="s">
        <v>113</v>
      </c>
      <c r="AM17" s="23"/>
    </row>
    <row r="18" spans="2:39" ht="15.5" customHeight="1" x14ac:dyDescent="0.35">
      <c r="B18" s="50" t="s">
        <v>58</v>
      </c>
      <c r="C18" s="48">
        <v>11226374.900000127</v>
      </c>
      <c r="D18" s="28">
        <v>1001235.4300002232</v>
      </c>
      <c r="E18" s="55">
        <v>8.9185996273847212E-2</v>
      </c>
      <c r="K18" s="1"/>
      <c r="L18" s="49" t="s">
        <v>147</v>
      </c>
      <c r="M18" s="25">
        <v>182007.6</v>
      </c>
      <c r="N18" s="16">
        <v>65992.799999999843</v>
      </c>
      <c r="O18" s="68">
        <v>2585</v>
      </c>
      <c r="Q18" s="59" t="s">
        <v>397</v>
      </c>
      <c r="R18" s="56">
        <v>85177.039999999979</v>
      </c>
      <c r="S18" s="60">
        <v>-219.99000000003434</v>
      </c>
      <c r="U18" s="59" t="s">
        <v>1028</v>
      </c>
      <c r="V18" s="56">
        <v>6591601.4400000749</v>
      </c>
      <c r="W18" s="60">
        <v>69862.730000074953</v>
      </c>
      <c r="Z18" s="51" t="s">
        <v>112</v>
      </c>
      <c r="AA18" s="53" t="s">
        <v>114</v>
      </c>
      <c r="AM18" s="23"/>
    </row>
    <row r="19" spans="2:39" ht="18.5" x14ac:dyDescent="0.35">
      <c r="B19" s="24"/>
      <c r="L19" s="49" t="s">
        <v>148</v>
      </c>
      <c r="M19" s="25">
        <v>34112.520000000026</v>
      </c>
      <c r="N19" s="16">
        <v>8868.1800000000294</v>
      </c>
      <c r="O19" s="68">
        <v>468</v>
      </c>
      <c r="Q19" s="49" t="s">
        <v>398</v>
      </c>
      <c r="R19" s="25">
        <v>9055.2899999999991</v>
      </c>
      <c r="S19" s="46">
        <v>27.289999999997235</v>
      </c>
      <c r="U19" s="49" t="s">
        <v>1029</v>
      </c>
      <c r="V19" s="25">
        <v>33528402.310000718</v>
      </c>
      <c r="W19" s="46">
        <v>582859.35000102967</v>
      </c>
      <c r="Y19" s="19" t="s">
        <v>115</v>
      </c>
      <c r="Z19" s="51" t="s">
        <v>116</v>
      </c>
      <c r="AA19" s="52" t="s">
        <v>118</v>
      </c>
      <c r="AB19" s="52" t="s">
        <v>119</v>
      </c>
      <c r="AC19" s="53" t="s">
        <v>120</v>
      </c>
      <c r="AM19" s="23"/>
    </row>
    <row r="20" spans="2:39" ht="15.5" customHeight="1" x14ac:dyDescent="0.35">
      <c r="B20" s="90" t="s">
        <v>129</v>
      </c>
      <c r="C20" s="87"/>
      <c r="D20" s="87"/>
      <c r="E20" s="7"/>
      <c r="L20" s="49" t="s">
        <v>149</v>
      </c>
      <c r="M20" s="25">
        <v>134648.85000000009</v>
      </c>
      <c r="N20" s="16">
        <v>34850.900000000081</v>
      </c>
      <c r="O20" s="68">
        <v>555</v>
      </c>
      <c r="Q20" s="49" t="s">
        <v>399</v>
      </c>
      <c r="R20" s="25">
        <v>83457.14999999998</v>
      </c>
      <c r="S20" s="46">
        <v>-133.11000000005879</v>
      </c>
      <c r="U20" s="50" t="s">
        <v>107</v>
      </c>
      <c r="V20" s="48">
        <v>37428566.45000051</v>
      </c>
      <c r="W20" s="47">
        <v>346772.49000094831</v>
      </c>
      <c r="Z20" s="51" t="s">
        <v>117</v>
      </c>
      <c r="AA20" s="31">
        <v>-598661429.80000091</v>
      </c>
      <c r="AB20" s="32">
        <v>0.11468119400777735</v>
      </c>
      <c r="AC20" s="34">
        <v>676210000</v>
      </c>
      <c r="AM20" s="23"/>
    </row>
    <row r="21" spans="2:39" x14ac:dyDescent="0.35">
      <c r="B21" s="35" t="s">
        <v>131</v>
      </c>
      <c r="C21" s="51" t="s">
        <v>0</v>
      </c>
      <c r="D21" s="53" t="s">
        <v>2</v>
      </c>
      <c r="L21" s="49" t="s">
        <v>150</v>
      </c>
      <c r="M21" s="25">
        <v>61070.099999999933</v>
      </c>
      <c r="N21" s="16">
        <v>15829.379999999896</v>
      </c>
      <c r="O21" s="68">
        <v>444</v>
      </c>
      <c r="Q21" s="49" t="s">
        <v>400</v>
      </c>
      <c r="R21" s="25">
        <v>1258.3799999999999</v>
      </c>
      <c r="S21" s="46">
        <v>18.930000000000064</v>
      </c>
      <c r="AM21" s="23"/>
    </row>
    <row r="22" spans="2:39" x14ac:dyDescent="0.35">
      <c r="B22" s="59" t="s">
        <v>59</v>
      </c>
      <c r="C22" s="56">
        <v>167171.78999999986</v>
      </c>
      <c r="D22" s="60">
        <v>51689.729999999763</v>
      </c>
      <c r="L22" s="49" t="s">
        <v>151</v>
      </c>
      <c r="M22" s="25">
        <v>19084.200000000026</v>
      </c>
      <c r="N22" s="16">
        <v>4962.3000000000175</v>
      </c>
      <c r="O22" s="68">
        <v>255</v>
      </c>
      <c r="Q22" s="49" t="s">
        <v>401</v>
      </c>
      <c r="R22" s="25">
        <v>779.47</v>
      </c>
      <c r="S22" s="46">
        <v>-143.40999999999997</v>
      </c>
      <c r="U22" s="84" t="s">
        <v>1031</v>
      </c>
      <c r="V22" s="84"/>
      <c r="W22" s="84"/>
      <c r="X22" s="84"/>
      <c r="Y22" s="84"/>
      <c r="AA22" s="87" t="s">
        <v>1049</v>
      </c>
      <c r="AB22" s="87"/>
      <c r="AC22" s="87"/>
      <c r="AD22" s="87"/>
      <c r="AE22" s="87"/>
      <c r="AM22" s="23"/>
    </row>
    <row r="23" spans="2:39" x14ac:dyDescent="0.35">
      <c r="B23" s="49" t="s">
        <v>60</v>
      </c>
      <c r="C23" s="25">
        <v>182007.6</v>
      </c>
      <c r="D23" s="46">
        <v>65992.799999999843</v>
      </c>
      <c r="L23" s="49" t="s">
        <v>152</v>
      </c>
      <c r="M23" s="25">
        <v>475066.75999999978</v>
      </c>
      <c r="N23" s="16">
        <v>50868.340000000258</v>
      </c>
      <c r="O23" s="68">
        <v>626</v>
      </c>
      <c r="Q23" s="49" t="s">
        <v>402</v>
      </c>
      <c r="R23" s="25">
        <v>7079.93</v>
      </c>
      <c r="S23" s="46">
        <v>-1162.0599999999995</v>
      </c>
      <c r="U23" s="35" t="s">
        <v>1052</v>
      </c>
      <c r="V23" s="51" t="s">
        <v>0</v>
      </c>
      <c r="W23" s="52" t="s">
        <v>2</v>
      </c>
      <c r="X23" s="52" t="s">
        <v>120</v>
      </c>
      <c r="Y23" s="53" t="s">
        <v>1</v>
      </c>
      <c r="AA23" s="35" t="s">
        <v>127</v>
      </c>
      <c r="AB23" s="51" t="s">
        <v>1050</v>
      </c>
      <c r="AC23" s="52" t="s">
        <v>0</v>
      </c>
      <c r="AD23" s="52" t="s">
        <v>118</v>
      </c>
      <c r="AE23" s="53" t="s">
        <v>1051</v>
      </c>
      <c r="AM23" s="23"/>
    </row>
    <row r="24" spans="2:39" ht="15" customHeight="1" x14ac:dyDescent="0.35">
      <c r="B24" s="49" t="s">
        <v>61</v>
      </c>
      <c r="C24" s="25">
        <v>6885.9299999999948</v>
      </c>
      <c r="D24" s="46">
        <v>2503.5799999999936</v>
      </c>
      <c r="K24" s="20"/>
      <c r="L24" s="49" t="s">
        <v>153</v>
      </c>
      <c r="M24" s="25">
        <v>861913.55000000144</v>
      </c>
      <c r="N24" s="16">
        <v>90867.769999999786</v>
      </c>
      <c r="O24" s="68">
        <v>1132</v>
      </c>
      <c r="P24" s="20"/>
      <c r="Q24" s="49" t="s">
        <v>403</v>
      </c>
      <c r="R24" s="25">
        <v>3749.11</v>
      </c>
      <c r="S24" s="46">
        <v>345.10000000000036</v>
      </c>
      <c r="T24" s="1"/>
      <c r="U24" s="59" t="s">
        <v>1032</v>
      </c>
      <c r="V24" s="56">
        <v>737568.41999999969</v>
      </c>
      <c r="W24" s="57">
        <v>274.94999999995343</v>
      </c>
      <c r="X24" s="57">
        <v>19450000</v>
      </c>
      <c r="Y24" s="58">
        <v>3.7277897554230095E-4</v>
      </c>
      <c r="AA24" s="59" t="s">
        <v>7</v>
      </c>
      <c r="AB24" s="56">
        <v>14700000</v>
      </c>
      <c r="AC24" s="57">
        <v>3696009.0500000222</v>
      </c>
      <c r="AD24" s="57">
        <v>-11003990.949999977</v>
      </c>
      <c r="AE24" s="60">
        <v>0.25142918707483142</v>
      </c>
      <c r="AM24" s="23"/>
    </row>
    <row r="25" spans="2:39" ht="14.5" customHeight="1" x14ac:dyDescent="0.35">
      <c r="B25" s="49" t="s">
        <v>62</v>
      </c>
      <c r="C25" s="25">
        <v>44444.929999999928</v>
      </c>
      <c r="D25" s="46">
        <v>11553.879999999954</v>
      </c>
      <c r="K25" s="20"/>
      <c r="L25" s="49" t="s">
        <v>154</v>
      </c>
      <c r="M25" s="25">
        <v>13765.920000000002</v>
      </c>
      <c r="N25" s="16">
        <v>1881.3500000000004</v>
      </c>
      <c r="O25" s="68">
        <v>17</v>
      </c>
      <c r="P25" s="20"/>
      <c r="Q25" s="49" t="s">
        <v>404</v>
      </c>
      <c r="R25" s="25">
        <v>238160.40999999997</v>
      </c>
      <c r="S25" s="46">
        <v>-19609.530000000028</v>
      </c>
      <c r="U25" s="49" t="s">
        <v>1033</v>
      </c>
      <c r="V25" s="25"/>
      <c r="W25" s="16"/>
      <c r="X25" s="16">
        <v>221700000</v>
      </c>
      <c r="Y25" s="54"/>
      <c r="AA25" s="49" t="s">
        <v>6</v>
      </c>
      <c r="AB25" s="25">
        <v>23360000</v>
      </c>
      <c r="AC25" s="16">
        <v>6988821.7000000374</v>
      </c>
      <c r="AD25" s="16">
        <v>-16371178.299999963</v>
      </c>
      <c r="AE25" s="46">
        <v>0.29917901113013856</v>
      </c>
      <c r="AM25" s="23"/>
    </row>
    <row r="26" spans="2:39" x14ac:dyDescent="0.35">
      <c r="B26" s="49" t="s">
        <v>63</v>
      </c>
      <c r="C26" s="25">
        <v>60183.149999999929</v>
      </c>
      <c r="D26" s="46">
        <v>15592.239999999918</v>
      </c>
      <c r="L26" s="49" t="s">
        <v>155</v>
      </c>
      <c r="M26" s="25">
        <v>106078.5599999999</v>
      </c>
      <c r="N26" s="16">
        <v>14497.399999999863</v>
      </c>
      <c r="O26" s="68">
        <v>131</v>
      </c>
      <c r="Q26" s="49" t="s">
        <v>405</v>
      </c>
      <c r="R26" s="25">
        <v>1805.4499999999998</v>
      </c>
      <c r="S26" s="46">
        <v>52.240000000000009</v>
      </c>
      <c r="U26" s="49" t="s">
        <v>1034</v>
      </c>
      <c r="V26" s="25">
        <v>3614760.6099999985</v>
      </c>
      <c r="W26" s="16">
        <v>94336.139999995939</v>
      </c>
      <c r="X26" s="16">
        <v>19625000</v>
      </c>
      <c r="Y26" s="54">
        <v>2.6097479246349312E-2</v>
      </c>
      <c r="AA26" s="49" t="s">
        <v>10</v>
      </c>
      <c r="AB26" s="25">
        <v>24800000</v>
      </c>
      <c r="AC26" s="16">
        <v>5760758.1400000313</v>
      </c>
      <c r="AD26" s="16">
        <v>-19039241.85999997</v>
      </c>
      <c r="AE26" s="46">
        <v>0.23228863467742061</v>
      </c>
      <c r="AM26" s="23"/>
    </row>
    <row r="27" spans="2:39" x14ac:dyDescent="0.35">
      <c r="B27" s="49" t="s">
        <v>64</v>
      </c>
      <c r="C27" s="25">
        <v>30658.420000000093</v>
      </c>
      <c r="D27" s="46">
        <v>-5106.3599999998478</v>
      </c>
      <c r="L27" s="49" t="s">
        <v>156</v>
      </c>
      <c r="M27" s="25">
        <v>893292.29999999807</v>
      </c>
      <c r="N27" s="16">
        <v>93737.24000000034</v>
      </c>
      <c r="O27" s="68">
        <v>1160</v>
      </c>
      <c r="Q27" s="49" t="s">
        <v>406</v>
      </c>
      <c r="R27" s="25">
        <v>200012.86000000019</v>
      </c>
      <c r="S27" s="46">
        <v>-948.16999999989639</v>
      </c>
      <c r="U27" s="49" t="s">
        <v>1035</v>
      </c>
      <c r="V27" s="25">
        <v>3486102.4899999988</v>
      </c>
      <c r="W27" s="16">
        <v>1584.0799999972805</v>
      </c>
      <c r="X27" s="16">
        <v>23675000</v>
      </c>
      <c r="Y27" s="54">
        <v>4.543985739206655E-4</v>
      </c>
      <c r="AA27" s="49" t="s">
        <v>3</v>
      </c>
      <c r="AB27" s="25">
        <v>22000000</v>
      </c>
      <c r="AC27" s="16">
        <v>4965535.1600000346</v>
      </c>
      <c r="AD27" s="16">
        <v>-17034464.839999966</v>
      </c>
      <c r="AE27" s="46">
        <v>0.22570614363636521</v>
      </c>
      <c r="AM27" s="23"/>
    </row>
    <row r="28" spans="2:39" ht="14.5" customHeight="1" x14ac:dyDescent="0.35">
      <c r="B28" s="49" t="s">
        <v>65</v>
      </c>
      <c r="C28" s="25">
        <v>8363</v>
      </c>
      <c r="D28" s="46">
        <v>2162.1500000000024</v>
      </c>
      <c r="K28" s="20"/>
      <c r="L28" s="49" t="s">
        <v>157</v>
      </c>
      <c r="M28" s="25">
        <v>258411.65999999954</v>
      </c>
      <c r="N28" s="16">
        <v>26360.549999999668</v>
      </c>
      <c r="O28" s="68">
        <v>333</v>
      </c>
      <c r="Q28" s="49" t="s">
        <v>407</v>
      </c>
      <c r="R28" s="25">
        <v>643.30999999999995</v>
      </c>
      <c r="S28" s="46">
        <v>145.12999999999988</v>
      </c>
      <c r="U28" s="49" t="s">
        <v>1036</v>
      </c>
      <c r="V28" s="25">
        <v>8099816.9499999825</v>
      </c>
      <c r="W28" s="16">
        <v>264949.11999998335</v>
      </c>
      <c r="X28" s="16">
        <v>13575000</v>
      </c>
      <c r="Y28" s="54">
        <v>3.2710507118310111E-2</v>
      </c>
      <c r="AA28" s="49" t="s">
        <v>11</v>
      </c>
      <c r="AB28" s="25">
        <v>31050000</v>
      </c>
      <c r="AC28" s="16">
        <v>8480964.9100000858</v>
      </c>
      <c r="AD28" s="16">
        <v>-22569035.089999914</v>
      </c>
      <c r="AE28" s="46">
        <v>0.27313896650563885</v>
      </c>
      <c r="AM28" s="23"/>
    </row>
    <row r="29" spans="2:39" x14ac:dyDescent="0.35">
      <c r="B29" s="49" t="s">
        <v>66</v>
      </c>
      <c r="C29" s="25">
        <v>10179.940000000002</v>
      </c>
      <c r="D29" s="46">
        <v>3718.9500000000025</v>
      </c>
      <c r="K29" s="7"/>
      <c r="L29" s="49" t="s">
        <v>158</v>
      </c>
      <c r="M29" s="25">
        <v>470900.73999999941</v>
      </c>
      <c r="N29" s="16">
        <v>50479.950000000536</v>
      </c>
      <c r="O29" s="68">
        <v>614</v>
      </c>
      <c r="Q29" s="49" t="s">
        <v>408</v>
      </c>
      <c r="R29" s="25">
        <v>88245.809999999969</v>
      </c>
      <c r="S29" s="46">
        <v>-254.60000000003492</v>
      </c>
      <c r="U29" s="49" t="s">
        <v>1037</v>
      </c>
      <c r="V29" s="25">
        <v>9755992.0099999867</v>
      </c>
      <c r="W29" s="16">
        <v>203855.93999996781</v>
      </c>
      <c r="X29" s="16">
        <v>13675000</v>
      </c>
      <c r="Y29" s="54">
        <v>2.089545991745519E-2</v>
      </c>
      <c r="AA29" s="49" t="s">
        <v>9</v>
      </c>
      <c r="AB29" s="25">
        <v>28925000</v>
      </c>
      <c r="AC29" s="16">
        <v>3127501.1500000367</v>
      </c>
      <c r="AD29" s="16">
        <v>-25797498.849999964</v>
      </c>
      <c r="AE29" s="46">
        <v>0.10812449956784916</v>
      </c>
      <c r="AM29" s="23"/>
    </row>
    <row r="30" spans="2:39" x14ac:dyDescent="0.35">
      <c r="B30" s="49" t="s">
        <v>67</v>
      </c>
      <c r="C30" s="25">
        <v>183123.06000000046</v>
      </c>
      <c r="D30" s="46">
        <v>47452.680000000779</v>
      </c>
      <c r="L30" s="49" t="s">
        <v>159</v>
      </c>
      <c r="M30" s="25">
        <v>141635.10000000003</v>
      </c>
      <c r="N30" s="16">
        <v>19356.970000000059</v>
      </c>
      <c r="O30" s="68">
        <v>173</v>
      </c>
      <c r="Q30" s="49" t="s">
        <v>409</v>
      </c>
      <c r="R30" s="25">
        <v>42803.810000000012</v>
      </c>
      <c r="S30" s="46">
        <v>-1467.8399999999747</v>
      </c>
      <c r="U30" s="49" t="s">
        <v>1038</v>
      </c>
      <c r="V30" s="25">
        <v>5536439.2600000063</v>
      </c>
      <c r="W30" s="16">
        <v>67741.800000003539</v>
      </c>
      <c r="X30" s="16">
        <v>18875000</v>
      </c>
      <c r="Y30" s="54">
        <v>1.2235625971629185E-2</v>
      </c>
      <c r="AA30" s="49" t="s">
        <v>8</v>
      </c>
      <c r="AB30" s="25">
        <v>33950000</v>
      </c>
      <c r="AC30" s="16">
        <v>5630054.2800000403</v>
      </c>
      <c r="AD30" s="16">
        <v>-28319945.719999962</v>
      </c>
      <c r="AE30" s="46">
        <v>0.16583370486008955</v>
      </c>
      <c r="AM30" s="23"/>
    </row>
    <row r="31" spans="2:39" x14ac:dyDescent="0.35">
      <c r="B31" s="49" t="s">
        <v>68</v>
      </c>
      <c r="C31" s="25">
        <v>61629.349999999904</v>
      </c>
      <c r="D31" s="46">
        <v>15973.839999999836</v>
      </c>
      <c r="L31" s="49" t="s">
        <v>160</v>
      </c>
      <c r="M31" s="25">
        <v>39988.859999999979</v>
      </c>
      <c r="N31" s="16">
        <v>10397.059999999979</v>
      </c>
      <c r="O31" s="68">
        <v>222</v>
      </c>
      <c r="Q31" s="49" t="s">
        <v>410</v>
      </c>
      <c r="R31" s="25">
        <v>336451.7900000001</v>
      </c>
      <c r="S31" s="46">
        <v>-4294.0799999997253</v>
      </c>
      <c r="U31" s="49" t="s">
        <v>117</v>
      </c>
      <c r="V31" s="25">
        <v>10158634.519999987</v>
      </c>
      <c r="W31" s="16">
        <v>254772.36999997683</v>
      </c>
      <c r="X31" s="16">
        <v>40850000</v>
      </c>
      <c r="Y31" s="54">
        <v>2.5079391280234498E-2</v>
      </c>
      <c r="AA31" s="49" t="s">
        <v>4</v>
      </c>
      <c r="AB31" s="25">
        <v>68150000</v>
      </c>
      <c r="AC31" s="16">
        <v>9462535.6200001258</v>
      </c>
      <c r="AD31" s="16">
        <v>-58687464.379999876</v>
      </c>
      <c r="AE31" s="46">
        <v>0.13884865179750736</v>
      </c>
      <c r="AM31" s="23"/>
    </row>
    <row r="32" spans="2:39" x14ac:dyDescent="0.35">
      <c r="B32" s="49" t="s">
        <v>69</v>
      </c>
      <c r="C32" s="25">
        <v>77966.800000000017</v>
      </c>
      <c r="D32" s="46">
        <v>20222.179999999935</v>
      </c>
      <c r="L32" s="49" t="s">
        <v>161</v>
      </c>
      <c r="M32" s="25">
        <v>32498.239999999972</v>
      </c>
      <c r="N32" s="16">
        <v>8448.6099999999751</v>
      </c>
      <c r="O32" s="68">
        <v>474</v>
      </c>
      <c r="Q32" s="49" t="s">
        <v>411</v>
      </c>
      <c r="R32" s="25">
        <v>943.74000000000012</v>
      </c>
      <c r="S32" s="46">
        <v>25.750000000000114</v>
      </c>
      <c r="U32" s="49" t="s">
        <v>1039</v>
      </c>
      <c r="V32" s="25">
        <v>1216916.5199999968</v>
      </c>
      <c r="W32" s="16">
        <v>-65442.440000002738</v>
      </c>
      <c r="X32" s="16">
        <v>3210000</v>
      </c>
      <c r="Y32" s="54">
        <v>-5.3777263209478753E-2</v>
      </c>
      <c r="AA32" s="49" t="s">
        <v>14</v>
      </c>
      <c r="AB32" s="25">
        <v>106925000</v>
      </c>
      <c r="AC32" s="16">
        <v>8214378.4100000765</v>
      </c>
      <c r="AD32" s="16">
        <v>-98710621.589999929</v>
      </c>
      <c r="AE32" s="46">
        <v>7.6823740098200394E-2</v>
      </c>
      <c r="AM32" s="23"/>
    </row>
    <row r="33" spans="2:39" x14ac:dyDescent="0.35">
      <c r="B33" s="49" t="s">
        <v>70</v>
      </c>
      <c r="C33" s="25">
        <v>207372.84999999989</v>
      </c>
      <c r="D33" s="46">
        <v>63477.540000000532</v>
      </c>
      <c r="L33" s="49" t="s">
        <v>162</v>
      </c>
      <c r="M33" s="25">
        <v>33949.820000000087</v>
      </c>
      <c r="N33" s="16">
        <v>8777.8400000001093</v>
      </c>
      <c r="O33" s="68">
        <v>700</v>
      </c>
      <c r="Q33" s="49" t="s">
        <v>412</v>
      </c>
      <c r="R33" s="25">
        <v>311445.75000000041</v>
      </c>
      <c r="S33" s="46">
        <v>-427.36999999941327</v>
      </c>
      <c r="U33" s="49" t="s">
        <v>1040</v>
      </c>
      <c r="V33" s="25">
        <v>8952751.4800000098</v>
      </c>
      <c r="W33" s="16">
        <v>141540.58000000007</v>
      </c>
      <c r="X33" s="16">
        <v>31150000</v>
      </c>
      <c r="Y33" s="54">
        <v>1.580972959164504E-2</v>
      </c>
      <c r="AA33" s="49" t="s">
        <v>13</v>
      </c>
      <c r="AB33" s="25">
        <v>35700000</v>
      </c>
      <c r="AC33" s="16">
        <v>4942210.0700000376</v>
      </c>
      <c r="AD33" s="16">
        <v>-30757789.929999962</v>
      </c>
      <c r="AE33" s="46">
        <v>0.13843725686274616</v>
      </c>
      <c r="AM33" s="23"/>
    </row>
    <row r="34" spans="2:39" x14ac:dyDescent="0.35">
      <c r="B34" s="49" t="s">
        <v>71</v>
      </c>
      <c r="C34" s="25">
        <v>161990.56000000064</v>
      </c>
      <c r="D34" s="46">
        <v>42022.240000000122</v>
      </c>
      <c r="L34" s="49" t="s">
        <v>163</v>
      </c>
      <c r="M34" s="25">
        <v>166327.25</v>
      </c>
      <c r="N34" s="16">
        <v>42836.380000000252</v>
      </c>
      <c r="O34" s="68">
        <v>850</v>
      </c>
      <c r="Q34" s="49" t="s">
        <v>413</v>
      </c>
      <c r="R34" s="25">
        <v>3028.4500000000007</v>
      </c>
      <c r="S34" s="46">
        <v>918.41000000000031</v>
      </c>
      <c r="U34" s="49" t="s">
        <v>1041</v>
      </c>
      <c r="V34" s="25">
        <v>3187720.1399999983</v>
      </c>
      <c r="W34" s="16">
        <v>134782.06999999657</v>
      </c>
      <c r="X34" s="16">
        <v>53850000</v>
      </c>
      <c r="Y34" s="54">
        <v>4.2281650860353334E-2</v>
      </c>
      <c r="AA34" s="49" t="s">
        <v>12</v>
      </c>
      <c r="AB34" s="25">
        <v>48225000</v>
      </c>
      <c r="AC34" s="16">
        <v>8871189.6600000504</v>
      </c>
      <c r="AD34" s="16">
        <v>-39353810.339999951</v>
      </c>
      <c r="AE34" s="46">
        <v>0.18395416609642407</v>
      </c>
      <c r="AM34" s="23"/>
    </row>
    <row r="35" spans="2:39" x14ac:dyDescent="0.35">
      <c r="B35" s="49" t="s">
        <v>72</v>
      </c>
      <c r="C35" s="25">
        <v>61134.400000000052</v>
      </c>
      <c r="D35" s="46">
        <v>15640.500000000058</v>
      </c>
      <c r="L35" s="49" t="s">
        <v>164</v>
      </c>
      <c r="M35" s="25">
        <v>14811.01999999997</v>
      </c>
      <c r="N35" s="16">
        <v>3849.6899999999841</v>
      </c>
      <c r="O35" s="68">
        <v>469</v>
      </c>
      <c r="Q35" s="49" t="s">
        <v>414</v>
      </c>
      <c r="R35" s="25">
        <v>7436.2800000000007</v>
      </c>
      <c r="S35" s="46">
        <v>-72.389999999997599</v>
      </c>
      <c r="U35" s="49" t="s">
        <v>1042</v>
      </c>
      <c r="V35" s="25">
        <v>1681207.5299999975</v>
      </c>
      <c r="W35" s="16">
        <v>-68802.06000000285</v>
      </c>
      <c r="X35" s="16">
        <v>4125000</v>
      </c>
      <c r="Y35" s="54">
        <v>-4.0924192148962688E-2</v>
      </c>
      <c r="AA35" s="49" t="s">
        <v>5</v>
      </c>
      <c r="AB35" s="25">
        <v>46075000</v>
      </c>
      <c r="AC35" s="16">
        <v>7408612.0500000454</v>
      </c>
      <c r="AD35" s="16">
        <v>-38666387.949999958</v>
      </c>
      <c r="AE35" s="46">
        <v>0.16079461855670202</v>
      </c>
      <c r="AM35" s="23"/>
    </row>
    <row r="36" spans="2:39" x14ac:dyDescent="0.35">
      <c r="B36" s="49" t="s">
        <v>73</v>
      </c>
      <c r="C36" s="25">
        <v>250209.759999998</v>
      </c>
      <c r="D36" s="46">
        <v>84511.23999999644</v>
      </c>
      <c r="L36" s="49" t="s">
        <v>165</v>
      </c>
      <c r="M36" s="25">
        <v>356131.62000000011</v>
      </c>
      <c r="N36" s="16">
        <v>12547.400000000373</v>
      </c>
      <c r="O36" s="68">
        <v>437</v>
      </c>
      <c r="Q36" s="49" t="s">
        <v>415</v>
      </c>
      <c r="R36" s="25">
        <v>11346.83</v>
      </c>
      <c r="S36" s="46">
        <v>-47.149999999999636</v>
      </c>
      <c r="U36" s="49" t="s">
        <v>1043</v>
      </c>
      <c r="V36" s="25">
        <v>4429368.450000002</v>
      </c>
      <c r="W36" s="16">
        <v>4004.2099999925122</v>
      </c>
      <c r="X36" s="16">
        <v>9050000</v>
      </c>
      <c r="Y36" s="54">
        <v>9.0401375392297977E-4</v>
      </c>
      <c r="AA36" s="50" t="s">
        <v>123</v>
      </c>
      <c r="AB36" s="48">
        <v>192350000</v>
      </c>
      <c r="AC36" s="28"/>
      <c r="AD36" s="28">
        <v>-192350000</v>
      </c>
      <c r="AE36" s="47"/>
      <c r="AM36" s="23"/>
    </row>
    <row r="37" spans="2:39" x14ac:dyDescent="0.35">
      <c r="B37" s="49" t="s">
        <v>74</v>
      </c>
      <c r="C37" s="25">
        <v>59218.45</v>
      </c>
      <c r="D37" s="46">
        <v>21787.500000000058</v>
      </c>
      <c r="L37" s="49" t="s">
        <v>166</v>
      </c>
      <c r="M37" s="25">
        <v>89872.259999999966</v>
      </c>
      <c r="N37" s="16">
        <v>2217.2599999999802</v>
      </c>
      <c r="O37" s="68">
        <v>109</v>
      </c>
      <c r="Q37" s="49" t="s">
        <v>416</v>
      </c>
      <c r="R37" s="25">
        <v>9127.81</v>
      </c>
      <c r="S37" s="46">
        <v>-32.050000000001091</v>
      </c>
      <c r="U37" s="49" t="s">
        <v>1044</v>
      </c>
      <c r="V37" s="25">
        <v>6283193.3300000113</v>
      </c>
      <c r="W37" s="16">
        <v>-87731.739999991842</v>
      </c>
      <c r="X37" s="16">
        <v>59850000</v>
      </c>
      <c r="Y37" s="54">
        <v>-1.3962922258193778E-2</v>
      </c>
      <c r="AM37" s="23"/>
    </row>
    <row r="38" spans="2:39" x14ac:dyDescent="0.35">
      <c r="B38" s="49" t="s">
        <v>75</v>
      </c>
      <c r="C38" s="25">
        <v>549933.9100000012</v>
      </c>
      <c r="D38" s="46">
        <v>-118087.97999999695</v>
      </c>
      <c r="L38" s="49" t="s">
        <v>167</v>
      </c>
      <c r="M38" s="25">
        <v>380581.9600000002</v>
      </c>
      <c r="N38" s="16">
        <v>13044.860000000335</v>
      </c>
      <c r="O38" s="68">
        <v>469</v>
      </c>
      <c r="Q38" s="49" t="s">
        <v>417</v>
      </c>
      <c r="R38" s="25">
        <v>203448.90999999997</v>
      </c>
      <c r="S38" s="46">
        <v>-18920.990000000049</v>
      </c>
      <c r="U38" s="49" t="s">
        <v>1045</v>
      </c>
      <c r="V38" s="25">
        <v>1073650.7199999983</v>
      </c>
      <c r="W38" s="16">
        <v>-43341.320000001928</v>
      </c>
      <c r="X38" s="16">
        <v>110150000</v>
      </c>
      <c r="Y38" s="54">
        <v>-4.0368174856718758E-2</v>
      </c>
      <c r="AM38" s="23"/>
    </row>
    <row r="39" spans="2:39" x14ac:dyDescent="0.35">
      <c r="B39" s="49" t="s">
        <v>76</v>
      </c>
      <c r="C39" s="25">
        <v>16249</v>
      </c>
      <c r="D39" s="46">
        <v>5049.28999999999</v>
      </c>
      <c r="L39" s="49" t="s">
        <v>168</v>
      </c>
      <c r="M39" s="25">
        <v>89872.259999999951</v>
      </c>
      <c r="N39" s="16">
        <v>2217.2599999999657</v>
      </c>
      <c r="O39" s="68">
        <v>109</v>
      </c>
      <c r="Q39" s="49" t="s">
        <v>418</v>
      </c>
      <c r="R39" s="25">
        <v>167361.35000000003</v>
      </c>
      <c r="S39" s="46">
        <v>-12735.079999999958</v>
      </c>
      <c r="U39" s="49" t="s">
        <v>1046</v>
      </c>
      <c r="V39" s="25">
        <v>174108.3300000001</v>
      </c>
      <c r="W39" s="16">
        <v>-14834.329999999929</v>
      </c>
      <c r="X39" s="16">
        <v>3050000</v>
      </c>
      <c r="Y39" s="54">
        <v>-8.5201724696342324E-2</v>
      </c>
      <c r="AM39" s="23"/>
    </row>
    <row r="40" spans="2:39" x14ac:dyDescent="0.35">
      <c r="B40" s="49" t="s">
        <v>77</v>
      </c>
      <c r="C40" s="25">
        <v>25880152.860001124</v>
      </c>
      <c r="D40" s="46">
        <v>1561197.8600008301</v>
      </c>
      <c r="L40" s="49" t="s">
        <v>169</v>
      </c>
      <c r="M40" s="25">
        <v>379654.84</v>
      </c>
      <c r="N40" s="16">
        <v>12909.270000000251</v>
      </c>
      <c r="O40" s="68">
        <v>468</v>
      </c>
      <c r="Q40" s="49" t="s">
        <v>419</v>
      </c>
      <c r="R40" s="25">
        <v>380589.50000000023</v>
      </c>
      <c r="S40" s="46">
        <v>-13811.539999999979</v>
      </c>
      <c r="U40" s="49" t="s">
        <v>1047</v>
      </c>
      <c r="V40" s="25">
        <v>2184211.149999999</v>
      </c>
      <c r="W40" s="16">
        <v>-43373.770000002813</v>
      </c>
      <c r="X40" s="16">
        <v>17100000</v>
      </c>
      <c r="Y40" s="54">
        <v>-1.9857864932153118E-2</v>
      </c>
      <c r="AM40" s="23"/>
    </row>
    <row r="41" spans="2:39" x14ac:dyDescent="0.35">
      <c r="B41" s="49" t="s">
        <v>78</v>
      </c>
      <c r="C41" s="25">
        <v>4493533.4200000204</v>
      </c>
      <c r="D41" s="46">
        <v>469339.43000004394</v>
      </c>
      <c r="L41" s="49" t="s">
        <v>170</v>
      </c>
      <c r="M41" s="25">
        <v>112288.68000000031</v>
      </c>
      <c r="N41" s="16">
        <v>29196.650000000242</v>
      </c>
      <c r="O41" s="68">
        <v>567</v>
      </c>
      <c r="Q41" s="49" t="s">
        <v>420</v>
      </c>
      <c r="R41" s="25">
        <v>2446.35</v>
      </c>
      <c r="S41" s="46">
        <v>57.170000000000073</v>
      </c>
      <c r="U41" s="50" t="s">
        <v>1048</v>
      </c>
      <c r="V41" s="48">
        <v>6976128.29</v>
      </c>
      <c r="W41" s="28">
        <v>155178.97000001837</v>
      </c>
      <c r="X41" s="28">
        <v>13250000</v>
      </c>
      <c r="Y41" s="55">
        <v>2.2244282723765444E-2</v>
      </c>
      <c r="AM41" s="23"/>
    </row>
    <row r="42" spans="2:39" x14ac:dyDescent="0.35">
      <c r="B42" s="49" t="s">
        <v>79</v>
      </c>
      <c r="C42" s="25">
        <v>133777.98000000036</v>
      </c>
      <c r="D42" s="46">
        <v>34723.250000001484</v>
      </c>
      <c r="L42" s="49" t="s">
        <v>171</v>
      </c>
      <c r="M42" s="25">
        <v>41590.400000000001</v>
      </c>
      <c r="N42" s="16">
        <v>10812.300000000014</v>
      </c>
      <c r="O42" s="68">
        <v>606</v>
      </c>
      <c r="Q42" s="49" t="s">
        <v>421</v>
      </c>
      <c r="R42" s="25">
        <v>7780.34</v>
      </c>
      <c r="S42" s="46">
        <v>1084.8900000000003</v>
      </c>
      <c r="AM42" s="23"/>
    </row>
    <row r="43" spans="2:39" x14ac:dyDescent="0.35">
      <c r="B43" s="49" t="s">
        <v>80</v>
      </c>
      <c r="C43" s="25">
        <v>13524.299999999994</v>
      </c>
      <c r="D43" s="46">
        <v>4206.3400000000111</v>
      </c>
      <c r="L43" s="49" t="s">
        <v>172</v>
      </c>
      <c r="M43" s="25">
        <v>30271.57000000008</v>
      </c>
      <c r="N43" s="16">
        <v>7868.4900000001217</v>
      </c>
      <c r="O43" s="68">
        <v>623</v>
      </c>
      <c r="Q43" s="49" t="s">
        <v>422</v>
      </c>
      <c r="R43" s="25">
        <v>381.19</v>
      </c>
      <c r="S43" s="46">
        <v>2.2699999999999818</v>
      </c>
      <c r="AM43" s="23"/>
    </row>
    <row r="44" spans="2:39" x14ac:dyDescent="0.35">
      <c r="B44" s="49" t="s">
        <v>81</v>
      </c>
      <c r="C44" s="25">
        <v>28681899.479998462</v>
      </c>
      <c r="D44" s="46">
        <v>-1051786.1799998768</v>
      </c>
      <c r="L44" s="49" t="s">
        <v>173</v>
      </c>
      <c r="M44" s="25">
        <v>19710.079999999984</v>
      </c>
      <c r="N44" s="16">
        <v>5124.9999999999854</v>
      </c>
      <c r="O44" s="68">
        <v>92</v>
      </c>
      <c r="Q44" s="49" t="s">
        <v>423</v>
      </c>
      <c r="R44" s="25">
        <v>1618.2800000000002</v>
      </c>
      <c r="S44" s="46">
        <v>460.13000000000011</v>
      </c>
      <c r="AM44" s="23"/>
    </row>
    <row r="45" spans="2:39" x14ac:dyDescent="0.35">
      <c r="B45" s="49" t="s">
        <v>82</v>
      </c>
      <c r="C45" s="25">
        <v>3746817.1299999678</v>
      </c>
      <c r="D45" s="46">
        <v>140667.86000001105</v>
      </c>
      <c r="L45" s="49" t="s">
        <v>174</v>
      </c>
      <c r="M45" s="25">
        <v>4042.2399999999989</v>
      </c>
      <c r="N45" s="16">
        <v>1050.6700000000005</v>
      </c>
      <c r="O45" s="68">
        <v>128</v>
      </c>
      <c r="Q45" s="49" t="s">
        <v>424</v>
      </c>
      <c r="R45" s="25">
        <v>150221.55000000005</v>
      </c>
      <c r="S45" s="46">
        <v>-8027.0299999999697</v>
      </c>
      <c r="AM45" s="23"/>
    </row>
    <row r="46" spans="2:39" x14ac:dyDescent="0.35">
      <c r="B46" s="49" t="s">
        <v>83</v>
      </c>
      <c r="C46" s="25">
        <v>50424.970000000118</v>
      </c>
      <c r="D46" s="46">
        <v>13081.400000000183</v>
      </c>
      <c r="L46" s="49" t="s">
        <v>175</v>
      </c>
      <c r="M46" s="25">
        <v>61439.700000000033</v>
      </c>
      <c r="N46" s="16">
        <v>61.919999999990978</v>
      </c>
      <c r="O46" s="68">
        <v>102</v>
      </c>
      <c r="Q46" s="49" t="s">
        <v>425</v>
      </c>
      <c r="R46" s="25">
        <v>13137.369999999997</v>
      </c>
      <c r="S46" s="46">
        <v>159.80000000000109</v>
      </c>
      <c r="AM46" s="23"/>
    </row>
    <row r="47" spans="2:39" x14ac:dyDescent="0.35">
      <c r="B47" s="49" t="s">
        <v>84</v>
      </c>
      <c r="C47" s="25">
        <v>325297.09000000131</v>
      </c>
      <c r="D47" s="46">
        <v>109496.7700000008</v>
      </c>
      <c r="L47" s="49" t="s">
        <v>176</v>
      </c>
      <c r="M47" s="25">
        <v>64451.450000000033</v>
      </c>
      <c r="N47" s="16">
        <v>64.959999999999127</v>
      </c>
      <c r="O47" s="68">
        <v>107</v>
      </c>
      <c r="Q47" s="49" t="s">
        <v>426</v>
      </c>
      <c r="R47" s="25">
        <v>58235.550000000025</v>
      </c>
      <c r="S47" s="46">
        <v>4759.130000000041</v>
      </c>
      <c r="AM47" s="23"/>
    </row>
    <row r="48" spans="2:39" x14ac:dyDescent="0.35">
      <c r="B48" s="49" t="s">
        <v>85</v>
      </c>
      <c r="C48" s="25">
        <v>23331.45000000007</v>
      </c>
      <c r="D48" s="46">
        <v>8661.5900000000674</v>
      </c>
      <c r="L48" s="49" t="s">
        <v>177</v>
      </c>
      <c r="M48" s="25">
        <v>285343.11999999994</v>
      </c>
      <c r="N48" s="16">
        <v>-1086.729999999865</v>
      </c>
      <c r="O48" s="68">
        <v>476</v>
      </c>
      <c r="Q48" s="49" t="s">
        <v>427</v>
      </c>
      <c r="R48" s="25">
        <v>1714.68</v>
      </c>
      <c r="S48" s="46">
        <v>13.669999999999845</v>
      </c>
      <c r="AM48" s="23"/>
    </row>
    <row r="49" spans="2:39" x14ac:dyDescent="0.35">
      <c r="B49" s="49" t="s">
        <v>86</v>
      </c>
      <c r="C49" s="25">
        <v>203041.16000000015</v>
      </c>
      <c r="D49" s="46">
        <v>61923.269999999669</v>
      </c>
      <c r="L49" s="49" t="s">
        <v>178</v>
      </c>
      <c r="M49" s="25">
        <v>192832.21999999988</v>
      </c>
      <c r="N49" s="16">
        <v>-929.15000000005239</v>
      </c>
      <c r="O49" s="68">
        <v>322</v>
      </c>
      <c r="Q49" s="49" t="s">
        <v>428</v>
      </c>
      <c r="R49" s="25">
        <v>278251.19999999984</v>
      </c>
      <c r="S49" s="46">
        <v>-19145.760000000184</v>
      </c>
      <c r="AM49" s="23"/>
    </row>
    <row r="50" spans="2:39" x14ac:dyDescent="0.35">
      <c r="B50" s="49" t="s">
        <v>87</v>
      </c>
      <c r="C50" s="25">
        <v>831.11000000000195</v>
      </c>
      <c r="D50" s="46">
        <v>311.06000000000222</v>
      </c>
      <c r="L50" s="49" t="s">
        <v>179</v>
      </c>
      <c r="M50" s="25">
        <v>49392.7</v>
      </c>
      <c r="N50" s="16">
        <v>49.779999999998836</v>
      </c>
      <c r="O50" s="68">
        <v>82</v>
      </c>
      <c r="Q50" s="49" t="s">
        <v>429</v>
      </c>
      <c r="R50" s="25">
        <v>18736.860000000004</v>
      </c>
      <c r="S50" s="46">
        <v>-563.38999999999578</v>
      </c>
      <c r="AM50" s="23"/>
    </row>
    <row r="51" spans="2:39" x14ac:dyDescent="0.35">
      <c r="B51" s="49" t="s">
        <v>88</v>
      </c>
      <c r="C51" s="25">
        <v>9506980.8199998867</v>
      </c>
      <c r="D51" s="46">
        <v>-945090.58000007272</v>
      </c>
      <c r="L51" s="49" t="s">
        <v>180</v>
      </c>
      <c r="M51" s="25">
        <v>48790.350000000013</v>
      </c>
      <c r="N51" s="16">
        <v>49.17000000000553</v>
      </c>
      <c r="O51" s="68">
        <v>81</v>
      </c>
      <c r="Q51" s="49" t="s">
        <v>430</v>
      </c>
      <c r="R51" s="25">
        <v>422901.0300000002</v>
      </c>
      <c r="S51" s="46">
        <v>38639.760000000184</v>
      </c>
      <c r="AM51" s="23"/>
    </row>
    <row r="52" spans="2:39" ht="15.5" thickTop="1" thickBot="1" x14ac:dyDescent="0.4">
      <c r="B52" s="49" t="s">
        <v>89</v>
      </c>
      <c r="C52" s="25">
        <v>1463309.2600000079</v>
      </c>
      <c r="D52" s="46">
        <v>-3142.5699999923818</v>
      </c>
      <c r="L52" s="50" t="s">
        <v>181</v>
      </c>
      <c r="M52" s="25">
        <v>286055.90999999986</v>
      </c>
      <c r="N52" s="16">
        <v>-975.69000000006054</v>
      </c>
      <c r="O52" s="68">
        <v>477</v>
      </c>
      <c r="Q52" s="49" t="s">
        <v>431</v>
      </c>
      <c r="R52" s="25">
        <v>6587.38</v>
      </c>
      <c r="S52" s="46">
        <v>819.60999999999967</v>
      </c>
      <c r="AM52" s="23"/>
    </row>
    <row r="53" spans="2:39" ht="15.5" thickTop="1" thickBot="1" x14ac:dyDescent="0.4">
      <c r="B53" s="49" t="s">
        <v>90</v>
      </c>
      <c r="C53" s="25">
        <v>207249.38000000032</v>
      </c>
      <c r="D53" s="46">
        <v>73802.720000000088</v>
      </c>
      <c r="L53" s="59" t="s">
        <v>182</v>
      </c>
      <c r="M53" s="25">
        <v>201325.40999999992</v>
      </c>
      <c r="N53" s="16">
        <v>-258.66000000000349</v>
      </c>
      <c r="O53" s="68">
        <v>335</v>
      </c>
      <c r="Q53" s="49" t="s">
        <v>432</v>
      </c>
      <c r="R53" s="25">
        <v>31039.180000000004</v>
      </c>
      <c r="S53" s="46">
        <v>-1684.8299999999981</v>
      </c>
      <c r="AM53" s="23"/>
    </row>
    <row r="54" spans="2:39" ht="15.5" thickTop="1" thickBot="1" x14ac:dyDescent="0.4">
      <c r="B54" s="50" t="s">
        <v>91</v>
      </c>
      <c r="C54" s="48">
        <v>679676.88999999478</v>
      </c>
      <c r="D54" s="47">
        <v>175946.34999999218</v>
      </c>
      <c r="L54" s="49" t="s">
        <v>183</v>
      </c>
      <c r="M54" s="25">
        <v>10328.720000000001</v>
      </c>
      <c r="N54" s="16">
        <v>2685.2299999999996</v>
      </c>
      <c r="O54" s="68">
        <v>188</v>
      </c>
      <c r="Q54" s="49" t="s">
        <v>433</v>
      </c>
      <c r="R54" s="25">
        <v>274945.4499999999</v>
      </c>
      <c r="S54" s="46">
        <v>26836.699999999983</v>
      </c>
      <c r="AM54" s="23"/>
    </row>
    <row r="55" spans="2:39" ht="15.5" thickTop="1" thickBot="1" x14ac:dyDescent="0.4">
      <c r="B55" s="24"/>
      <c r="L55" s="49" t="s">
        <v>184</v>
      </c>
      <c r="M55" s="25">
        <v>11937.239999999978</v>
      </c>
      <c r="N55" s="16">
        <v>3102.7799999999952</v>
      </c>
      <c r="O55" s="68">
        <v>378</v>
      </c>
      <c r="Q55" s="49" t="s">
        <v>434</v>
      </c>
      <c r="R55" s="25">
        <v>356800.08000000031</v>
      </c>
      <c r="S55" s="46">
        <v>-2632.1999999997206</v>
      </c>
      <c r="AM55" s="23"/>
    </row>
    <row r="56" spans="2:39" ht="15.5" thickTop="1" thickBot="1" x14ac:dyDescent="0.4">
      <c r="B56" s="24"/>
      <c r="L56" s="49" t="s">
        <v>185</v>
      </c>
      <c r="M56" s="25">
        <v>59218.45</v>
      </c>
      <c r="N56" s="16">
        <v>21787.500000000058</v>
      </c>
      <c r="O56" s="68">
        <v>1820</v>
      </c>
      <c r="Q56" s="49" t="s">
        <v>435</v>
      </c>
      <c r="R56" s="25">
        <v>182933.09</v>
      </c>
      <c r="S56" s="46">
        <v>-3.8300000000162981</v>
      </c>
      <c r="AM56" s="23"/>
    </row>
    <row r="57" spans="2:39" ht="15.5" thickTop="1" thickBot="1" x14ac:dyDescent="0.4">
      <c r="B57" s="24"/>
      <c r="L57" s="49" t="s">
        <v>186</v>
      </c>
      <c r="M57" s="25">
        <v>10332.410000000011</v>
      </c>
      <c r="N57" s="16">
        <v>2685.7000000000098</v>
      </c>
      <c r="O57" s="68">
        <v>319</v>
      </c>
      <c r="Q57" s="49" t="s">
        <v>436</v>
      </c>
      <c r="R57" s="25">
        <v>4795.1900000000005</v>
      </c>
      <c r="S57" s="46">
        <v>930.79000000000133</v>
      </c>
      <c r="AM57" s="23"/>
    </row>
    <row r="58" spans="2:39" ht="15.5" thickTop="1" thickBot="1" x14ac:dyDescent="0.4">
      <c r="B58" s="24"/>
      <c r="L58" s="49" t="s">
        <v>187</v>
      </c>
      <c r="M58" s="25">
        <v>38009.689999999973</v>
      </c>
      <c r="N58" s="16">
        <v>9881.1699999999983</v>
      </c>
      <c r="O58" s="68">
        <v>361</v>
      </c>
      <c r="Q58" s="49" t="s">
        <v>437</v>
      </c>
      <c r="R58" s="25">
        <v>12262.039999999999</v>
      </c>
      <c r="S58" s="46">
        <v>-856.31000000000131</v>
      </c>
      <c r="AM58" s="23"/>
    </row>
    <row r="59" spans="2:39" ht="15.5" thickTop="1" thickBot="1" x14ac:dyDescent="0.4">
      <c r="B59" s="24"/>
      <c r="L59" s="49" t="s">
        <v>188</v>
      </c>
      <c r="M59" s="25">
        <v>16896.700000000008</v>
      </c>
      <c r="N59" s="16">
        <v>4392.8000000000084</v>
      </c>
      <c r="O59" s="68">
        <v>190</v>
      </c>
      <c r="Q59" s="49" t="s">
        <v>438</v>
      </c>
      <c r="R59" s="25">
        <v>83292.080000000031</v>
      </c>
      <c r="S59" s="46">
        <v>-354.11999999998079</v>
      </c>
      <c r="AM59" s="23"/>
    </row>
    <row r="60" spans="2:39" ht="15" thickTop="1" x14ac:dyDescent="0.35">
      <c r="B60" s="24"/>
      <c r="L60" s="49" t="s">
        <v>189</v>
      </c>
      <c r="M60" s="25">
        <v>1949.399999999999</v>
      </c>
      <c r="N60" s="16">
        <v>506.93999999999892</v>
      </c>
      <c r="O60" s="68">
        <v>95</v>
      </c>
      <c r="Q60" s="49" t="s">
        <v>439</v>
      </c>
      <c r="R60" s="25">
        <v>284875.18000000011</v>
      </c>
      <c r="S60" s="46">
        <v>-7337.8800000000047</v>
      </c>
      <c r="AM60" s="23"/>
    </row>
    <row r="61" spans="2:39" x14ac:dyDescent="0.35">
      <c r="B61" s="24"/>
      <c r="L61" s="49" t="s">
        <v>190</v>
      </c>
      <c r="M61" s="25">
        <v>1198.96</v>
      </c>
      <c r="N61" s="16">
        <v>104.65000000000009</v>
      </c>
      <c r="O61" s="68">
        <v>8</v>
      </c>
      <c r="Q61" s="49" t="s">
        <v>440</v>
      </c>
      <c r="R61" s="25">
        <v>430609.0300000002</v>
      </c>
      <c r="S61" s="46">
        <v>-4900.6099999997532</v>
      </c>
      <c r="AM61" s="23"/>
    </row>
    <row r="62" spans="2:39" x14ac:dyDescent="0.35">
      <c r="B62" s="24"/>
      <c r="L62" s="49" t="s">
        <v>191</v>
      </c>
      <c r="M62" s="25">
        <v>58449.300000000047</v>
      </c>
      <c r="N62" s="16">
        <v>5102.7500000000582</v>
      </c>
      <c r="O62" s="68">
        <v>390</v>
      </c>
      <c r="Q62" s="49" t="s">
        <v>441</v>
      </c>
      <c r="R62" s="25">
        <v>147819.57</v>
      </c>
      <c r="S62" s="46">
        <v>17788.55000000009</v>
      </c>
      <c r="AM62" s="23"/>
    </row>
    <row r="63" spans="2:39" x14ac:dyDescent="0.35">
      <c r="B63" s="24"/>
      <c r="L63" s="49" t="s">
        <v>192</v>
      </c>
      <c r="M63" s="25">
        <v>86869.710000000137</v>
      </c>
      <c r="N63" s="16">
        <v>7533.8700000001263</v>
      </c>
      <c r="O63" s="68">
        <v>580</v>
      </c>
      <c r="Q63" s="49" t="s">
        <v>442</v>
      </c>
      <c r="R63" s="25">
        <v>35847.339999999997</v>
      </c>
      <c r="S63" s="46">
        <v>-89.740000000005239</v>
      </c>
      <c r="AM63" s="23"/>
    </row>
    <row r="64" spans="2:39" x14ac:dyDescent="0.35">
      <c r="B64" s="24"/>
      <c r="L64" s="49" t="s">
        <v>193</v>
      </c>
      <c r="M64" s="25">
        <v>51555.280000000057</v>
      </c>
      <c r="N64" s="16">
        <v>4500.83000000006</v>
      </c>
      <c r="O64" s="68">
        <v>344</v>
      </c>
      <c r="Q64" s="49" t="s">
        <v>443</v>
      </c>
      <c r="R64" s="25">
        <v>76276.799999999974</v>
      </c>
      <c r="S64" s="46">
        <v>-5885.7700000000186</v>
      </c>
      <c r="AM64" s="23"/>
    </row>
    <row r="65" spans="2:39" x14ac:dyDescent="0.35">
      <c r="B65" s="24"/>
      <c r="L65" s="49" t="s">
        <v>194</v>
      </c>
      <c r="M65" s="25">
        <v>2248.0500000000002</v>
      </c>
      <c r="N65" s="16">
        <v>196.24000000000024</v>
      </c>
      <c r="O65" s="68">
        <v>15</v>
      </c>
      <c r="Q65" s="49" t="s">
        <v>444</v>
      </c>
      <c r="R65" s="25">
        <v>4378.6500000000005</v>
      </c>
      <c r="S65" s="46">
        <v>667.94000000000051</v>
      </c>
      <c r="AM65" s="23"/>
    </row>
    <row r="66" spans="2:39" x14ac:dyDescent="0.35">
      <c r="B66" s="24"/>
      <c r="L66" s="49" t="s">
        <v>195</v>
      </c>
      <c r="M66" s="25">
        <v>62680.200000000099</v>
      </c>
      <c r="N66" s="16">
        <v>5421.0400000001537</v>
      </c>
      <c r="O66" s="68">
        <v>396</v>
      </c>
      <c r="Q66" s="49" t="s">
        <v>445</v>
      </c>
      <c r="R66" s="25">
        <v>76463.989999999991</v>
      </c>
      <c r="S66" s="46">
        <v>83.5899999999383</v>
      </c>
      <c r="AM66" s="23"/>
    </row>
    <row r="67" spans="2:39" x14ac:dyDescent="0.35">
      <c r="B67" s="24"/>
      <c r="L67" s="49" t="s">
        <v>196</v>
      </c>
      <c r="M67" s="25">
        <v>92676.330000000075</v>
      </c>
      <c r="N67" s="16">
        <v>7799.740000000209</v>
      </c>
      <c r="O67" s="68">
        <v>587</v>
      </c>
      <c r="Q67" s="50" t="s">
        <v>446</v>
      </c>
      <c r="R67" s="25">
        <v>87941.98</v>
      </c>
      <c r="S67" s="46">
        <v>10127.110000000044</v>
      </c>
      <c r="AM67" s="23"/>
    </row>
    <row r="68" spans="2:39" x14ac:dyDescent="0.35">
      <c r="B68" s="24"/>
      <c r="L68" s="49" t="s">
        <v>197</v>
      </c>
      <c r="M68" s="25">
        <v>52123.470000000081</v>
      </c>
      <c r="N68" s="16">
        <v>4552.1700000000928</v>
      </c>
      <c r="O68" s="68">
        <v>329</v>
      </c>
      <c r="Q68" s="59" t="s">
        <v>447</v>
      </c>
      <c r="R68" s="25">
        <v>253013.52999999985</v>
      </c>
      <c r="S68" s="46">
        <v>-7379.7500000001164</v>
      </c>
      <c r="AM68" s="23"/>
    </row>
    <row r="69" spans="2:39" x14ac:dyDescent="0.35">
      <c r="B69" s="24"/>
      <c r="L69" s="49" t="s">
        <v>198</v>
      </c>
      <c r="M69" s="25">
        <v>6970.9199999999992</v>
      </c>
      <c r="N69" s="16">
        <v>608.8100000000004</v>
      </c>
      <c r="O69" s="68">
        <v>44</v>
      </c>
      <c r="Q69" s="49" t="s">
        <v>448</v>
      </c>
      <c r="R69" s="25">
        <v>29688.319999999996</v>
      </c>
      <c r="S69" s="46">
        <v>3643.7200000000194</v>
      </c>
      <c r="AM69" s="23"/>
    </row>
    <row r="70" spans="2:39" x14ac:dyDescent="0.35">
      <c r="B70" s="24"/>
      <c r="L70" s="49" t="s">
        <v>199</v>
      </c>
      <c r="M70" s="25">
        <v>62262.9900000001</v>
      </c>
      <c r="N70" s="16">
        <v>5437.6400000001158</v>
      </c>
      <c r="O70" s="68">
        <v>393</v>
      </c>
      <c r="Q70" s="49" t="s">
        <v>449</v>
      </c>
      <c r="R70" s="25">
        <v>6241.5500000000011</v>
      </c>
      <c r="S70" s="46">
        <v>741.4300000000012</v>
      </c>
      <c r="AM70" s="23"/>
    </row>
    <row r="71" spans="2:39" x14ac:dyDescent="0.35">
      <c r="B71" s="24"/>
      <c r="L71" s="49" t="s">
        <v>200</v>
      </c>
      <c r="M71" s="25">
        <v>22473.78999999999</v>
      </c>
      <c r="N71" s="16">
        <v>5833.2400000000198</v>
      </c>
      <c r="O71" s="68">
        <v>617</v>
      </c>
      <c r="Q71" s="49" t="s">
        <v>450</v>
      </c>
      <c r="R71" s="25">
        <v>2472.31</v>
      </c>
      <c r="S71" s="46">
        <v>248.63999999999987</v>
      </c>
      <c r="AM71" s="23"/>
    </row>
    <row r="72" spans="2:39" x14ac:dyDescent="0.35">
      <c r="B72" s="24"/>
      <c r="L72" s="49" t="s">
        <v>201</v>
      </c>
      <c r="M72" s="25">
        <v>21234.609999999982</v>
      </c>
      <c r="N72" s="16">
        <v>5476.7199999999775</v>
      </c>
      <c r="O72" s="68">
        <v>835</v>
      </c>
      <c r="Q72" s="49" t="s">
        <v>451</v>
      </c>
      <c r="R72" s="25">
        <v>3922.2799999999997</v>
      </c>
      <c r="S72" s="46">
        <v>74.459999999999582</v>
      </c>
      <c r="AM72" s="23"/>
    </row>
    <row r="73" spans="2:39" x14ac:dyDescent="0.35">
      <c r="B73" s="24"/>
      <c r="L73" s="49" t="s">
        <v>202</v>
      </c>
      <c r="M73" s="25">
        <v>9545.9699999999903</v>
      </c>
      <c r="N73" s="16">
        <v>2480.4399999999905</v>
      </c>
      <c r="O73" s="68">
        <v>393</v>
      </c>
      <c r="Q73" s="49" t="s">
        <v>452</v>
      </c>
      <c r="R73" s="25">
        <v>82771.349999999977</v>
      </c>
      <c r="S73" s="46">
        <v>-5558.3600000000151</v>
      </c>
      <c r="AM73" s="23"/>
    </row>
    <row r="74" spans="2:39" x14ac:dyDescent="0.35">
      <c r="B74" s="24"/>
      <c r="L74" s="49" t="s">
        <v>203</v>
      </c>
      <c r="M74" s="25">
        <v>18006.300000000036</v>
      </c>
      <c r="N74" s="16">
        <v>4682.1000000000276</v>
      </c>
      <c r="O74" s="68">
        <v>342</v>
      </c>
      <c r="Q74" s="49" t="s">
        <v>453</v>
      </c>
      <c r="R74" s="25">
        <v>144825.43</v>
      </c>
      <c r="S74" s="46">
        <v>10361.829999999958</v>
      </c>
      <c r="AM74" s="23"/>
    </row>
    <row r="75" spans="2:39" x14ac:dyDescent="0.35">
      <c r="B75" s="24"/>
      <c r="L75" s="49" t="s">
        <v>204</v>
      </c>
      <c r="M75" s="25">
        <v>4940.1399999999967</v>
      </c>
      <c r="N75" s="16">
        <v>1279.719999999998</v>
      </c>
      <c r="O75" s="68">
        <v>304</v>
      </c>
      <c r="Q75" s="49" t="s">
        <v>105</v>
      </c>
      <c r="R75" s="25">
        <v>882273.53000000049</v>
      </c>
      <c r="S75" s="46">
        <v>67903.800000000279</v>
      </c>
      <c r="AM75" s="23"/>
    </row>
    <row r="76" spans="2:39" x14ac:dyDescent="0.35">
      <c r="B76" s="24"/>
      <c r="L76" s="49" t="s">
        <v>205</v>
      </c>
      <c r="M76" s="25">
        <v>44962.399999999994</v>
      </c>
      <c r="N76" s="16">
        <v>1653.4299999999785</v>
      </c>
      <c r="O76" s="68">
        <v>237</v>
      </c>
      <c r="Q76" s="49" t="s">
        <v>454</v>
      </c>
      <c r="R76" s="25">
        <v>184845.41000000006</v>
      </c>
      <c r="S76" s="46">
        <v>14683.070000000094</v>
      </c>
      <c r="AM76" s="23"/>
    </row>
    <row r="77" spans="2:39" x14ac:dyDescent="0.35">
      <c r="B77" s="24"/>
      <c r="L77" s="49" t="s">
        <v>206</v>
      </c>
      <c r="M77" s="25">
        <v>290456.52000000176</v>
      </c>
      <c r="N77" s="16">
        <v>8658.5300000021234</v>
      </c>
      <c r="O77" s="68">
        <v>1535</v>
      </c>
      <c r="Q77" s="49" t="s">
        <v>455</v>
      </c>
      <c r="R77" s="25">
        <v>1066.44</v>
      </c>
      <c r="S77" s="46">
        <v>-35.150000000000091</v>
      </c>
      <c r="AM77" s="23"/>
    </row>
    <row r="78" spans="2:39" x14ac:dyDescent="0.35">
      <c r="B78" s="24"/>
      <c r="L78" s="49" t="s">
        <v>207</v>
      </c>
      <c r="M78" s="25">
        <v>172982.32000000071</v>
      </c>
      <c r="N78" s="16">
        <v>5804.3300000005984</v>
      </c>
      <c r="O78" s="68">
        <v>917</v>
      </c>
      <c r="Q78" s="49" t="s">
        <v>456</v>
      </c>
      <c r="R78" s="25">
        <v>116805.62999999998</v>
      </c>
      <c r="S78" s="46">
        <v>11942.840000000011</v>
      </c>
      <c r="AM78" s="23"/>
    </row>
    <row r="79" spans="2:39" x14ac:dyDescent="0.35">
      <c r="B79" s="24"/>
      <c r="L79" s="49" t="s">
        <v>208</v>
      </c>
      <c r="M79" s="25">
        <v>24844.689999999995</v>
      </c>
      <c r="N79" s="16">
        <v>786.72999999999956</v>
      </c>
      <c r="O79" s="68">
        <v>129</v>
      </c>
      <c r="Q79" s="49" t="s">
        <v>457</v>
      </c>
      <c r="R79" s="25">
        <v>400253.07</v>
      </c>
      <c r="S79" s="46">
        <v>-10544.52999999997</v>
      </c>
      <c r="AM79" s="23"/>
    </row>
    <row r="80" spans="2:39" x14ac:dyDescent="0.35">
      <c r="B80" s="24"/>
      <c r="L80" s="49" t="s">
        <v>209</v>
      </c>
      <c r="M80" s="25">
        <v>194781.84000000067</v>
      </c>
      <c r="N80" s="16">
        <v>11027.360000000132</v>
      </c>
      <c r="O80" s="68">
        <v>991</v>
      </c>
      <c r="Q80" s="49" t="s">
        <v>458</v>
      </c>
      <c r="R80" s="25">
        <v>263787.78999999992</v>
      </c>
      <c r="S80" s="46">
        <v>-32825.510000000126</v>
      </c>
      <c r="AM80" s="23"/>
    </row>
    <row r="81" spans="2:39" x14ac:dyDescent="0.35">
      <c r="B81" s="24"/>
      <c r="L81" s="49" t="s">
        <v>210</v>
      </c>
      <c r="M81" s="25">
        <v>131625.60000000012</v>
      </c>
      <c r="N81" s="16">
        <v>7568.5500000000466</v>
      </c>
      <c r="O81" s="68">
        <v>669</v>
      </c>
      <c r="Q81" s="49" t="s">
        <v>459</v>
      </c>
      <c r="R81" s="25">
        <v>148840.03000000006</v>
      </c>
      <c r="S81" s="46">
        <v>9991.7300000000396</v>
      </c>
      <c r="AM81" s="23"/>
    </row>
    <row r="82" spans="2:39" x14ac:dyDescent="0.35">
      <c r="B82" s="24"/>
      <c r="L82" s="49" t="s">
        <v>211</v>
      </c>
      <c r="M82" s="25">
        <v>20104.27</v>
      </c>
      <c r="N82" s="16">
        <v>1428.2100000000064</v>
      </c>
      <c r="O82" s="68">
        <v>100</v>
      </c>
      <c r="Q82" s="49" t="s">
        <v>460</v>
      </c>
      <c r="R82" s="25">
        <v>5449.3499999999995</v>
      </c>
      <c r="S82" s="46">
        <v>254.30999999999949</v>
      </c>
      <c r="AM82" s="23"/>
    </row>
    <row r="83" spans="2:39" x14ac:dyDescent="0.35">
      <c r="B83" s="24"/>
      <c r="L83" s="49" t="s">
        <v>212</v>
      </c>
      <c r="M83" s="25">
        <v>195433.51000000062</v>
      </c>
      <c r="N83" s="16">
        <v>11151.490000000049</v>
      </c>
      <c r="O83" s="68">
        <v>994</v>
      </c>
      <c r="Q83" s="49" t="s">
        <v>461</v>
      </c>
      <c r="R83" s="25">
        <v>4008.83</v>
      </c>
      <c r="S83" s="46">
        <v>423.48999999999978</v>
      </c>
      <c r="AM83" s="23"/>
    </row>
    <row r="84" spans="2:39" x14ac:dyDescent="0.35">
      <c r="B84" s="24"/>
      <c r="L84" s="49" t="s">
        <v>213</v>
      </c>
      <c r="M84" s="25">
        <v>136756.87000000017</v>
      </c>
      <c r="N84" s="16">
        <v>7850.7100000000355</v>
      </c>
      <c r="O84" s="68">
        <v>695</v>
      </c>
      <c r="Q84" s="49" t="s">
        <v>462</v>
      </c>
      <c r="R84" s="25">
        <v>357950.79000000021</v>
      </c>
      <c r="S84" s="46">
        <v>36952.010000000417</v>
      </c>
      <c r="AM84" s="23"/>
    </row>
    <row r="85" spans="2:39" x14ac:dyDescent="0.35">
      <c r="B85" s="24"/>
      <c r="L85" s="49" t="s">
        <v>214</v>
      </c>
      <c r="M85" s="25">
        <v>5421.6299999999965</v>
      </c>
      <c r="N85" s="16">
        <v>1408.7899999999995</v>
      </c>
      <c r="O85" s="68">
        <v>213</v>
      </c>
      <c r="Q85" s="49" t="s">
        <v>463</v>
      </c>
      <c r="R85" s="25">
        <v>373702.39999999997</v>
      </c>
      <c r="S85" s="46">
        <v>35492.220000000147</v>
      </c>
      <c r="AM85" s="23"/>
    </row>
    <row r="86" spans="2:39" x14ac:dyDescent="0.35">
      <c r="B86" s="24"/>
      <c r="L86" s="49" t="s">
        <v>215</v>
      </c>
      <c r="M86" s="25">
        <v>19456.290000000015</v>
      </c>
      <c r="N86" s="16">
        <v>5055.7800000000061</v>
      </c>
      <c r="O86" s="68">
        <v>801</v>
      </c>
      <c r="Q86" s="49" t="s">
        <v>464</v>
      </c>
      <c r="R86" s="25">
        <v>249.54</v>
      </c>
      <c r="S86" s="46">
        <v>30.849999999999994</v>
      </c>
      <c r="AM86" s="23"/>
    </row>
    <row r="87" spans="2:39" x14ac:dyDescent="0.35">
      <c r="B87" s="24"/>
      <c r="L87" s="49" t="s">
        <v>216</v>
      </c>
      <c r="M87" s="25">
        <v>58489.639999999948</v>
      </c>
      <c r="N87" s="16">
        <v>15207.420000000064</v>
      </c>
      <c r="O87" s="68">
        <v>866</v>
      </c>
      <c r="Q87" s="49" t="s">
        <v>465</v>
      </c>
      <c r="R87" s="25">
        <v>1583.63</v>
      </c>
      <c r="S87" s="46">
        <v>-520.51000000000022</v>
      </c>
      <c r="AM87" s="23"/>
    </row>
    <row r="88" spans="2:39" x14ac:dyDescent="0.35">
      <c r="B88" s="24"/>
      <c r="L88" s="49" t="s">
        <v>217</v>
      </c>
      <c r="M88" s="25">
        <v>162.69999999999999</v>
      </c>
      <c r="N88" s="16">
        <v>42.289999999999992</v>
      </c>
      <c r="O88" s="68">
        <v>10</v>
      </c>
      <c r="Q88" s="49" t="s">
        <v>466</v>
      </c>
      <c r="R88" s="25">
        <v>110629.49000000005</v>
      </c>
      <c r="S88" s="46">
        <v>3076.9400000000751</v>
      </c>
      <c r="AM88" s="23"/>
    </row>
    <row r="89" spans="2:39" x14ac:dyDescent="0.35">
      <c r="B89" s="24"/>
      <c r="L89" s="49" t="s">
        <v>218</v>
      </c>
      <c r="M89" s="25">
        <v>5001.25</v>
      </c>
      <c r="N89" s="16">
        <v>4.9700000000011642</v>
      </c>
      <c r="O89" s="68">
        <v>25</v>
      </c>
      <c r="Q89" s="49" t="s">
        <v>467</v>
      </c>
      <c r="R89" s="25">
        <v>36946.880000000005</v>
      </c>
      <c r="S89" s="46">
        <v>-258.22999999998137</v>
      </c>
      <c r="AM89" s="23"/>
    </row>
    <row r="90" spans="2:39" x14ac:dyDescent="0.35">
      <c r="B90" s="24"/>
      <c r="L90" s="49" t="s">
        <v>219</v>
      </c>
      <c r="M90" s="25">
        <v>58414.6</v>
      </c>
      <c r="N90" s="16">
        <v>57.929999999898428</v>
      </c>
      <c r="O90" s="68">
        <v>292</v>
      </c>
      <c r="Q90" s="49" t="s">
        <v>468</v>
      </c>
      <c r="R90" s="25">
        <v>13322.36</v>
      </c>
      <c r="S90" s="46">
        <v>981.3700000000008</v>
      </c>
      <c r="AM90" s="23"/>
    </row>
    <row r="91" spans="2:39" x14ac:dyDescent="0.35">
      <c r="B91" s="24"/>
      <c r="L91" s="49" t="s">
        <v>220</v>
      </c>
      <c r="M91" s="25">
        <v>39209.800000000039</v>
      </c>
      <c r="N91" s="16">
        <v>38.909999999996217</v>
      </c>
      <c r="O91" s="68">
        <v>196</v>
      </c>
      <c r="Q91" s="49" t="s">
        <v>469</v>
      </c>
      <c r="R91" s="25">
        <v>165.23</v>
      </c>
      <c r="S91" s="46">
        <v>42.959999999999994</v>
      </c>
      <c r="AM91" s="23"/>
    </row>
    <row r="92" spans="2:39" x14ac:dyDescent="0.35">
      <c r="B92" s="24"/>
      <c r="L92" s="49" t="s">
        <v>221</v>
      </c>
      <c r="M92" s="25">
        <v>800.2</v>
      </c>
      <c r="N92" s="16">
        <v>0.79000000000007731</v>
      </c>
      <c r="O92" s="68">
        <v>4</v>
      </c>
      <c r="Q92" s="49" t="s">
        <v>470</v>
      </c>
      <c r="R92" s="25">
        <v>1633.0800000000002</v>
      </c>
      <c r="S92" s="46">
        <v>347.01000000000022</v>
      </c>
      <c r="AM92" s="23"/>
    </row>
    <row r="93" spans="2:39" x14ac:dyDescent="0.35">
      <c r="B93" s="24"/>
      <c r="L93" s="49" t="s">
        <v>222</v>
      </c>
      <c r="M93" s="25">
        <v>3000.75</v>
      </c>
      <c r="N93" s="16">
        <v>2.9800000000000182</v>
      </c>
      <c r="O93" s="68">
        <v>15</v>
      </c>
      <c r="Q93" s="49" t="s">
        <v>471</v>
      </c>
      <c r="R93" s="25">
        <v>257293.99000000005</v>
      </c>
      <c r="S93" s="46">
        <v>27366.98000000004</v>
      </c>
      <c r="AM93" s="23"/>
    </row>
    <row r="94" spans="2:39" x14ac:dyDescent="0.35">
      <c r="B94" s="24"/>
      <c r="L94" s="49" t="s">
        <v>223</v>
      </c>
      <c r="M94" s="25">
        <v>55340.480000000018</v>
      </c>
      <c r="N94" s="16">
        <v>-18.350000000049477</v>
      </c>
      <c r="O94" s="68">
        <v>277</v>
      </c>
      <c r="Q94" s="49" t="s">
        <v>472</v>
      </c>
      <c r="R94" s="25">
        <v>5575.2</v>
      </c>
      <c r="S94" s="46">
        <v>589.3700000000008</v>
      </c>
      <c r="AM94" s="23"/>
    </row>
    <row r="95" spans="2:39" x14ac:dyDescent="0.35">
      <c r="B95" s="24"/>
      <c r="L95" s="49" t="s">
        <v>224</v>
      </c>
      <c r="M95" s="25">
        <v>42610.650000000023</v>
      </c>
      <c r="N95" s="16">
        <v>42.27999999995518</v>
      </c>
      <c r="O95" s="68">
        <v>213</v>
      </c>
      <c r="Q95" s="49" t="s">
        <v>473</v>
      </c>
      <c r="R95" s="25">
        <v>325978.66000000056</v>
      </c>
      <c r="S95" s="46">
        <v>-3179.5799999996671</v>
      </c>
      <c r="AM95" s="23"/>
    </row>
    <row r="96" spans="2:39" x14ac:dyDescent="0.35">
      <c r="B96" s="24"/>
      <c r="L96" s="49" t="s">
        <v>225</v>
      </c>
      <c r="M96" s="25">
        <v>7201.7999999999984</v>
      </c>
      <c r="N96" s="16">
        <v>7.160000000000764</v>
      </c>
      <c r="O96" s="68">
        <v>36</v>
      </c>
      <c r="Q96" s="49" t="s">
        <v>474</v>
      </c>
      <c r="R96" s="25">
        <v>87271.19</v>
      </c>
      <c r="S96" s="46">
        <v>5804.6900000000023</v>
      </c>
      <c r="AM96" s="23"/>
    </row>
    <row r="97" spans="2:39" x14ac:dyDescent="0.35">
      <c r="B97" s="24"/>
      <c r="L97" s="49" t="s">
        <v>226</v>
      </c>
      <c r="M97" s="25">
        <v>62098.870000000039</v>
      </c>
      <c r="N97" s="16">
        <v>-254.84000000004016</v>
      </c>
      <c r="O97" s="68">
        <v>312</v>
      </c>
      <c r="Q97" s="49" t="s">
        <v>475</v>
      </c>
      <c r="R97" s="25">
        <v>131729.31000000003</v>
      </c>
      <c r="S97" s="46">
        <v>13743.910000000062</v>
      </c>
      <c r="AM97" s="23"/>
    </row>
    <row r="98" spans="2:39" x14ac:dyDescent="0.35">
      <c r="B98" s="24"/>
      <c r="L98" s="49" t="s">
        <v>227</v>
      </c>
      <c r="M98" s="25">
        <v>1548.3999999999994</v>
      </c>
      <c r="N98" s="16">
        <v>402.4399999999996</v>
      </c>
      <c r="O98" s="68">
        <v>56</v>
      </c>
      <c r="Q98" s="49" t="s">
        <v>476</v>
      </c>
      <c r="R98" s="25">
        <v>22369.199999999997</v>
      </c>
      <c r="S98" s="46">
        <v>629.10999999999331</v>
      </c>
      <c r="AM98" s="23"/>
    </row>
    <row r="99" spans="2:39" x14ac:dyDescent="0.35">
      <c r="B99" s="24"/>
      <c r="L99" s="49" t="s">
        <v>228</v>
      </c>
      <c r="M99" s="25">
        <v>1480.5699999999993</v>
      </c>
      <c r="N99" s="16">
        <v>384.88999999999942</v>
      </c>
      <c r="O99" s="68">
        <v>91</v>
      </c>
      <c r="Q99" s="49" t="s">
        <v>477</v>
      </c>
      <c r="R99" s="25">
        <v>537525.52000000014</v>
      </c>
      <c r="S99" s="46">
        <v>57462.789999999979</v>
      </c>
      <c r="AM99" s="23"/>
    </row>
    <row r="100" spans="2:39" x14ac:dyDescent="0.35">
      <c r="B100" s="24"/>
      <c r="L100" s="49" t="s">
        <v>229</v>
      </c>
      <c r="M100" s="25">
        <v>170578.01999999923</v>
      </c>
      <c r="N100" s="16">
        <v>-27700.410000001109</v>
      </c>
      <c r="O100" s="68">
        <v>5899</v>
      </c>
      <c r="Q100" s="49" t="s">
        <v>478</v>
      </c>
      <c r="R100" s="25">
        <v>88667.279999999984</v>
      </c>
      <c r="S100" s="46">
        <v>8897.7300000000105</v>
      </c>
      <c r="AM100" s="23"/>
    </row>
    <row r="101" spans="2:39" x14ac:dyDescent="0.35">
      <c r="B101" s="24"/>
      <c r="L101" s="49" t="s">
        <v>230</v>
      </c>
      <c r="M101" s="25">
        <v>90119.269999999815</v>
      </c>
      <c r="N101" s="16">
        <v>-13980.840000000084</v>
      </c>
      <c r="O101" s="68">
        <v>3084</v>
      </c>
      <c r="Q101" s="49" t="s">
        <v>479</v>
      </c>
      <c r="R101" s="25">
        <v>12319.289999999995</v>
      </c>
      <c r="S101" s="46">
        <v>1614.159999999998</v>
      </c>
      <c r="AM101" s="23"/>
    </row>
    <row r="102" spans="2:39" x14ac:dyDescent="0.35">
      <c r="B102" s="24"/>
      <c r="L102" s="50" t="s">
        <v>231</v>
      </c>
      <c r="M102" s="25">
        <v>73419.339999999836</v>
      </c>
      <c r="N102" s="16">
        <v>-9740.7700000000477</v>
      </c>
      <c r="O102" s="68">
        <v>2513</v>
      </c>
      <c r="Q102" s="49" t="s">
        <v>480</v>
      </c>
      <c r="R102" s="25">
        <v>8522.77</v>
      </c>
      <c r="S102" s="46">
        <v>697.55999999999949</v>
      </c>
      <c r="AM102" s="23"/>
    </row>
    <row r="103" spans="2:39" x14ac:dyDescent="0.35">
      <c r="B103" s="24"/>
      <c r="L103" s="59" t="s">
        <v>232</v>
      </c>
      <c r="M103" s="25">
        <v>34175.669999999962</v>
      </c>
      <c r="N103" s="16">
        <v>10678.449999999997</v>
      </c>
      <c r="O103" s="68">
        <v>633</v>
      </c>
      <c r="Q103" s="49" t="s">
        <v>481</v>
      </c>
      <c r="R103" s="25">
        <v>6962.3399999999992</v>
      </c>
      <c r="S103" s="46">
        <v>-148.66000000000076</v>
      </c>
      <c r="AM103" s="23"/>
    </row>
    <row r="104" spans="2:39" x14ac:dyDescent="0.35">
      <c r="B104" s="24"/>
      <c r="L104" s="49" t="s">
        <v>233</v>
      </c>
      <c r="M104" s="25">
        <v>85981.639999999868</v>
      </c>
      <c r="N104" s="16">
        <v>26365.889999999992</v>
      </c>
      <c r="O104" s="68">
        <v>1606</v>
      </c>
      <c r="Q104" s="49" t="s">
        <v>482</v>
      </c>
      <c r="R104" s="25">
        <v>302590.08000000013</v>
      </c>
      <c r="S104" s="46">
        <v>29909.749999999942</v>
      </c>
      <c r="AM104" s="23"/>
    </row>
    <row r="105" spans="2:39" x14ac:dyDescent="0.35">
      <c r="B105" s="24"/>
      <c r="L105" s="49" t="s">
        <v>234</v>
      </c>
      <c r="M105" s="25">
        <v>47014.479999999981</v>
      </c>
      <c r="N105" s="16">
        <v>14645.390000000065</v>
      </c>
      <c r="O105" s="68">
        <v>872</v>
      </c>
      <c r="Q105" s="49" t="s">
        <v>483</v>
      </c>
      <c r="R105" s="25">
        <v>268913.41000000015</v>
      </c>
      <c r="S105" s="46">
        <v>32991.980000000127</v>
      </c>
      <c r="AM105" s="23"/>
    </row>
    <row r="106" spans="2:39" x14ac:dyDescent="0.35">
      <c r="B106" s="24"/>
      <c r="L106" s="49" t="s">
        <v>235</v>
      </c>
      <c r="M106" s="25">
        <v>16015.550000000016</v>
      </c>
      <c r="N106" s="16">
        <v>5003.5700000000452</v>
      </c>
      <c r="O106" s="68">
        <v>445</v>
      </c>
      <c r="Q106" s="49" t="s">
        <v>484</v>
      </c>
      <c r="R106" s="25">
        <v>53550.509999999987</v>
      </c>
      <c r="S106" s="46">
        <v>6261.9900000000052</v>
      </c>
      <c r="AM106" s="23"/>
    </row>
    <row r="107" spans="2:39" x14ac:dyDescent="0.35">
      <c r="B107" s="24"/>
      <c r="L107" s="49" t="s">
        <v>236</v>
      </c>
      <c r="M107" s="25">
        <v>45634.059999999969</v>
      </c>
      <c r="N107" s="16">
        <v>14107.629999999994</v>
      </c>
      <c r="O107" s="68">
        <v>1274</v>
      </c>
      <c r="Q107" s="49" t="s">
        <v>485</v>
      </c>
      <c r="R107" s="25">
        <v>2999.2999999999997</v>
      </c>
      <c r="S107" s="46">
        <v>-86.040000000000873</v>
      </c>
      <c r="AM107" s="23"/>
    </row>
    <row r="108" spans="2:39" x14ac:dyDescent="0.35">
      <c r="B108" s="24"/>
      <c r="L108" s="49" t="s">
        <v>237</v>
      </c>
      <c r="M108" s="25">
        <v>20378.729999999992</v>
      </c>
      <c r="N108" s="16">
        <v>6347.7500000000309</v>
      </c>
      <c r="O108" s="68">
        <v>567</v>
      </c>
      <c r="Q108" s="49" t="s">
        <v>486</v>
      </c>
      <c r="R108" s="25">
        <v>128411.73999999996</v>
      </c>
      <c r="S108" s="46">
        <v>-5872.9699999999139</v>
      </c>
      <c r="AM108" s="23"/>
    </row>
    <row r="109" spans="2:39" x14ac:dyDescent="0.35">
      <c r="B109" s="24"/>
      <c r="L109" s="49" t="s">
        <v>238</v>
      </c>
      <c r="M109" s="25">
        <v>13524.299999999994</v>
      </c>
      <c r="N109" s="16">
        <v>4206.3400000000111</v>
      </c>
      <c r="O109" s="68">
        <v>1130</v>
      </c>
      <c r="Q109" s="49" t="s">
        <v>487</v>
      </c>
      <c r="R109" s="25">
        <v>193782.95</v>
      </c>
      <c r="S109" s="46">
        <v>16631.48000000004</v>
      </c>
      <c r="AM109" s="23"/>
    </row>
    <row r="110" spans="2:39" x14ac:dyDescent="0.35">
      <c r="B110" s="24"/>
      <c r="L110" s="49" t="s">
        <v>239</v>
      </c>
      <c r="M110" s="25">
        <v>10464.519999999997</v>
      </c>
      <c r="N110" s="16">
        <v>2720.6099999999969</v>
      </c>
      <c r="O110" s="68">
        <v>68</v>
      </c>
      <c r="Q110" s="49" t="s">
        <v>488</v>
      </c>
      <c r="R110" s="25">
        <v>32646.350000000002</v>
      </c>
      <c r="S110" s="46">
        <v>156.63999999999942</v>
      </c>
      <c r="AM110" s="23"/>
    </row>
    <row r="111" spans="2:39" x14ac:dyDescent="0.35">
      <c r="B111" s="24"/>
      <c r="L111" s="49" t="s">
        <v>240</v>
      </c>
      <c r="M111" s="25">
        <v>40100.80000000001</v>
      </c>
      <c r="N111" s="16">
        <v>10171.260000000013</v>
      </c>
      <c r="O111" s="68">
        <v>659</v>
      </c>
      <c r="Q111" s="49" t="s">
        <v>489</v>
      </c>
      <c r="R111" s="25">
        <v>153405.37000000002</v>
      </c>
      <c r="S111" s="46">
        <v>-3784.9400000000023</v>
      </c>
      <c r="AM111" s="23"/>
    </row>
    <row r="112" spans="2:39" x14ac:dyDescent="0.35">
      <c r="B112" s="24"/>
      <c r="L112" s="49" t="s">
        <v>241</v>
      </c>
      <c r="M112" s="25">
        <v>107559.63999999977</v>
      </c>
      <c r="N112" s="16">
        <v>12048.159999999843</v>
      </c>
      <c r="O112" s="68">
        <v>514</v>
      </c>
      <c r="Q112" s="49" t="s">
        <v>490</v>
      </c>
      <c r="R112" s="25">
        <v>736865.3</v>
      </c>
      <c r="S112" s="46">
        <v>-11093.670000000275</v>
      </c>
      <c r="AM112" s="23"/>
    </row>
    <row r="113" spans="2:39" x14ac:dyDescent="0.35">
      <c r="B113" s="24"/>
      <c r="L113" s="49" t="s">
        <v>242</v>
      </c>
      <c r="M113" s="25">
        <v>14229.680000000004</v>
      </c>
      <c r="N113" s="16">
        <v>1593.9200000000055</v>
      </c>
      <c r="O113" s="68">
        <v>68</v>
      </c>
      <c r="Q113" s="49" t="s">
        <v>491</v>
      </c>
      <c r="R113" s="25">
        <v>6947.5199999999995</v>
      </c>
      <c r="S113" s="46">
        <v>794.74999999999909</v>
      </c>
      <c r="AM113" s="23"/>
    </row>
    <row r="114" spans="2:39" x14ac:dyDescent="0.35">
      <c r="B114" s="24"/>
      <c r="L114" s="49" t="s">
        <v>243</v>
      </c>
      <c r="M114" s="25">
        <v>129531.93999999992</v>
      </c>
      <c r="N114" s="16">
        <v>14509.459999999905</v>
      </c>
      <c r="O114" s="68">
        <v>619</v>
      </c>
      <c r="Q114" s="49" t="s">
        <v>492</v>
      </c>
      <c r="R114" s="25">
        <v>2118.2400000000002</v>
      </c>
      <c r="S114" s="46">
        <v>-54.609999999999673</v>
      </c>
      <c r="AM114" s="23"/>
    </row>
    <row r="115" spans="2:39" x14ac:dyDescent="0.35">
      <c r="B115" s="24"/>
      <c r="L115" s="49" t="s">
        <v>244</v>
      </c>
      <c r="M115" s="25">
        <v>200191.87999999966</v>
      </c>
      <c r="N115" s="16">
        <v>22176.559999999939</v>
      </c>
      <c r="O115" s="68">
        <v>958</v>
      </c>
      <c r="Q115" s="49" t="s">
        <v>493</v>
      </c>
      <c r="R115" s="25">
        <v>69150.180000000008</v>
      </c>
      <c r="S115" s="46">
        <v>4344.4700000000157</v>
      </c>
      <c r="AM115" s="23"/>
    </row>
    <row r="116" spans="2:39" x14ac:dyDescent="0.35">
      <c r="B116" s="24"/>
      <c r="L116" s="49" t="s">
        <v>245</v>
      </c>
      <c r="M116" s="25">
        <v>1529.15</v>
      </c>
      <c r="N116" s="16">
        <v>133.5</v>
      </c>
      <c r="O116" s="68">
        <v>7</v>
      </c>
      <c r="Q116" s="49" t="s">
        <v>494</v>
      </c>
      <c r="R116" s="25">
        <v>16320.449999999995</v>
      </c>
      <c r="S116" s="46">
        <v>157.87999999999192</v>
      </c>
      <c r="AM116" s="23"/>
    </row>
    <row r="117" spans="2:39" x14ac:dyDescent="0.35">
      <c r="B117" s="24"/>
      <c r="L117" s="49" t="s">
        <v>246</v>
      </c>
      <c r="M117" s="25">
        <v>178335.38000000006</v>
      </c>
      <c r="N117" s="16">
        <v>15246.019999999931</v>
      </c>
      <c r="O117" s="68">
        <v>818</v>
      </c>
      <c r="Q117" s="50" t="s">
        <v>495</v>
      </c>
      <c r="R117" s="25">
        <v>269547.0100000003</v>
      </c>
      <c r="S117" s="46">
        <v>-4359.7999999998719</v>
      </c>
      <c r="AM117" s="23"/>
    </row>
    <row r="118" spans="2:39" x14ac:dyDescent="0.35">
      <c r="B118" s="24"/>
      <c r="L118" s="49" t="s">
        <v>247</v>
      </c>
      <c r="M118" s="25">
        <v>124079.60000000003</v>
      </c>
      <c r="N118" s="16">
        <v>10834.020000000091</v>
      </c>
      <c r="O118" s="68">
        <v>568</v>
      </c>
      <c r="Q118" s="59" t="s">
        <v>496</v>
      </c>
      <c r="R118" s="25">
        <v>8653.52</v>
      </c>
      <c r="S118" s="46">
        <v>-434.88999999999942</v>
      </c>
      <c r="AM118" s="23"/>
    </row>
    <row r="119" spans="2:39" x14ac:dyDescent="0.35">
      <c r="B119" s="24"/>
      <c r="L119" s="49" t="s">
        <v>248</v>
      </c>
      <c r="M119" s="25">
        <v>39976.349999999969</v>
      </c>
      <c r="N119" s="16">
        <v>3490.4799999999523</v>
      </c>
      <c r="O119" s="68">
        <v>183</v>
      </c>
      <c r="Q119" s="49" t="s">
        <v>497</v>
      </c>
      <c r="R119" s="25">
        <v>4869.6400000000003</v>
      </c>
      <c r="S119" s="46">
        <v>187.27999999999975</v>
      </c>
      <c r="AM119" s="23"/>
    </row>
    <row r="120" spans="2:39" x14ac:dyDescent="0.35">
      <c r="B120" s="24"/>
      <c r="L120" s="49" t="s">
        <v>249</v>
      </c>
      <c r="M120" s="25">
        <v>33361.719999999972</v>
      </c>
      <c r="N120" s="16">
        <v>8675.1199999999735</v>
      </c>
      <c r="O120" s="68">
        <v>266</v>
      </c>
      <c r="Q120" s="49" t="s">
        <v>498</v>
      </c>
      <c r="R120" s="25">
        <v>87616.069999999934</v>
      </c>
      <c r="S120" s="46">
        <v>-6977.5900000000547</v>
      </c>
      <c r="AM120" s="23"/>
    </row>
    <row r="121" spans="2:39" x14ac:dyDescent="0.35">
      <c r="B121" s="24"/>
      <c r="L121" s="49" t="s">
        <v>250</v>
      </c>
      <c r="M121" s="25">
        <v>49368.560000000114</v>
      </c>
      <c r="N121" s="16">
        <v>12788.150000000111</v>
      </c>
      <c r="O121" s="68">
        <v>1400</v>
      </c>
      <c r="Q121" s="49" t="s">
        <v>499</v>
      </c>
      <c r="R121" s="25">
        <v>15007.280000000002</v>
      </c>
      <c r="S121" s="46">
        <v>36.680000000000291</v>
      </c>
      <c r="AM121" s="23"/>
    </row>
    <row r="122" spans="2:39" x14ac:dyDescent="0.35">
      <c r="B122" s="24"/>
      <c r="L122" s="49" t="s">
        <v>251</v>
      </c>
      <c r="M122" s="25">
        <v>11361.25</v>
      </c>
      <c r="N122" s="16">
        <v>2952.909999999998</v>
      </c>
      <c r="O122" s="68">
        <v>305</v>
      </c>
      <c r="Q122" s="49" t="s">
        <v>500</v>
      </c>
      <c r="R122" s="25">
        <v>56007.26999999999</v>
      </c>
      <c r="S122" s="46">
        <v>-4819.6700000000055</v>
      </c>
      <c r="AM122" s="23"/>
    </row>
    <row r="123" spans="2:39" x14ac:dyDescent="0.35">
      <c r="B123" s="24"/>
      <c r="L123" s="49" t="s">
        <v>252</v>
      </c>
      <c r="M123" s="25">
        <v>119469.95000000024</v>
      </c>
      <c r="N123" s="16">
        <v>30707.990000000224</v>
      </c>
      <c r="O123" s="68">
        <v>847</v>
      </c>
      <c r="Q123" s="49" t="s">
        <v>501</v>
      </c>
      <c r="R123" s="25">
        <v>104596.54999999994</v>
      </c>
      <c r="S123" s="46">
        <v>-5842.0200000000477</v>
      </c>
      <c r="AM123" s="23"/>
    </row>
    <row r="124" spans="2:39" x14ac:dyDescent="0.35">
      <c r="B124" s="24"/>
      <c r="L124" s="49" t="s">
        <v>253</v>
      </c>
      <c r="M124" s="25">
        <v>11149.179999999998</v>
      </c>
      <c r="N124" s="16">
        <v>2877.1299999999901</v>
      </c>
      <c r="O124" s="68">
        <v>476</v>
      </c>
      <c r="Q124" s="49" t="s">
        <v>502</v>
      </c>
      <c r="R124" s="25">
        <v>60997.799999999981</v>
      </c>
      <c r="S124" s="46">
        <v>-946.52999999999884</v>
      </c>
      <c r="AM124" s="23"/>
    </row>
    <row r="125" spans="2:39" x14ac:dyDescent="0.35">
      <c r="B125" s="24"/>
      <c r="L125" s="49" t="s">
        <v>254</v>
      </c>
      <c r="M125" s="25">
        <v>89225.000000000044</v>
      </c>
      <c r="N125" s="16">
        <v>1190.0000000001601</v>
      </c>
      <c r="O125" s="68">
        <v>250</v>
      </c>
      <c r="Q125" s="49" t="s">
        <v>503</v>
      </c>
      <c r="R125" s="25">
        <v>81838.549999999988</v>
      </c>
      <c r="S125" s="46">
        <v>-290.13000000003376</v>
      </c>
      <c r="AM125" s="23"/>
    </row>
    <row r="126" spans="2:39" x14ac:dyDescent="0.35">
      <c r="B126" s="24"/>
      <c r="L126" s="49" t="s">
        <v>255</v>
      </c>
      <c r="M126" s="25">
        <v>32120.999999999993</v>
      </c>
      <c r="N126" s="16">
        <v>428.39999999999054</v>
      </c>
      <c r="O126" s="68">
        <v>90</v>
      </c>
      <c r="Q126" s="49" t="s">
        <v>504</v>
      </c>
      <c r="R126" s="25">
        <v>3273.74</v>
      </c>
      <c r="S126" s="46">
        <v>219.02999999999975</v>
      </c>
      <c r="AM126" s="23"/>
    </row>
    <row r="127" spans="2:39" x14ac:dyDescent="0.35">
      <c r="B127" s="24"/>
      <c r="L127" s="49" t="s">
        <v>256</v>
      </c>
      <c r="M127" s="25">
        <v>294407.80000000051</v>
      </c>
      <c r="N127" s="16">
        <v>10555.880000000878</v>
      </c>
      <c r="O127" s="68">
        <v>870</v>
      </c>
      <c r="Q127" s="49" t="s">
        <v>505</v>
      </c>
      <c r="R127" s="25">
        <v>125381.06999999989</v>
      </c>
      <c r="S127" s="46">
        <v>195.92999999992026</v>
      </c>
      <c r="AM127" s="23"/>
    </row>
    <row r="128" spans="2:39" x14ac:dyDescent="0.35">
      <c r="B128" s="24"/>
      <c r="L128" s="49" t="s">
        <v>257</v>
      </c>
      <c r="M128" s="25">
        <v>68167.299999999988</v>
      </c>
      <c r="N128" s="16">
        <v>2924.5699999999706</v>
      </c>
      <c r="O128" s="68">
        <v>203</v>
      </c>
      <c r="Q128" s="49" t="s">
        <v>506</v>
      </c>
      <c r="R128" s="25">
        <v>419.46</v>
      </c>
      <c r="S128" s="46">
        <v>6.3100000000000023</v>
      </c>
      <c r="AM128" s="23"/>
    </row>
    <row r="129" spans="2:39" x14ac:dyDescent="0.35">
      <c r="B129" s="24"/>
      <c r="L129" s="49" t="s">
        <v>258</v>
      </c>
      <c r="M129" s="25">
        <v>467824.82000000047</v>
      </c>
      <c r="N129" s="16">
        <v>16148.000000000233</v>
      </c>
      <c r="O129" s="68">
        <v>1384</v>
      </c>
      <c r="Q129" s="49" t="s">
        <v>507</v>
      </c>
      <c r="R129" s="25">
        <v>29224.33</v>
      </c>
      <c r="S129" s="46">
        <v>19.150000000001455</v>
      </c>
      <c r="AM129" s="23"/>
    </row>
    <row r="130" spans="2:39" x14ac:dyDescent="0.35">
      <c r="B130" s="24"/>
      <c r="L130" s="49" t="s">
        <v>259</v>
      </c>
      <c r="M130" s="25">
        <v>287010.25000000029</v>
      </c>
      <c r="N130" s="16">
        <v>10555.620000000577</v>
      </c>
      <c r="O130" s="68">
        <v>849</v>
      </c>
      <c r="Q130" s="49" t="s">
        <v>508</v>
      </c>
      <c r="R130" s="25">
        <v>3611.2199999999993</v>
      </c>
      <c r="S130" s="46">
        <v>-60.520000000000891</v>
      </c>
      <c r="AM130" s="23"/>
    </row>
    <row r="131" spans="2:39" x14ac:dyDescent="0.35">
      <c r="B131" s="24"/>
      <c r="L131" s="49" t="s">
        <v>260</v>
      </c>
      <c r="M131" s="25">
        <v>78985.900000000081</v>
      </c>
      <c r="N131" s="16">
        <v>20535.950000000157</v>
      </c>
      <c r="O131" s="68">
        <v>530</v>
      </c>
      <c r="Q131" s="49" t="s">
        <v>509</v>
      </c>
      <c r="R131" s="25">
        <v>60387.42</v>
      </c>
      <c r="S131" s="46">
        <v>-2382.3999999999796</v>
      </c>
      <c r="AM131" s="23"/>
    </row>
    <row r="132" spans="2:39" x14ac:dyDescent="0.35">
      <c r="B132" s="24"/>
      <c r="L132" s="49" t="s">
        <v>261</v>
      </c>
      <c r="M132" s="25">
        <v>22536.25</v>
      </c>
      <c r="N132" s="16">
        <v>5857.4799999999705</v>
      </c>
      <c r="O132" s="68">
        <v>605</v>
      </c>
      <c r="Q132" s="49" t="s">
        <v>510</v>
      </c>
      <c r="R132" s="25">
        <v>12306.54</v>
      </c>
      <c r="S132" s="46">
        <v>1231.2199999999993</v>
      </c>
      <c r="AM132" s="23"/>
    </row>
    <row r="133" spans="2:39" x14ac:dyDescent="0.35">
      <c r="B133" s="24"/>
      <c r="L133" s="49" t="s">
        <v>262</v>
      </c>
      <c r="M133" s="25">
        <v>10574.719999999998</v>
      </c>
      <c r="N133" s="16">
        <v>2749.4399999999951</v>
      </c>
      <c r="O133" s="68">
        <v>64</v>
      </c>
      <c r="Q133" s="49" t="s">
        <v>511</v>
      </c>
      <c r="R133" s="25">
        <v>28783.510000000002</v>
      </c>
      <c r="S133" s="46">
        <v>13.780000000002474</v>
      </c>
      <c r="AM133" s="23"/>
    </row>
    <row r="134" spans="2:39" x14ac:dyDescent="0.35">
      <c r="B134" s="24"/>
      <c r="L134" s="49" t="s">
        <v>263</v>
      </c>
      <c r="M134" s="25">
        <v>1901.880000000001</v>
      </c>
      <c r="N134" s="16">
        <v>494.23000000000093</v>
      </c>
      <c r="O134" s="68">
        <v>81</v>
      </c>
      <c r="Q134" s="49" t="s">
        <v>512</v>
      </c>
      <c r="R134" s="25">
        <v>87491.299999999988</v>
      </c>
      <c r="S134" s="46">
        <v>-261.10000000003492</v>
      </c>
      <c r="AM134" s="23"/>
    </row>
    <row r="135" spans="2:39" x14ac:dyDescent="0.35">
      <c r="B135" s="24"/>
      <c r="L135" s="49" t="s">
        <v>264</v>
      </c>
      <c r="M135" s="25">
        <v>513.00000000000034</v>
      </c>
      <c r="N135" s="16">
        <v>207.27000000000032</v>
      </c>
      <c r="O135" s="68">
        <v>90</v>
      </c>
      <c r="Q135" s="49" t="s">
        <v>513</v>
      </c>
      <c r="R135" s="25">
        <v>141880.68999999997</v>
      </c>
      <c r="S135" s="46">
        <v>17311.850000000006</v>
      </c>
      <c r="AM135" s="23"/>
    </row>
    <row r="136" spans="2:39" x14ac:dyDescent="0.35">
      <c r="B136" s="24"/>
      <c r="L136" s="49" t="s">
        <v>265</v>
      </c>
      <c r="M136" s="25">
        <v>6148.4999999999945</v>
      </c>
      <c r="N136" s="16">
        <v>2388.6799999999848</v>
      </c>
      <c r="O136" s="68">
        <v>1107</v>
      </c>
      <c r="Q136" s="49" t="s">
        <v>514</v>
      </c>
      <c r="R136" s="25">
        <v>254866.00000000006</v>
      </c>
      <c r="S136" s="46">
        <v>-26363.119999999937</v>
      </c>
      <c r="AM136" s="23"/>
    </row>
    <row r="137" spans="2:39" x14ac:dyDescent="0.35">
      <c r="B137" s="24"/>
      <c r="L137" s="49" t="s">
        <v>266</v>
      </c>
      <c r="M137" s="25">
        <v>1196701.8699999973</v>
      </c>
      <c r="N137" s="16">
        <v>-4791.7900000030641</v>
      </c>
      <c r="O137" s="68">
        <v>633</v>
      </c>
      <c r="Q137" s="49" t="s">
        <v>515</v>
      </c>
      <c r="R137" s="25">
        <v>2719.22</v>
      </c>
      <c r="S137" s="46">
        <v>-194.33000000000038</v>
      </c>
      <c r="AM137" s="23"/>
    </row>
    <row r="138" spans="2:39" x14ac:dyDescent="0.35">
      <c r="B138" s="24"/>
      <c r="L138" s="49" t="s">
        <v>267</v>
      </c>
      <c r="M138" s="25">
        <v>1121034.7099999979</v>
      </c>
      <c r="N138" s="16">
        <v>3057.2199999981094</v>
      </c>
      <c r="O138" s="68">
        <v>589</v>
      </c>
      <c r="Q138" s="49" t="s">
        <v>516</v>
      </c>
      <c r="R138" s="25">
        <v>577415.48000000045</v>
      </c>
      <c r="S138" s="46">
        <v>-17378.800000000163</v>
      </c>
      <c r="AM138" s="23"/>
    </row>
    <row r="139" spans="2:39" x14ac:dyDescent="0.35">
      <c r="B139" s="24"/>
      <c r="L139" s="49" t="s">
        <v>268</v>
      </c>
      <c r="M139" s="25">
        <v>1181379.3999999971</v>
      </c>
      <c r="N139" s="16">
        <v>8357.159999997355</v>
      </c>
      <c r="O139" s="68">
        <v>618</v>
      </c>
      <c r="Q139" s="49" t="s">
        <v>517</v>
      </c>
      <c r="R139" s="25">
        <v>1586.5800000000002</v>
      </c>
      <c r="S139" s="46">
        <v>5.8900000000001</v>
      </c>
      <c r="AM139" s="23"/>
    </row>
    <row r="140" spans="2:39" x14ac:dyDescent="0.35">
      <c r="B140" s="24"/>
      <c r="L140" s="49" t="s">
        <v>269</v>
      </c>
      <c r="M140" s="25">
        <v>1059913.7699999989</v>
      </c>
      <c r="N140" s="16">
        <v>-1120.9500000013504</v>
      </c>
      <c r="O140" s="68">
        <v>559</v>
      </c>
      <c r="Q140" s="49" t="s">
        <v>518</v>
      </c>
      <c r="R140" s="25">
        <v>357938.73000000051</v>
      </c>
      <c r="S140" s="46">
        <v>-2768.149999999674</v>
      </c>
      <c r="AM140" s="23"/>
    </row>
    <row r="141" spans="2:39" x14ac:dyDescent="0.35">
      <c r="B141" s="24"/>
      <c r="L141" s="49" t="s">
        <v>270</v>
      </c>
      <c r="M141" s="25">
        <v>1114004.809999998</v>
      </c>
      <c r="N141" s="16">
        <v>-2693.2700000030454</v>
      </c>
      <c r="O141" s="68">
        <v>584</v>
      </c>
      <c r="Q141" s="49" t="s">
        <v>519</v>
      </c>
      <c r="R141" s="25">
        <v>1858.8100000000002</v>
      </c>
      <c r="S141" s="46">
        <v>-150.61999999999989</v>
      </c>
      <c r="AM141" s="23"/>
    </row>
    <row r="142" spans="2:39" x14ac:dyDescent="0.35">
      <c r="B142" s="24"/>
      <c r="L142" s="49" t="s">
        <v>271</v>
      </c>
      <c r="M142" s="25">
        <v>1060013.0199999991</v>
      </c>
      <c r="N142" s="16">
        <v>6416.0199999986216</v>
      </c>
      <c r="O142" s="68">
        <v>551</v>
      </c>
      <c r="Q142" s="49" t="s">
        <v>520</v>
      </c>
      <c r="R142" s="25">
        <v>446507.57000000018</v>
      </c>
      <c r="S142" s="46">
        <v>38156.569999999949</v>
      </c>
      <c r="AM142" s="23"/>
    </row>
    <row r="143" spans="2:39" x14ac:dyDescent="0.35">
      <c r="B143" s="24"/>
      <c r="L143" s="49" t="s">
        <v>272</v>
      </c>
      <c r="M143" s="25">
        <v>1066132.9699999983</v>
      </c>
      <c r="N143" s="16">
        <v>10623.859999997541</v>
      </c>
      <c r="O143" s="68">
        <v>552</v>
      </c>
      <c r="Q143" s="49" t="s">
        <v>521</v>
      </c>
      <c r="R143" s="25">
        <v>6221.0499999999993</v>
      </c>
      <c r="S143" s="46">
        <v>629.92999999999938</v>
      </c>
      <c r="AM143" s="23"/>
    </row>
    <row r="144" spans="2:39" x14ac:dyDescent="0.35">
      <c r="B144" s="24"/>
      <c r="L144" s="49" t="s">
        <v>273</v>
      </c>
      <c r="M144" s="25">
        <v>909155.70999999903</v>
      </c>
      <c r="N144" s="16">
        <v>12355.429999998421</v>
      </c>
      <c r="O144" s="68">
        <v>469</v>
      </c>
      <c r="Q144" s="49" t="s">
        <v>522</v>
      </c>
      <c r="R144" s="25">
        <v>3464.17</v>
      </c>
      <c r="S144" s="46">
        <v>302.94000000000051</v>
      </c>
      <c r="AM144" s="23"/>
    </row>
    <row r="145" spans="2:39" x14ac:dyDescent="0.35">
      <c r="B145" s="24"/>
      <c r="L145" s="49" t="s">
        <v>92</v>
      </c>
      <c r="M145" s="25">
        <v>2944665.8800000087</v>
      </c>
      <c r="N145" s="16">
        <v>272773.86000000825</v>
      </c>
      <c r="O145" s="68">
        <v>2274</v>
      </c>
      <c r="Q145" s="49" t="s">
        <v>523</v>
      </c>
      <c r="R145" s="25">
        <v>89435.169999999984</v>
      </c>
      <c r="S145" s="46">
        <v>-4855.5199999999895</v>
      </c>
      <c r="AM145" s="23"/>
    </row>
    <row r="146" spans="2:39" x14ac:dyDescent="0.35">
      <c r="B146" s="24"/>
      <c r="L146" s="49" t="s">
        <v>274</v>
      </c>
      <c r="M146" s="25">
        <v>2517355.0799999982</v>
      </c>
      <c r="N146" s="16">
        <v>234485.76999999536</v>
      </c>
      <c r="O146" s="68">
        <v>1953</v>
      </c>
      <c r="Q146" s="49" t="s">
        <v>524</v>
      </c>
      <c r="R146" s="25">
        <v>12565.949999999999</v>
      </c>
      <c r="S146" s="46">
        <v>-1111.8799999999992</v>
      </c>
      <c r="AM146" s="23"/>
    </row>
    <row r="147" spans="2:39" x14ac:dyDescent="0.35">
      <c r="B147" s="24"/>
      <c r="L147" s="49" t="s">
        <v>275</v>
      </c>
      <c r="M147" s="25">
        <v>1845368.5399999947</v>
      </c>
      <c r="N147" s="16">
        <v>174514.54999999213</v>
      </c>
      <c r="O147" s="68">
        <v>1424</v>
      </c>
      <c r="Q147" s="49" t="s">
        <v>525</v>
      </c>
      <c r="R147" s="25">
        <v>109111.40999999996</v>
      </c>
      <c r="S147" s="46">
        <v>-7453.2700000000332</v>
      </c>
      <c r="AM147" s="23"/>
    </row>
    <row r="148" spans="2:39" x14ac:dyDescent="0.35">
      <c r="B148" s="24"/>
      <c r="L148" s="49" t="s">
        <v>276</v>
      </c>
      <c r="M148" s="25">
        <v>2240091.339999998</v>
      </c>
      <c r="N148" s="16">
        <v>210455.60999999684</v>
      </c>
      <c r="O148" s="68">
        <v>1714</v>
      </c>
      <c r="Q148" s="49" t="s">
        <v>526</v>
      </c>
      <c r="R148" s="25">
        <v>13974.71</v>
      </c>
      <c r="S148" s="46">
        <v>-673.01000000000204</v>
      </c>
      <c r="AM148" s="23"/>
    </row>
    <row r="149" spans="2:39" x14ac:dyDescent="0.35">
      <c r="B149" s="24"/>
      <c r="L149" s="49" t="s">
        <v>277</v>
      </c>
      <c r="M149" s="25">
        <v>2108685.8299999987</v>
      </c>
      <c r="N149" s="16">
        <v>198461.77999999723</v>
      </c>
      <c r="O149" s="68">
        <v>1620</v>
      </c>
      <c r="Q149" s="49" t="s">
        <v>527</v>
      </c>
      <c r="R149" s="25">
        <v>115943.17000000003</v>
      </c>
      <c r="S149" s="46">
        <v>3431.2800000001007</v>
      </c>
      <c r="AM149" s="23"/>
    </row>
    <row r="150" spans="2:39" x14ac:dyDescent="0.35">
      <c r="B150" s="24"/>
      <c r="L150" s="49" t="s">
        <v>278</v>
      </c>
      <c r="M150" s="25">
        <v>2038938.83</v>
      </c>
      <c r="N150" s="16">
        <v>193576.11000000034</v>
      </c>
      <c r="O150" s="68">
        <v>1567</v>
      </c>
      <c r="Q150" s="49" t="s">
        <v>528</v>
      </c>
      <c r="R150" s="25">
        <v>57.68</v>
      </c>
      <c r="S150" s="46">
        <v>-5.7700000000000031</v>
      </c>
      <c r="AM150" s="23"/>
    </row>
    <row r="151" spans="2:39" x14ac:dyDescent="0.35">
      <c r="B151" s="24"/>
      <c r="L151" s="49" t="s">
        <v>279</v>
      </c>
      <c r="M151" s="25">
        <v>442749.95999999979</v>
      </c>
      <c r="N151" s="16">
        <v>33419.810000000696</v>
      </c>
      <c r="O151" s="68">
        <v>684</v>
      </c>
      <c r="Q151" s="49" t="s">
        <v>529</v>
      </c>
      <c r="R151" s="25">
        <v>179994.3000000001</v>
      </c>
      <c r="S151" s="46">
        <v>2319.4300000000803</v>
      </c>
      <c r="AM151" s="23"/>
    </row>
    <row r="152" spans="2:39" x14ac:dyDescent="0.35">
      <c r="B152" s="24"/>
      <c r="L152" s="50" t="s">
        <v>280</v>
      </c>
      <c r="M152" s="25">
        <v>502084.23999999982</v>
      </c>
      <c r="N152" s="16">
        <v>37698.030000000901</v>
      </c>
      <c r="O152" s="68">
        <v>776</v>
      </c>
      <c r="Q152" s="49" t="s">
        <v>530</v>
      </c>
      <c r="R152" s="25">
        <v>1893.49</v>
      </c>
      <c r="S152" s="46">
        <v>-67.330000000000155</v>
      </c>
      <c r="AM152" s="23"/>
    </row>
    <row r="153" spans="2:39" x14ac:dyDescent="0.35">
      <c r="B153" s="24"/>
      <c r="L153" s="59" t="s">
        <v>281</v>
      </c>
      <c r="M153" s="25">
        <v>484048.53</v>
      </c>
      <c r="N153" s="16">
        <v>37016.870000001043</v>
      </c>
      <c r="O153" s="68">
        <v>747</v>
      </c>
      <c r="Q153" s="49" t="s">
        <v>531</v>
      </c>
      <c r="R153" s="25">
        <v>20066.89</v>
      </c>
      <c r="S153" s="46">
        <v>-1592.5299999999988</v>
      </c>
      <c r="AM153" s="23"/>
    </row>
    <row r="154" spans="2:39" x14ac:dyDescent="0.35">
      <c r="B154" s="24"/>
      <c r="L154" s="49" t="s">
        <v>282</v>
      </c>
      <c r="M154" s="25">
        <v>479231.8</v>
      </c>
      <c r="N154" s="16">
        <v>36389.200000000943</v>
      </c>
      <c r="O154" s="68">
        <v>740</v>
      </c>
      <c r="Q154" s="49" t="s">
        <v>532</v>
      </c>
      <c r="R154" s="25">
        <v>6511.02</v>
      </c>
      <c r="S154" s="46">
        <v>38.880000000000109</v>
      </c>
      <c r="AM154" s="23"/>
    </row>
    <row r="155" spans="2:39" x14ac:dyDescent="0.35">
      <c r="B155" s="24"/>
      <c r="L155" s="49" t="s">
        <v>283</v>
      </c>
      <c r="M155" s="25">
        <v>117730.94999999995</v>
      </c>
      <c r="N155" s="16">
        <v>10687.309999999998</v>
      </c>
      <c r="O155" s="68">
        <v>255</v>
      </c>
      <c r="Q155" s="49" t="s">
        <v>533</v>
      </c>
      <c r="R155" s="25">
        <v>21.56</v>
      </c>
      <c r="S155" s="46">
        <v>8.11</v>
      </c>
      <c r="AM155" s="23"/>
    </row>
    <row r="156" spans="2:39" x14ac:dyDescent="0.35">
      <c r="B156" s="24"/>
      <c r="L156" s="49" t="s">
        <v>284</v>
      </c>
      <c r="M156" s="25">
        <v>212485.12000000014</v>
      </c>
      <c r="N156" s="16">
        <v>18967.049999999988</v>
      </c>
      <c r="O156" s="68">
        <v>461</v>
      </c>
      <c r="Q156" s="49" t="s">
        <v>534</v>
      </c>
      <c r="R156" s="25">
        <v>223285.08000000002</v>
      </c>
      <c r="S156" s="46">
        <v>-1186.3399999999383</v>
      </c>
      <c r="AM156" s="23"/>
    </row>
    <row r="157" spans="2:39" x14ac:dyDescent="0.35">
      <c r="B157" s="24"/>
      <c r="L157" s="49" t="s">
        <v>285</v>
      </c>
      <c r="M157" s="25">
        <v>105265.31999999998</v>
      </c>
      <c r="N157" s="16">
        <v>9555.7100000000064</v>
      </c>
      <c r="O157" s="68">
        <v>228</v>
      </c>
      <c r="Q157" s="49" t="s">
        <v>535</v>
      </c>
      <c r="R157" s="25">
        <v>189439.51999999996</v>
      </c>
      <c r="S157" s="46">
        <v>-10479.870000000083</v>
      </c>
      <c r="AM157" s="23"/>
    </row>
    <row r="158" spans="2:39" x14ac:dyDescent="0.35">
      <c r="B158" s="24"/>
      <c r="L158" s="49" t="s">
        <v>286</v>
      </c>
      <c r="M158" s="25">
        <v>106019.41</v>
      </c>
      <c r="N158" s="16">
        <v>9470.2500000000291</v>
      </c>
      <c r="O158" s="68">
        <v>230</v>
      </c>
      <c r="Q158" s="49" t="s">
        <v>536</v>
      </c>
      <c r="R158" s="25">
        <v>773398.21999999927</v>
      </c>
      <c r="S158" s="46">
        <v>-14928.03000000061</v>
      </c>
      <c r="AM158" s="23"/>
    </row>
    <row r="159" spans="2:39" x14ac:dyDescent="0.35">
      <c r="B159" s="24"/>
      <c r="L159" s="49" t="s">
        <v>287</v>
      </c>
      <c r="M159" s="25">
        <v>69981.84</v>
      </c>
      <c r="N159" s="16">
        <v>6352.5599999999904</v>
      </c>
      <c r="O159" s="68">
        <v>216</v>
      </c>
      <c r="Q159" s="49" t="s">
        <v>537</v>
      </c>
      <c r="R159" s="25">
        <v>23390</v>
      </c>
      <c r="S159" s="46">
        <v>-2271.3000000000029</v>
      </c>
      <c r="AM159" s="23"/>
    </row>
    <row r="160" spans="2:39" x14ac:dyDescent="0.35">
      <c r="B160" s="24"/>
      <c r="L160" s="49" t="s">
        <v>288</v>
      </c>
      <c r="M160" s="25">
        <v>103676.80000000012</v>
      </c>
      <c r="N160" s="16">
        <v>9411.2000000001426</v>
      </c>
      <c r="O160" s="68">
        <v>320</v>
      </c>
      <c r="Q160" s="49" t="s">
        <v>538</v>
      </c>
      <c r="R160" s="25">
        <v>82443.919999999984</v>
      </c>
      <c r="S160" s="46">
        <v>-7695.4700000000012</v>
      </c>
      <c r="AM160" s="23"/>
    </row>
    <row r="161" spans="2:39" x14ac:dyDescent="0.35">
      <c r="B161" s="24"/>
      <c r="L161" s="49" t="s">
        <v>289</v>
      </c>
      <c r="M161" s="25">
        <v>87801.290000000081</v>
      </c>
      <c r="N161" s="16">
        <v>7970.1100000001315</v>
      </c>
      <c r="O161" s="68">
        <v>271</v>
      </c>
      <c r="Q161" s="49" t="s">
        <v>539</v>
      </c>
      <c r="R161" s="25">
        <v>4680.8999999999996</v>
      </c>
      <c r="S161" s="46">
        <v>-151.86999999999989</v>
      </c>
      <c r="AM161" s="23"/>
    </row>
    <row r="162" spans="2:39" x14ac:dyDescent="0.35">
      <c r="B162" s="24"/>
      <c r="L162" s="49" t="s">
        <v>290</v>
      </c>
      <c r="M162" s="25">
        <v>116636.40000000021</v>
      </c>
      <c r="N162" s="16">
        <v>10587.600000000093</v>
      </c>
      <c r="O162" s="68">
        <v>360</v>
      </c>
      <c r="Q162" s="49" t="s">
        <v>540</v>
      </c>
      <c r="R162" s="25">
        <v>2418.83</v>
      </c>
      <c r="S162" s="46">
        <v>199.54999999999973</v>
      </c>
      <c r="AM162" s="23"/>
    </row>
    <row r="163" spans="2:39" x14ac:dyDescent="0.35">
      <c r="B163" s="24"/>
      <c r="L163" s="49" t="s">
        <v>291</v>
      </c>
      <c r="M163" s="25">
        <v>67065.929999999978</v>
      </c>
      <c r="N163" s="16">
        <v>6087.8699999999808</v>
      </c>
      <c r="O163" s="68">
        <v>207</v>
      </c>
      <c r="Q163" s="49" t="s">
        <v>541</v>
      </c>
      <c r="R163" s="25">
        <v>146261.20000000007</v>
      </c>
      <c r="S163" s="46">
        <v>16606.250000000087</v>
      </c>
      <c r="AM163" s="23"/>
    </row>
    <row r="164" spans="2:39" x14ac:dyDescent="0.35">
      <c r="B164" s="24"/>
      <c r="L164" s="49" t="s">
        <v>292</v>
      </c>
      <c r="M164" s="25">
        <v>119211.60000000015</v>
      </c>
      <c r="N164" s="16">
        <v>3629.6800000002695</v>
      </c>
      <c r="O164" s="68">
        <v>375</v>
      </c>
      <c r="Q164" s="49" t="s">
        <v>542</v>
      </c>
      <c r="R164" s="25">
        <v>22522.76</v>
      </c>
      <c r="S164" s="46">
        <v>-1551.6300000000083</v>
      </c>
      <c r="AM164" s="23"/>
    </row>
    <row r="165" spans="2:39" x14ac:dyDescent="0.35">
      <c r="B165" s="24"/>
      <c r="L165" s="49" t="s">
        <v>293</v>
      </c>
      <c r="M165" s="25">
        <v>115256.75000000013</v>
      </c>
      <c r="N165" s="16">
        <v>1215.900000000227</v>
      </c>
      <c r="O165" s="68">
        <v>370</v>
      </c>
      <c r="Q165" s="49" t="s">
        <v>543</v>
      </c>
      <c r="R165" s="25">
        <v>1625.25</v>
      </c>
      <c r="S165" s="46">
        <v>319.57000000000016</v>
      </c>
      <c r="AM165" s="23"/>
    </row>
    <row r="166" spans="2:39" x14ac:dyDescent="0.35">
      <c r="B166" s="24"/>
      <c r="L166" s="49" t="s">
        <v>294</v>
      </c>
      <c r="M166" s="25">
        <v>100567.15000000011</v>
      </c>
      <c r="N166" s="16">
        <v>1937.2300000001851</v>
      </c>
      <c r="O166" s="68">
        <v>320</v>
      </c>
      <c r="Q166" s="49" t="s">
        <v>544</v>
      </c>
      <c r="R166" s="25">
        <v>157298.4200000001</v>
      </c>
      <c r="S166" s="46">
        <v>16328.820000000123</v>
      </c>
      <c r="AM166" s="23"/>
    </row>
    <row r="167" spans="2:39" x14ac:dyDescent="0.35">
      <c r="B167" s="24"/>
      <c r="L167" s="49" t="s">
        <v>295</v>
      </c>
      <c r="M167" s="25">
        <v>114126.79000000011</v>
      </c>
      <c r="N167" s="16">
        <v>702.37000000022817</v>
      </c>
      <c r="O167" s="68">
        <v>368</v>
      </c>
      <c r="Q167" s="50" t="s">
        <v>545</v>
      </c>
      <c r="R167" s="25">
        <v>337856.6800000004</v>
      </c>
      <c r="S167" s="46">
        <v>-5002.1199999998789</v>
      </c>
      <c r="AM167" s="23"/>
    </row>
    <row r="168" spans="2:39" x14ac:dyDescent="0.35">
      <c r="B168" s="24"/>
      <c r="L168" s="49" t="s">
        <v>296</v>
      </c>
      <c r="M168" s="25">
        <v>132771.22000000012</v>
      </c>
      <c r="N168" s="16">
        <v>3627.7500000002619</v>
      </c>
      <c r="O168" s="68">
        <v>419</v>
      </c>
      <c r="Q168" s="59" t="s">
        <v>546</v>
      </c>
      <c r="R168" s="25">
        <v>70893.829999999987</v>
      </c>
      <c r="S168" s="46">
        <v>115.06999999996333</v>
      </c>
      <c r="AM168" s="23"/>
    </row>
    <row r="169" spans="2:39" x14ac:dyDescent="0.35">
      <c r="B169" s="24"/>
      <c r="L169" s="49" t="s">
        <v>297</v>
      </c>
      <c r="M169" s="25">
        <v>831.11000000000195</v>
      </c>
      <c r="N169" s="16">
        <v>311.06000000000222</v>
      </c>
      <c r="O169" s="68">
        <v>607</v>
      </c>
      <c r="Q169" s="49" t="s">
        <v>547</v>
      </c>
      <c r="R169" s="25">
        <v>3053.52</v>
      </c>
      <c r="S169" s="46">
        <v>-313.9699999999998</v>
      </c>
      <c r="AM169" s="23"/>
    </row>
    <row r="170" spans="2:39" x14ac:dyDescent="0.35">
      <c r="B170" s="24"/>
      <c r="L170" s="49" t="s">
        <v>298</v>
      </c>
      <c r="M170" s="25">
        <v>10446.68999999999</v>
      </c>
      <c r="N170" s="16">
        <v>3735.5999999999867</v>
      </c>
      <c r="O170" s="68">
        <v>1996</v>
      </c>
      <c r="Q170" s="49" t="s">
        <v>548</v>
      </c>
      <c r="R170" s="25">
        <v>13219.529999999997</v>
      </c>
      <c r="S170" s="46">
        <v>1992.0299999999952</v>
      </c>
      <c r="AM170" s="23"/>
    </row>
    <row r="171" spans="2:39" x14ac:dyDescent="0.35">
      <c r="B171" s="24"/>
      <c r="L171" s="49" t="s">
        <v>299</v>
      </c>
      <c r="M171" s="25">
        <v>6223.2599999999929</v>
      </c>
      <c r="N171" s="16">
        <v>2330.0399999999868</v>
      </c>
      <c r="O171" s="68">
        <v>1158</v>
      </c>
      <c r="Q171" s="49" t="s">
        <v>549</v>
      </c>
      <c r="R171" s="25">
        <v>272181.68</v>
      </c>
      <c r="S171" s="46">
        <v>-20490.680000000051</v>
      </c>
      <c r="AM171" s="23"/>
    </row>
    <row r="172" spans="2:39" x14ac:dyDescent="0.35">
      <c r="B172" s="24"/>
      <c r="L172" s="49" t="s">
        <v>300</v>
      </c>
      <c r="M172" s="25">
        <v>14249.700000000015</v>
      </c>
      <c r="N172" s="16">
        <v>3704.8500000000222</v>
      </c>
      <c r="O172" s="68">
        <v>223</v>
      </c>
      <c r="Q172" s="49" t="s">
        <v>550</v>
      </c>
      <c r="R172" s="25">
        <v>5615.55</v>
      </c>
      <c r="S172" s="46">
        <v>-91.529999999999745</v>
      </c>
      <c r="AM172" s="23"/>
    </row>
    <row r="173" spans="2:39" x14ac:dyDescent="0.35">
      <c r="B173" s="24"/>
      <c r="L173" s="49" t="s">
        <v>301</v>
      </c>
      <c r="M173" s="25">
        <v>22009.760000000002</v>
      </c>
      <c r="N173" s="16">
        <v>5723.360000000017</v>
      </c>
      <c r="O173" s="68">
        <v>302</v>
      </c>
      <c r="Q173" s="49" t="s">
        <v>551</v>
      </c>
      <c r="R173" s="25">
        <v>351590.54</v>
      </c>
      <c r="S173" s="46">
        <v>37533.169999999925</v>
      </c>
      <c r="AM173" s="23"/>
    </row>
    <row r="174" spans="2:39" x14ac:dyDescent="0.35">
      <c r="B174" s="24"/>
      <c r="L174" s="49" t="s">
        <v>302</v>
      </c>
      <c r="M174" s="25">
        <v>334925.76000000024</v>
      </c>
      <c r="N174" s="16">
        <v>-3795.999999999709</v>
      </c>
      <c r="O174" s="68">
        <v>156</v>
      </c>
      <c r="Q174" s="49" t="s">
        <v>552</v>
      </c>
      <c r="R174" s="25">
        <v>67.540000000000006</v>
      </c>
      <c r="S174" s="46">
        <v>17.560000000000009</v>
      </c>
      <c r="AM174" s="23"/>
    </row>
    <row r="175" spans="2:39" x14ac:dyDescent="0.35">
      <c r="B175" s="24"/>
      <c r="L175" s="49" t="s">
        <v>303</v>
      </c>
      <c r="M175" s="25">
        <v>334925.76000000007</v>
      </c>
      <c r="N175" s="16">
        <v>-3796.0299999999115</v>
      </c>
      <c r="O175" s="68">
        <v>156</v>
      </c>
      <c r="Q175" s="49" t="s">
        <v>553</v>
      </c>
      <c r="R175" s="25">
        <v>139014.01</v>
      </c>
      <c r="S175" s="46">
        <v>-15489.450000000012</v>
      </c>
      <c r="AM175" s="23"/>
    </row>
    <row r="176" spans="2:39" x14ac:dyDescent="0.35">
      <c r="B176" s="24"/>
      <c r="L176" s="49" t="s">
        <v>304</v>
      </c>
      <c r="M176" s="25">
        <v>334925.76000000018</v>
      </c>
      <c r="N176" s="16">
        <v>-3796.0299999997369</v>
      </c>
      <c r="O176" s="68">
        <v>156</v>
      </c>
      <c r="Q176" s="49" t="s">
        <v>554</v>
      </c>
      <c r="R176" s="25">
        <v>20510.550000000003</v>
      </c>
      <c r="S176" s="46">
        <v>2166.7100000000028</v>
      </c>
      <c r="AM176" s="23"/>
    </row>
    <row r="177" spans="2:39" x14ac:dyDescent="0.35">
      <c r="B177" s="24"/>
      <c r="L177" s="49" t="s">
        <v>305</v>
      </c>
      <c r="M177" s="25">
        <v>792228.23999999987</v>
      </c>
      <c r="N177" s="16">
        <v>-8979.0600000014529</v>
      </c>
      <c r="O177" s="68">
        <v>369</v>
      </c>
      <c r="Q177" s="49" t="s">
        <v>555</v>
      </c>
      <c r="R177" s="25">
        <v>116552.57000000002</v>
      </c>
      <c r="S177" s="46">
        <v>-6686.5099999999948</v>
      </c>
      <c r="AM177" s="23"/>
    </row>
    <row r="178" spans="2:39" x14ac:dyDescent="0.35">
      <c r="B178" s="24"/>
      <c r="L178" s="49" t="s">
        <v>306</v>
      </c>
      <c r="M178" s="25">
        <v>566797.44000000088</v>
      </c>
      <c r="N178" s="16">
        <v>-6424.0199999990873</v>
      </c>
      <c r="O178" s="68">
        <v>264</v>
      </c>
      <c r="Q178" s="49" t="s">
        <v>556</v>
      </c>
      <c r="R178" s="25">
        <v>218041.08000000028</v>
      </c>
      <c r="S178" s="46">
        <v>22724.490000000136</v>
      </c>
      <c r="AM178" s="23"/>
    </row>
    <row r="179" spans="2:39" x14ac:dyDescent="0.35">
      <c r="B179" s="24"/>
      <c r="L179" s="49" t="s">
        <v>307</v>
      </c>
      <c r="M179" s="25">
        <v>1832750.050000001</v>
      </c>
      <c r="N179" s="16">
        <v>-63211.16999999946</v>
      </c>
      <c r="O179" s="68">
        <v>1332</v>
      </c>
      <c r="Q179" s="49" t="s">
        <v>557</v>
      </c>
      <c r="R179" s="25">
        <v>13188.230000000001</v>
      </c>
      <c r="S179" s="46">
        <v>574.56000000000313</v>
      </c>
      <c r="AM179" s="23"/>
    </row>
    <row r="180" spans="2:39" x14ac:dyDescent="0.35">
      <c r="B180" s="24"/>
      <c r="L180" s="49" t="s">
        <v>308</v>
      </c>
      <c r="M180" s="25">
        <v>1586672.9400000013</v>
      </c>
      <c r="N180" s="16">
        <v>-53761.269999998854</v>
      </c>
      <c r="O180" s="68">
        <v>1152</v>
      </c>
      <c r="Q180" s="49" t="s">
        <v>558</v>
      </c>
      <c r="R180" s="25">
        <v>220675.93000000014</v>
      </c>
      <c r="S180" s="46">
        <v>22379.94000000009</v>
      </c>
      <c r="AM180" s="23"/>
    </row>
    <row r="181" spans="2:39" x14ac:dyDescent="0.35">
      <c r="B181" s="24"/>
      <c r="L181" s="49" t="s">
        <v>309</v>
      </c>
      <c r="M181" s="25">
        <v>1226737.4900000014</v>
      </c>
      <c r="N181" s="16">
        <v>-40183.620000000112</v>
      </c>
      <c r="O181" s="68">
        <v>891</v>
      </c>
      <c r="Q181" s="49" t="s">
        <v>559</v>
      </c>
      <c r="R181" s="25">
        <v>4758.5999999999995</v>
      </c>
      <c r="S181" s="46">
        <v>-279.26000000000113</v>
      </c>
      <c r="AM181" s="23"/>
    </row>
    <row r="182" spans="2:39" x14ac:dyDescent="0.35">
      <c r="B182" s="24"/>
      <c r="L182" s="49" t="s">
        <v>310</v>
      </c>
      <c r="M182" s="25">
        <v>849187.15000000026</v>
      </c>
      <c r="N182" s="16">
        <v>-28308.329999999609</v>
      </c>
      <c r="O182" s="68">
        <v>616</v>
      </c>
      <c r="Q182" s="49" t="s">
        <v>560</v>
      </c>
      <c r="R182" s="25">
        <v>10237.729999999998</v>
      </c>
      <c r="S182" s="46">
        <v>1170.5599999999959</v>
      </c>
      <c r="AM182" s="23"/>
    </row>
    <row r="183" spans="2:39" x14ac:dyDescent="0.35">
      <c r="B183" s="24"/>
      <c r="L183" s="49" t="s">
        <v>311</v>
      </c>
      <c r="M183" s="25">
        <v>1097968.0800000015</v>
      </c>
      <c r="N183" s="16">
        <v>-42640.59999999986</v>
      </c>
      <c r="O183" s="68">
        <v>751</v>
      </c>
      <c r="Q183" s="49" t="s">
        <v>561</v>
      </c>
      <c r="R183" s="25">
        <v>35180.22</v>
      </c>
      <c r="S183" s="46">
        <v>-408.35999999998603</v>
      </c>
      <c r="AM183" s="23"/>
    </row>
    <row r="184" spans="2:39" x14ac:dyDescent="0.35">
      <c r="B184" s="24"/>
      <c r="L184" s="49" t="s">
        <v>312</v>
      </c>
      <c r="M184" s="25">
        <v>947970.90000000154</v>
      </c>
      <c r="N184" s="16">
        <v>-34683.989999999409</v>
      </c>
      <c r="O184" s="68">
        <v>647</v>
      </c>
      <c r="Q184" s="49" t="s">
        <v>562</v>
      </c>
      <c r="R184" s="25">
        <v>41981.37999999999</v>
      </c>
      <c r="S184" s="46">
        <v>5089.8600000000006</v>
      </c>
      <c r="AM184" s="23"/>
    </row>
    <row r="185" spans="2:39" x14ac:dyDescent="0.35">
      <c r="B185" s="24"/>
      <c r="L185" s="49" t="s">
        <v>313</v>
      </c>
      <c r="M185" s="25">
        <v>741801.06000000041</v>
      </c>
      <c r="N185" s="16">
        <v>-26704.990000000573</v>
      </c>
      <c r="O185" s="68">
        <v>506</v>
      </c>
      <c r="Q185" s="49" t="s">
        <v>563</v>
      </c>
      <c r="R185" s="25">
        <v>694143.12000000011</v>
      </c>
      <c r="S185" s="46">
        <v>-11017.059999999474</v>
      </c>
      <c r="AM185" s="23"/>
    </row>
    <row r="186" spans="2:39" x14ac:dyDescent="0.35">
      <c r="B186" s="24"/>
      <c r="L186" s="49" t="s">
        <v>314</v>
      </c>
      <c r="M186" s="25">
        <v>850653.16000000073</v>
      </c>
      <c r="N186" s="16">
        <v>-28397.209999998915</v>
      </c>
      <c r="O186" s="68">
        <v>617</v>
      </c>
      <c r="Q186" s="49" t="s">
        <v>564</v>
      </c>
      <c r="R186" s="25">
        <v>199020.58999999994</v>
      </c>
      <c r="S186" s="46">
        <v>-9990.3300000000745</v>
      </c>
      <c r="AM186" s="23"/>
    </row>
    <row r="187" spans="2:39" x14ac:dyDescent="0.35">
      <c r="B187" s="24"/>
      <c r="L187" s="49" t="s">
        <v>315</v>
      </c>
      <c r="M187" s="25">
        <v>1163421.4599999988</v>
      </c>
      <c r="N187" s="16">
        <v>-82547.550000001909</v>
      </c>
      <c r="O187" s="68">
        <v>1151</v>
      </c>
      <c r="Q187" s="49" t="s">
        <v>565</v>
      </c>
      <c r="R187" s="25">
        <v>397472.02000000008</v>
      </c>
      <c r="S187" s="46">
        <v>4383.7400000002817</v>
      </c>
      <c r="AM187" s="23"/>
    </row>
    <row r="188" spans="2:39" x14ac:dyDescent="0.35">
      <c r="B188" s="24"/>
      <c r="L188" s="49" t="s">
        <v>316</v>
      </c>
      <c r="M188" s="25">
        <v>653568.80999999889</v>
      </c>
      <c r="N188" s="16">
        <v>-41402.60999999987</v>
      </c>
      <c r="O188" s="68">
        <v>642</v>
      </c>
      <c r="Q188" s="49" t="s">
        <v>566</v>
      </c>
      <c r="R188" s="25">
        <v>287191.73000000021</v>
      </c>
      <c r="S188" s="46">
        <v>31611.54999999993</v>
      </c>
      <c r="AM188" s="23"/>
    </row>
    <row r="189" spans="2:39" x14ac:dyDescent="0.35">
      <c r="B189" s="24"/>
      <c r="L189" s="49" t="s">
        <v>317</v>
      </c>
      <c r="M189" s="25">
        <v>305156.40999999968</v>
      </c>
      <c r="N189" s="16">
        <v>-18514.080000000366</v>
      </c>
      <c r="O189" s="68">
        <v>299</v>
      </c>
      <c r="Q189" s="49" t="s">
        <v>567</v>
      </c>
      <c r="R189" s="25">
        <v>68910.760000000009</v>
      </c>
      <c r="S189" s="46">
        <v>-6092.5999999999913</v>
      </c>
      <c r="AM189" s="23"/>
    </row>
    <row r="190" spans="2:39" x14ac:dyDescent="0.35">
      <c r="B190" s="24"/>
      <c r="L190" s="49" t="s">
        <v>318</v>
      </c>
      <c r="M190" s="25">
        <v>1283443.0599999989</v>
      </c>
      <c r="N190" s="16">
        <v>-98922.210000001825</v>
      </c>
      <c r="O190" s="68">
        <v>1277</v>
      </c>
      <c r="Q190" s="49" t="s">
        <v>568</v>
      </c>
      <c r="R190" s="25">
        <v>6368.96</v>
      </c>
      <c r="S190" s="46">
        <v>-174.31000000000131</v>
      </c>
      <c r="AM190" s="23"/>
    </row>
    <row r="191" spans="2:39" x14ac:dyDescent="0.35">
      <c r="B191" s="24"/>
      <c r="L191" s="49" t="s">
        <v>319</v>
      </c>
      <c r="M191" s="25">
        <v>302677.33999999991</v>
      </c>
      <c r="N191" s="16">
        <v>-3431.8899999999558</v>
      </c>
      <c r="O191" s="68">
        <v>346</v>
      </c>
      <c r="Q191" s="49" t="s">
        <v>569</v>
      </c>
      <c r="R191" s="25">
        <v>100403.74999999994</v>
      </c>
      <c r="S191" s="46">
        <v>-5824.7400000001217</v>
      </c>
      <c r="AM191" s="23"/>
    </row>
    <row r="192" spans="2:39" x14ac:dyDescent="0.35">
      <c r="B192" s="24"/>
      <c r="L192" s="49" t="s">
        <v>320</v>
      </c>
      <c r="M192" s="25">
        <v>136467.24000000005</v>
      </c>
      <c r="N192" s="16">
        <v>-1547.3199999998615</v>
      </c>
      <c r="O192" s="68">
        <v>156</v>
      </c>
      <c r="Q192" s="49" t="s">
        <v>570</v>
      </c>
      <c r="R192" s="25">
        <v>288775.96000000002</v>
      </c>
      <c r="S192" s="46">
        <v>-18913.459999999963</v>
      </c>
      <c r="AM192" s="23"/>
    </row>
    <row r="193" spans="2:39" x14ac:dyDescent="0.35">
      <c r="B193" s="24"/>
      <c r="L193" s="49" t="s">
        <v>321</v>
      </c>
      <c r="M193" s="25">
        <v>621100.89999999863</v>
      </c>
      <c r="N193" s="16">
        <v>-7042.0900000020629</v>
      </c>
      <c r="O193" s="68">
        <v>710</v>
      </c>
      <c r="Q193" s="49" t="s">
        <v>571</v>
      </c>
      <c r="R193" s="25">
        <v>15075.469999999998</v>
      </c>
      <c r="S193" s="46">
        <v>-65.320000000001528</v>
      </c>
      <c r="AM193" s="23"/>
    </row>
    <row r="194" spans="2:39" x14ac:dyDescent="0.35">
      <c r="B194" s="24"/>
      <c r="L194" s="49" t="s">
        <v>322</v>
      </c>
      <c r="M194" s="25">
        <v>508398.77999999921</v>
      </c>
      <c r="N194" s="16">
        <v>-6501.5200000010082</v>
      </c>
      <c r="O194" s="68">
        <v>582</v>
      </c>
      <c r="Q194" s="49" t="s">
        <v>572</v>
      </c>
      <c r="R194" s="25">
        <v>676732.67000000039</v>
      </c>
      <c r="S194" s="46">
        <v>59131.760000000242</v>
      </c>
      <c r="AM194" s="23"/>
    </row>
    <row r="195" spans="2:39" x14ac:dyDescent="0.35">
      <c r="B195" s="24"/>
      <c r="L195" s="49" t="s">
        <v>323</v>
      </c>
      <c r="M195" s="25">
        <v>306176.5</v>
      </c>
      <c r="N195" s="16">
        <v>-3471.5099999996601</v>
      </c>
      <c r="O195" s="68">
        <v>350</v>
      </c>
      <c r="Q195" s="49" t="s">
        <v>573</v>
      </c>
      <c r="R195" s="25">
        <v>14237</v>
      </c>
      <c r="S195" s="46">
        <v>-20.359999999998763</v>
      </c>
      <c r="AM195" s="23"/>
    </row>
    <row r="196" spans="2:39" x14ac:dyDescent="0.35">
      <c r="B196" s="24"/>
      <c r="L196" s="49" t="s">
        <v>324</v>
      </c>
      <c r="M196" s="25">
        <v>895459.85999999824</v>
      </c>
      <c r="N196" s="16">
        <v>-31110.350000002538</v>
      </c>
      <c r="O196" s="68">
        <v>1416</v>
      </c>
      <c r="Q196" s="49" t="s">
        <v>574</v>
      </c>
      <c r="R196" s="25">
        <v>59368.239999999983</v>
      </c>
      <c r="S196" s="46">
        <v>7255.5599999999977</v>
      </c>
      <c r="AM196" s="23"/>
    </row>
    <row r="197" spans="2:39" x14ac:dyDescent="0.35">
      <c r="B197" s="24"/>
      <c r="L197" s="49" t="s">
        <v>325</v>
      </c>
      <c r="M197" s="25">
        <v>753200.80999999866</v>
      </c>
      <c r="N197" s="16">
        <v>-25349.470000001253</v>
      </c>
      <c r="O197" s="68">
        <v>1192</v>
      </c>
      <c r="Q197" s="49" t="s">
        <v>575</v>
      </c>
      <c r="R197" s="25">
        <v>7409.2000000000007</v>
      </c>
      <c r="S197" s="46">
        <v>-728.14999999999964</v>
      </c>
      <c r="AM197" s="23"/>
    </row>
    <row r="198" spans="2:39" x14ac:dyDescent="0.35">
      <c r="B198" s="24"/>
      <c r="L198" s="49" t="s">
        <v>326</v>
      </c>
      <c r="M198" s="25">
        <v>576609.26999999885</v>
      </c>
      <c r="N198" s="16">
        <v>-19252.620000001509</v>
      </c>
      <c r="O198" s="68">
        <v>912</v>
      </c>
      <c r="Q198" s="49" t="s">
        <v>576</v>
      </c>
      <c r="R198" s="25">
        <v>140479.83000000005</v>
      </c>
      <c r="S198" s="46">
        <v>13441.200000000084</v>
      </c>
      <c r="AM198" s="23"/>
    </row>
    <row r="199" spans="2:39" x14ac:dyDescent="0.35">
      <c r="B199" s="24"/>
      <c r="L199" s="49" t="s">
        <v>327</v>
      </c>
      <c r="M199" s="25">
        <v>394058.35000000027</v>
      </c>
      <c r="N199" s="16">
        <v>-13234.49000000034</v>
      </c>
      <c r="O199" s="68">
        <v>623</v>
      </c>
      <c r="Q199" s="49" t="s">
        <v>577</v>
      </c>
      <c r="R199" s="25">
        <v>290158.19000000024</v>
      </c>
      <c r="S199" s="46">
        <v>-3938.4399999998859</v>
      </c>
      <c r="AM199" s="23"/>
    </row>
    <row r="200" spans="2:39" x14ac:dyDescent="0.35">
      <c r="B200" s="24"/>
      <c r="L200" s="49" t="s">
        <v>328</v>
      </c>
      <c r="M200" s="25">
        <v>915136.34999999788</v>
      </c>
      <c r="N200" s="16">
        <v>-33822.630000002217</v>
      </c>
      <c r="O200" s="68">
        <v>1448</v>
      </c>
      <c r="Q200" s="49" t="s">
        <v>578</v>
      </c>
      <c r="R200" s="25">
        <v>34997.369999999981</v>
      </c>
      <c r="S200" s="46">
        <v>-2555.5600000000195</v>
      </c>
      <c r="AM200" s="23"/>
    </row>
    <row r="201" spans="2:39" x14ac:dyDescent="0.35">
      <c r="B201" s="24"/>
      <c r="L201" s="49" t="s">
        <v>329</v>
      </c>
      <c r="M201" s="25">
        <v>461784.8899999999</v>
      </c>
      <c r="N201" s="16">
        <v>-10098.130000000645</v>
      </c>
      <c r="O201" s="68">
        <v>1017</v>
      </c>
      <c r="Q201" s="49" t="s">
        <v>579</v>
      </c>
      <c r="R201" s="25">
        <v>5925.8099999999986</v>
      </c>
      <c r="S201" s="46">
        <v>60.589999999997417</v>
      </c>
      <c r="AM201" s="23"/>
    </row>
    <row r="202" spans="2:39" x14ac:dyDescent="0.35">
      <c r="B202" s="24"/>
      <c r="L202" s="50" t="s">
        <v>330</v>
      </c>
      <c r="M202" s="25">
        <v>264828.17000000004</v>
      </c>
      <c r="N202" s="16">
        <v>-5681.0799999997253</v>
      </c>
      <c r="O202" s="68">
        <v>583</v>
      </c>
      <c r="Q202" s="49" t="s">
        <v>580</v>
      </c>
      <c r="R202" s="25">
        <v>35704.55000000001</v>
      </c>
      <c r="S202" s="46">
        <v>4051.3600000000151</v>
      </c>
      <c r="AM202" s="23"/>
    </row>
    <row r="203" spans="2:39" x14ac:dyDescent="0.35">
      <c r="B203" s="24"/>
      <c r="L203" s="59" t="s">
        <v>331</v>
      </c>
      <c r="M203" s="25">
        <v>978078.03999999946</v>
      </c>
      <c r="N203" s="16">
        <v>-29209.460000001243</v>
      </c>
      <c r="O203" s="68">
        <v>2176</v>
      </c>
      <c r="Q203" s="49" t="s">
        <v>581</v>
      </c>
      <c r="R203" s="25">
        <v>712293.62999999977</v>
      </c>
      <c r="S203" s="46">
        <v>-21626.800000000396</v>
      </c>
      <c r="AM203" s="23"/>
    </row>
    <row r="204" spans="2:39" x14ac:dyDescent="0.35">
      <c r="B204" s="24"/>
      <c r="L204" s="49" t="s">
        <v>332</v>
      </c>
      <c r="M204" s="25">
        <v>809709.09999999963</v>
      </c>
      <c r="N204" s="16">
        <v>-19815.550000001676</v>
      </c>
      <c r="O204" s="68">
        <v>1789</v>
      </c>
      <c r="Q204" s="49" t="s">
        <v>582</v>
      </c>
      <c r="R204" s="25">
        <v>1559.6499999999999</v>
      </c>
      <c r="S204" s="46">
        <v>172.49999999999977</v>
      </c>
      <c r="AM204" s="23"/>
    </row>
    <row r="205" spans="2:39" x14ac:dyDescent="0.35">
      <c r="B205" s="24"/>
      <c r="L205" s="49" t="s">
        <v>333</v>
      </c>
      <c r="M205" s="25">
        <v>464837.43000000017</v>
      </c>
      <c r="N205" s="16">
        <v>-10084.690000000817</v>
      </c>
      <c r="O205" s="68">
        <v>1024</v>
      </c>
      <c r="Q205" s="49" t="s">
        <v>583</v>
      </c>
      <c r="R205" s="25">
        <v>110728.59000000001</v>
      </c>
      <c r="S205" s="46">
        <v>-4973.4599999999773</v>
      </c>
      <c r="AM205" s="23"/>
    </row>
    <row r="206" spans="2:39" x14ac:dyDescent="0.35">
      <c r="B206" s="24"/>
      <c r="L206" s="49" t="s">
        <v>334</v>
      </c>
      <c r="M206" s="25">
        <v>263200.65999999997</v>
      </c>
      <c r="N206" s="16">
        <v>-5729.5699999997742</v>
      </c>
      <c r="O206" s="68">
        <v>579</v>
      </c>
      <c r="Q206" s="49" t="s">
        <v>584</v>
      </c>
      <c r="R206" s="25">
        <v>40287.050000000003</v>
      </c>
      <c r="S206" s="46">
        <v>4747.0300000000279</v>
      </c>
      <c r="AM206" s="23"/>
    </row>
    <row r="207" spans="2:39" x14ac:dyDescent="0.35">
      <c r="B207" s="24"/>
      <c r="L207" s="49" t="s">
        <v>335</v>
      </c>
      <c r="M207" s="25">
        <v>907810.08999999939</v>
      </c>
      <c r="N207" s="16">
        <v>-97457.080000001355</v>
      </c>
      <c r="O207" s="68">
        <v>2172</v>
      </c>
      <c r="Q207" s="49" t="s">
        <v>585</v>
      </c>
      <c r="R207" s="25">
        <v>31477.469999999998</v>
      </c>
      <c r="S207" s="46">
        <v>-2488.5500000000065</v>
      </c>
      <c r="AM207" s="23"/>
    </row>
    <row r="208" spans="2:39" x14ac:dyDescent="0.35">
      <c r="B208" s="24"/>
      <c r="L208" s="49" t="s">
        <v>336</v>
      </c>
      <c r="M208" s="25">
        <v>812845.48999999976</v>
      </c>
      <c r="N208" s="16">
        <v>-20985.970000002068</v>
      </c>
      <c r="O208" s="68">
        <v>1798</v>
      </c>
      <c r="Q208" s="49" t="s">
        <v>586</v>
      </c>
      <c r="R208" s="25">
        <v>4537.6500000000005</v>
      </c>
      <c r="S208" s="46">
        <v>5.840000000001055</v>
      </c>
      <c r="AM208" s="23"/>
    </row>
    <row r="209" spans="2:39" x14ac:dyDescent="0.35">
      <c r="B209" s="24"/>
      <c r="L209" s="49" t="s">
        <v>337</v>
      </c>
      <c r="M209" s="25">
        <v>477543.02999999997</v>
      </c>
      <c r="N209" s="16">
        <v>-10299.490000000631</v>
      </c>
      <c r="O209" s="68">
        <v>1051</v>
      </c>
      <c r="Q209" s="49" t="s">
        <v>587</v>
      </c>
      <c r="R209" s="25">
        <v>1859.6200000000001</v>
      </c>
      <c r="S209" s="46">
        <v>-168.01</v>
      </c>
      <c r="AM209" s="23"/>
    </row>
    <row r="210" spans="2:39" x14ac:dyDescent="0.35">
      <c r="B210" s="24"/>
      <c r="L210" s="49" t="s">
        <v>338</v>
      </c>
      <c r="M210" s="25">
        <v>247663.95</v>
      </c>
      <c r="N210" s="16">
        <v>-5555.6599999996834</v>
      </c>
      <c r="O210" s="68">
        <v>544</v>
      </c>
      <c r="Q210" s="49" t="s">
        <v>588</v>
      </c>
      <c r="R210" s="25">
        <v>1524.73</v>
      </c>
      <c r="S210" s="46">
        <v>162.05999999999995</v>
      </c>
      <c r="AM210" s="23"/>
    </row>
    <row r="211" spans="2:39" x14ac:dyDescent="0.35">
      <c r="B211" s="24"/>
      <c r="L211" s="49" t="s">
        <v>339</v>
      </c>
      <c r="M211" s="25">
        <v>974869.37999999966</v>
      </c>
      <c r="N211" s="16">
        <v>-28524.490000000689</v>
      </c>
      <c r="O211" s="68">
        <v>2168</v>
      </c>
      <c r="Q211" s="49" t="s">
        <v>589</v>
      </c>
      <c r="R211" s="25">
        <v>1411.18</v>
      </c>
      <c r="S211" s="46">
        <v>-541.19000000000005</v>
      </c>
      <c r="AM211" s="23"/>
    </row>
    <row r="212" spans="2:39" x14ac:dyDescent="0.35">
      <c r="B212" s="24"/>
      <c r="L212" s="49" t="s">
        <v>340</v>
      </c>
      <c r="M212" s="25">
        <v>818631.80999999959</v>
      </c>
      <c r="N212" s="16">
        <v>-20497.070000001462</v>
      </c>
      <c r="O212" s="68">
        <v>1811</v>
      </c>
      <c r="Q212" s="49" t="s">
        <v>590</v>
      </c>
      <c r="R212" s="25">
        <v>3645.6799999999989</v>
      </c>
      <c r="S212" s="46">
        <v>-738.48000000000184</v>
      </c>
      <c r="AM212" s="23"/>
    </row>
    <row r="213" spans="2:39" x14ac:dyDescent="0.35">
      <c r="B213" s="24"/>
      <c r="L213" s="49" t="s">
        <v>341</v>
      </c>
      <c r="M213" s="25">
        <v>88125.27999999997</v>
      </c>
      <c r="N213" s="16">
        <v>-5347.5199999999459</v>
      </c>
      <c r="O213" s="68">
        <v>272</v>
      </c>
      <c r="Q213" s="49" t="s">
        <v>591</v>
      </c>
      <c r="R213" s="25">
        <v>7603.3199999999988</v>
      </c>
      <c r="S213" s="46">
        <v>230.58999999999742</v>
      </c>
      <c r="AM213" s="23"/>
    </row>
    <row r="214" spans="2:39" x14ac:dyDescent="0.35">
      <c r="B214" s="24"/>
      <c r="L214" s="49" t="s">
        <v>342</v>
      </c>
      <c r="M214" s="25">
        <v>353095.03000000049</v>
      </c>
      <c r="N214" s="16">
        <v>-23888.979999999574</v>
      </c>
      <c r="O214" s="68">
        <v>1097</v>
      </c>
      <c r="Q214" s="49" t="s">
        <v>592</v>
      </c>
      <c r="R214" s="25">
        <v>259082.59999999992</v>
      </c>
      <c r="S214" s="46">
        <v>27612.87999999983</v>
      </c>
      <c r="AM214" s="23"/>
    </row>
    <row r="215" spans="2:39" x14ac:dyDescent="0.35">
      <c r="B215" s="24"/>
      <c r="L215" s="49" t="s">
        <v>343</v>
      </c>
      <c r="M215" s="25">
        <v>282843.25000000058</v>
      </c>
      <c r="N215" s="16">
        <v>-17850.479999999399</v>
      </c>
      <c r="O215" s="68">
        <v>875</v>
      </c>
      <c r="Q215" s="49" t="s">
        <v>593</v>
      </c>
      <c r="R215" s="25">
        <v>114536.65000000001</v>
      </c>
      <c r="S215" s="46">
        <v>-5260.0899999999674</v>
      </c>
      <c r="AM215" s="23"/>
    </row>
    <row r="216" spans="2:39" x14ac:dyDescent="0.35">
      <c r="B216" s="24"/>
      <c r="L216" s="49" t="s">
        <v>344</v>
      </c>
      <c r="M216" s="25">
        <v>163614.95000000024</v>
      </c>
      <c r="N216" s="16">
        <v>-9928.2999999997555</v>
      </c>
      <c r="O216" s="68">
        <v>505</v>
      </c>
      <c r="Q216" s="49" t="s">
        <v>594</v>
      </c>
      <c r="R216" s="25">
        <v>731634.54000000015</v>
      </c>
      <c r="S216" s="46">
        <v>-22624.6599999998</v>
      </c>
      <c r="AM216" s="23"/>
    </row>
    <row r="217" spans="2:39" x14ac:dyDescent="0.35">
      <c r="B217" s="24"/>
      <c r="L217" s="49" t="s">
        <v>345</v>
      </c>
      <c r="M217" s="25">
        <v>70772.910000000193</v>
      </c>
      <c r="N217" s="16">
        <v>-21392.660000000003</v>
      </c>
      <c r="O217" s="68">
        <v>2217</v>
      </c>
      <c r="Q217" s="50" t="s">
        <v>595</v>
      </c>
      <c r="R217" s="25">
        <v>4689.119999999999</v>
      </c>
      <c r="S217" s="46">
        <v>-103.35000000000127</v>
      </c>
      <c r="AM217" s="23"/>
    </row>
    <row r="218" spans="2:39" x14ac:dyDescent="0.35">
      <c r="B218" s="24"/>
      <c r="L218" s="49" t="s">
        <v>346</v>
      </c>
      <c r="M218" s="25">
        <v>45660.09000000004</v>
      </c>
      <c r="N218" s="16">
        <v>-13330.840000000171</v>
      </c>
      <c r="O218" s="68">
        <v>1419</v>
      </c>
      <c r="Q218" s="59" t="s">
        <v>596</v>
      </c>
      <c r="R218" s="25">
        <v>6417.1100000000006</v>
      </c>
      <c r="S218" s="46">
        <v>653.15000000000146</v>
      </c>
      <c r="AM218" s="23"/>
    </row>
    <row r="219" spans="2:39" x14ac:dyDescent="0.35">
      <c r="B219" s="24"/>
      <c r="L219" s="49" t="s">
        <v>347</v>
      </c>
      <c r="M219" s="25">
        <v>99384.280000000203</v>
      </c>
      <c r="N219" s="16">
        <v>-31942.46000000005</v>
      </c>
      <c r="O219" s="68">
        <v>3159</v>
      </c>
      <c r="Q219" s="49" t="s">
        <v>597</v>
      </c>
      <c r="R219" s="25">
        <v>94346.229999999967</v>
      </c>
      <c r="S219" s="46">
        <v>-5636.3999999999651</v>
      </c>
      <c r="AM219" s="23"/>
    </row>
    <row r="220" spans="2:39" x14ac:dyDescent="0.35">
      <c r="B220" s="24"/>
      <c r="L220" s="49" t="s">
        <v>348</v>
      </c>
      <c r="M220" s="25">
        <v>84804.699999999662</v>
      </c>
      <c r="N220" s="16">
        <v>28684.979999999654</v>
      </c>
      <c r="O220" s="68">
        <v>4238</v>
      </c>
      <c r="Q220" s="49" t="s">
        <v>598</v>
      </c>
      <c r="R220" s="25">
        <v>565938.1400000006</v>
      </c>
      <c r="S220" s="46">
        <v>-20657.32999999926</v>
      </c>
      <c r="AM220" s="23"/>
    </row>
    <row r="221" spans="2:39" x14ac:dyDescent="0.35">
      <c r="B221" s="24"/>
      <c r="L221" s="49" t="s">
        <v>349</v>
      </c>
      <c r="M221" s="25">
        <v>88130.769999999524</v>
      </c>
      <c r="N221" s="16">
        <v>29716.139999999512</v>
      </c>
      <c r="O221" s="68">
        <v>4412</v>
      </c>
      <c r="Q221" s="49" t="s">
        <v>599</v>
      </c>
      <c r="R221" s="25">
        <v>8094.53</v>
      </c>
      <c r="S221" s="46">
        <v>988.63000000000011</v>
      </c>
      <c r="AM221" s="23"/>
    </row>
    <row r="222" spans="2:39" x14ac:dyDescent="0.35">
      <c r="B222" s="24"/>
      <c r="L222" s="49" t="s">
        <v>350</v>
      </c>
      <c r="M222" s="25">
        <v>77274.289999999892</v>
      </c>
      <c r="N222" s="16">
        <v>26110.119999999886</v>
      </c>
      <c r="O222" s="68">
        <v>3865</v>
      </c>
      <c r="Q222" s="49" t="s">
        <v>600</v>
      </c>
      <c r="R222" s="25">
        <v>131151.88999999996</v>
      </c>
      <c r="S222" s="46">
        <v>-9857.6700000001583</v>
      </c>
      <c r="AM222" s="23"/>
    </row>
    <row r="223" spans="2:39" x14ac:dyDescent="0.35">
      <c r="B223" s="24"/>
      <c r="L223" s="49" t="s">
        <v>351</v>
      </c>
      <c r="M223" s="25">
        <v>6656.83</v>
      </c>
      <c r="N223" s="16">
        <v>1730.3099999999959</v>
      </c>
      <c r="O223" s="68">
        <v>137</v>
      </c>
      <c r="Q223" s="49" t="s">
        <v>601</v>
      </c>
      <c r="R223" s="25">
        <v>130995.20000000001</v>
      </c>
      <c r="S223" s="46">
        <v>16258.130000000063</v>
      </c>
      <c r="AM223" s="23"/>
    </row>
    <row r="224" spans="2:39" x14ac:dyDescent="0.35">
      <c r="B224" s="24"/>
      <c r="L224" s="49" t="s">
        <v>352</v>
      </c>
      <c r="M224" s="25">
        <v>1035948.7600000005</v>
      </c>
      <c r="N224" s="16">
        <v>-47348.08999999892</v>
      </c>
      <c r="O224" s="68">
        <v>731</v>
      </c>
      <c r="Q224" s="49" t="s">
        <v>602</v>
      </c>
      <c r="R224" s="25">
        <v>269108.15000000014</v>
      </c>
      <c r="S224" s="46">
        <v>25621.270000000135</v>
      </c>
      <c r="AM224" s="23"/>
    </row>
    <row r="225" spans="2:39" x14ac:dyDescent="0.35">
      <c r="B225" s="24"/>
      <c r="L225" s="49" t="s">
        <v>353</v>
      </c>
      <c r="M225" s="25">
        <v>637976.24000000057</v>
      </c>
      <c r="N225" s="16">
        <v>-22968.309999999357</v>
      </c>
      <c r="O225" s="68">
        <v>446</v>
      </c>
      <c r="Q225" s="49" t="s">
        <v>603</v>
      </c>
      <c r="R225" s="25">
        <v>28216.609999999993</v>
      </c>
      <c r="S225" s="46">
        <v>3565.5499999999956</v>
      </c>
      <c r="AM225" s="23"/>
    </row>
    <row r="226" spans="2:39" x14ac:dyDescent="0.35">
      <c r="B226" s="24"/>
      <c r="L226" s="49" t="s">
        <v>354</v>
      </c>
      <c r="M226" s="25">
        <v>308975.04000000039</v>
      </c>
      <c r="N226" s="16">
        <v>-11123.689999999711</v>
      </c>
      <c r="O226" s="68">
        <v>216</v>
      </c>
      <c r="Q226" s="49" t="s">
        <v>604</v>
      </c>
      <c r="R226" s="25">
        <v>56395.3</v>
      </c>
      <c r="S226" s="46">
        <v>-14260.87999999999</v>
      </c>
      <c r="AM226" s="23"/>
    </row>
    <row r="227" spans="2:39" x14ac:dyDescent="0.35">
      <c r="B227" s="24"/>
      <c r="L227" s="49" t="s">
        <v>355</v>
      </c>
      <c r="M227" s="25">
        <v>1263913.32</v>
      </c>
      <c r="N227" s="16">
        <v>-59457.469999998575</v>
      </c>
      <c r="O227" s="68">
        <v>893</v>
      </c>
      <c r="Q227" s="49" t="s">
        <v>605</v>
      </c>
      <c r="R227" s="25">
        <v>268236.11000000022</v>
      </c>
      <c r="S227" s="46">
        <v>-1777.4399999997695</v>
      </c>
      <c r="AM227" s="23"/>
    </row>
    <row r="228" spans="2:39" x14ac:dyDescent="0.35">
      <c r="B228" s="24"/>
      <c r="L228" s="49" t="s">
        <v>356</v>
      </c>
      <c r="M228" s="25">
        <v>959683.2200000009</v>
      </c>
      <c r="N228" s="16">
        <v>-163625.94999999786</v>
      </c>
      <c r="O228" s="68">
        <v>758</v>
      </c>
      <c r="Q228" s="49" t="s">
        <v>606</v>
      </c>
      <c r="R228" s="25">
        <v>68421.219999999987</v>
      </c>
      <c r="S228" s="46">
        <v>-6058.140000000014</v>
      </c>
      <c r="AM228" s="23"/>
    </row>
    <row r="229" spans="2:39" x14ac:dyDescent="0.35">
      <c r="B229" s="24"/>
      <c r="L229" s="49" t="s">
        <v>357</v>
      </c>
      <c r="M229" s="25">
        <v>564070.65000000095</v>
      </c>
      <c r="N229" s="16">
        <v>-90946.149999999208</v>
      </c>
      <c r="O229" s="68">
        <v>442</v>
      </c>
      <c r="Q229" s="49" t="s">
        <v>607</v>
      </c>
      <c r="R229" s="25">
        <v>154595.59000000008</v>
      </c>
      <c r="S229" s="46">
        <v>14877.340000000113</v>
      </c>
      <c r="AM229" s="23"/>
    </row>
    <row r="230" spans="2:39" x14ac:dyDescent="0.35">
      <c r="B230" s="24"/>
      <c r="L230" s="49" t="s">
        <v>358</v>
      </c>
      <c r="M230" s="25">
        <v>256525.83000000013</v>
      </c>
      <c r="N230" s="16">
        <v>-47271.549999999988</v>
      </c>
      <c r="O230" s="68">
        <v>205</v>
      </c>
      <c r="Q230" s="49" t="s">
        <v>608</v>
      </c>
      <c r="R230" s="25">
        <v>5173.9599999999991</v>
      </c>
      <c r="S230" s="46">
        <v>161.57999999999902</v>
      </c>
      <c r="AM230" s="23"/>
    </row>
    <row r="231" spans="2:39" x14ac:dyDescent="0.35">
      <c r="B231" s="24"/>
      <c r="L231" s="49" t="s">
        <v>359</v>
      </c>
      <c r="M231" s="25">
        <v>1089543.4800000009</v>
      </c>
      <c r="N231" s="16">
        <v>-192333.11999999802</v>
      </c>
      <c r="O231" s="68">
        <v>865</v>
      </c>
      <c r="Q231" s="49" t="s">
        <v>609</v>
      </c>
      <c r="R231" s="25">
        <v>5555.67</v>
      </c>
      <c r="S231" s="46">
        <v>709.58000000000084</v>
      </c>
      <c r="AM231" s="23"/>
    </row>
    <row r="232" spans="2:39" x14ac:dyDescent="0.35">
      <c r="B232" s="24"/>
      <c r="L232" s="49" t="s">
        <v>360</v>
      </c>
      <c r="M232" s="25">
        <v>285465.42000000062</v>
      </c>
      <c r="N232" s="16">
        <v>-10553.409999999974</v>
      </c>
      <c r="O232" s="68">
        <v>392</v>
      </c>
      <c r="Q232" s="49" t="s">
        <v>610</v>
      </c>
      <c r="R232" s="25">
        <v>310485.08000000037</v>
      </c>
      <c r="S232" s="46">
        <v>-5779.2199999998556</v>
      </c>
      <c r="AM232" s="23"/>
    </row>
    <row r="233" spans="2:39" x14ac:dyDescent="0.35">
      <c r="B233" s="24"/>
      <c r="L233" s="49" t="s">
        <v>361</v>
      </c>
      <c r="M233" s="25">
        <v>139950.71999999997</v>
      </c>
      <c r="N233" s="16">
        <v>-5038.0900000000547</v>
      </c>
      <c r="O233" s="68">
        <v>192</v>
      </c>
      <c r="Q233" s="49" t="s">
        <v>611</v>
      </c>
      <c r="R233" s="25">
        <v>13709.289999999999</v>
      </c>
      <c r="S233" s="46">
        <v>-486.3600000000024</v>
      </c>
      <c r="AM233" s="23"/>
    </row>
    <row r="234" spans="2:39" x14ac:dyDescent="0.35">
      <c r="B234" s="24"/>
      <c r="L234" s="49" t="s">
        <v>362</v>
      </c>
      <c r="M234" s="25">
        <v>597827.48000000115</v>
      </c>
      <c r="N234" s="16">
        <v>-25926.719999999623</v>
      </c>
      <c r="O234" s="68">
        <v>826</v>
      </c>
      <c r="Q234" s="49" t="s">
        <v>612</v>
      </c>
      <c r="R234" s="25">
        <v>60027.799999999996</v>
      </c>
      <c r="S234" s="46">
        <v>-859.46000000003551</v>
      </c>
      <c r="AM234" s="23"/>
    </row>
    <row r="235" spans="2:39" x14ac:dyDescent="0.35">
      <c r="B235" s="24"/>
      <c r="L235" s="49" t="s">
        <v>363</v>
      </c>
      <c r="M235" s="25">
        <v>491163.75000000128</v>
      </c>
      <c r="N235" s="16">
        <v>-18562.699999999139</v>
      </c>
      <c r="O235" s="68">
        <v>675</v>
      </c>
      <c r="Q235" s="49" t="s">
        <v>613</v>
      </c>
      <c r="R235" s="25">
        <v>148979.84</v>
      </c>
      <c r="S235" s="46">
        <v>-12884.600000000035</v>
      </c>
      <c r="AM235" s="23"/>
    </row>
    <row r="236" spans="2:39" x14ac:dyDescent="0.35">
      <c r="B236" s="24"/>
      <c r="L236" s="49" t="s">
        <v>364</v>
      </c>
      <c r="M236" s="25">
        <v>88525.430000000037</v>
      </c>
      <c r="N236" s="16">
        <v>-12069.309999999983</v>
      </c>
      <c r="O236" s="68">
        <v>218</v>
      </c>
      <c r="Q236" s="49" t="s">
        <v>614</v>
      </c>
      <c r="R236" s="25">
        <v>202.33</v>
      </c>
      <c r="S236" s="46">
        <v>15.170000000000016</v>
      </c>
      <c r="AM236" s="23"/>
    </row>
    <row r="237" spans="2:39" x14ac:dyDescent="0.35">
      <c r="B237" s="24"/>
      <c r="L237" s="49" t="s">
        <v>365</v>
      </c>
      <c r="M237" s="25">
        <v>289465.00999999983</v>
      </c>
      <c r="N237" s="16">
        <v>-39083.200000000186</v>
      </c>
      <c r="O237" s="68">
        <v>712</v>
      </c>
      <c r="Q237" s="49" t="s">
        <v>615</v>
      </c>
      <c r="R237" s="25">
        <v>101000.32000000002</v>
      </c>
      <c r="S237" s="46">
        <v>401.2100000000064</v>
      </c>
      <c r="AM237" s="23"/>
    </row>
    <row r="238" spans="2:39" x14ac:dyDescent="0.35">
      <c r="B238" s="24"/>
      <c r="L238" s="49" t="s">
        <v>366</v>
      </c>
      <c r="M238" s="25">
        <v>229720.69999999992</v>
      </c>
      <c r="N238" s="16">
        <v>-30995.1700000001</v>
      </c>
      <c r="O238" s="68">
        <v>565</v>
      </c>
      <c r="Q238" s="49" t="s">
        <v>616</v>
      </c>
      <c r="R238" s="25">
        <v>60710.249999999964</v>
      </c>
      <c r="S238" s="46">
        <v>-906.32000000001426</v>
      </c>
      <c r="AM238" s="23"/>
    </row>
    <row r="239" spans="2:39" x14ac:dyDescent="0.35">
      <c r="B239" s="24"/>
      <c r="L239" s="49" t="s">
        <v>367</v>
      </c>
      <c r="M239" s="25">
        <v>149658.07999999984</v>
      </c>
      <c r="N239" s="16">
        <v>-20153.200000000215</v>
      </c>
      <c r="O239" s="68">
        <v>368</v>
      </c>
      <c r="Q239" s="49" t="s">
        <v>617</v>
      </c>
      <c r="R239" s="25">
        <v>264731.1500000002</v>
      </c>
      <c r="S239" s="46">
        <v>10732.910000000091</v>
      </c>
      <c r="AM239" s="23"/>
    </row>
    <row r="240" spans="2:39" x14ac:dyDescent="0.35">
      <c r="B240" s="24"/>
      <c r="L240" s="49" t="s">
        <v>368</v>
      </c>
      <c r="M240" s="25">
        <v>74494.960000000021</v>
      </c>
      <c r="N240" s="16">
        <v>-9026.3299999999872</v>
      </c>
      <c r="O240" s="68">
        <v>181</v>
      </c>
      <c r="Q240" s="49" t="s">
        <v>618</v>
      </c>
      <c r="R240" s="25">
        <v>34338.260000000009</v>
      </c>
      <c r="S240" s="46">
        <v>2153.6199999999953</v>
      </c>
      <c r="AM240" s="23"/>
    </row>
    <row r="241" spans="2:39" x14ac:dyDescent="0.35">
      <c r="B241" s="24"/>
      <c r="L241" s="49" t="s">
        <v>369</v>
      </c>
      <c r="M241" s="25">
        <v>292003.8499999998</v>
      </c>
      <c r="N241" s="16">
        <v>-37928.700000000361</v>
      </c>
      <c r="O241" s="68">
        <v>715</v>
      </c>
      <c r="Q241" s="49" t="s">
        <v>619</v>
      </c>
      <c r="R241" s="25">
        <v>7856.5199999999977</v>
      </c>
      <c r="S241" s="46">
        <v>940.33999999999742</v>
      </c>
      <c r="AM241" s="23"/>
    </row>
    <row r="242" spans="2:39" x14ac:dyDescent="0.35">
      <c r="B242" s="24"/>
      <c r="L242" s="49" t="s">
        <v>370</v>
      </c>
      <c r="M242" s="25">
        <v>226936.8799999998</v>
      </c>
      <c r="N242" s="16">
        <v>-30548.860000000306</v>
      </c>
      <c r="O242" s="68">
        <v>558</v>
      </c>
      <c r="Q242" s="49" t="s">
        <v>620</v>
      </c>
      <c r="R242" s="25">
        <v>1399.78</v>
      </c>
      <c r="S242" s="46">
        <v>132.12999999999988</v>
      </c>
      <c r="AM242" s="23"/>
    </row>
    <row r="243" spans="2:39" x14ac:dyDescent="0.35">
      <c r="B243" s="24"/>
      <c r="L243" s="49" t="s">
        <v>371</v>
      </c>
      <c r="M243" s="25">
        <v>145760.71999999997</v>
      </c>
      <c r="N243" s="16">
        <v>-18974.690000000031</v>
      </c>
      <c r="O243" s="68">
        <v>357</v>
      </c>
      <c r="Q243" s="49" t="s">
        <v>621</v>
      </c>
      <c r="R243" s="25">
        <v>318252.19000000041</v>
      </c>
      <c r="S243" s="46">
        <v>-5808.1699999997509</v>
      </c>
      <c r="AM243" s="23"/>
    </row>
    <row r="244" spans="2:39" x14ac:dyDescent="0.35">
      <c r="B244" s="24"/>
      <c r="L244" s="49" t="s">
        <v>372</v>
      </c>
      <c r="M244" s="25">
        <v>85073.520000000033</v>
      </c>
      <c r="N244" s="16">
        <v>-12752.479999999967</v>
      </c>
      <c r="O244" s="68">
        <v>212</v>
      </c>
      <c r="Q244" s="49" t="s">
        <v>622</v>
      </c>
      <c r="R244" s="25">
        <v>294524.04000000004</v>
      </c>
      <c r="S244" s="46">
        <v>30616.209999999963</v>
      </c>
      <c r="AM244" s="23"/>
    </row>
    <row r="245" spans="2:39" x14ac:dyDescent="0.35">
      <c r="B245" s="24"/>
      <c r="L245" s="49" t="s">
        <v>373</v>
      </c>
      <c r="M245" s="25">
        <v>294297.75999999995</v>
      </c>
      <c r="N245" s="16">
        <v>-38403.39000000013</v>
      </c>
      <c r="O245" s="68">
        <v>721</v>
      </c>
      <c r="Q245" s="49" t="s">
        <v>623</v>
      </c>
      <c r="R245" s="25">
        <v>43911.229999999981</v>
      </c>
      <c r="S245" s="46">
        <v>184.94999999998981</v>
      </c>
      <c r="AM245" s="23"/>
    </row>
    <row r="246" spans="2:39" x14ac:dyDescent="0.35">
      <c r="B246" s="24"/>
      <c r="L246" s="49" t="s">
        <v>374</v>
      </c>
      <c r="M246" s="25">
        <v>6885.9299999999948</v>
      </c>
      <c r="N246" s="16">
        <v>2503.5799999999936</v>
      </c>
      <c r="O246" s="68">
        <v>2348</v>
      </c>
      <c r="Q246" s="49" t="s">
        <v>624</v>
      </c>
      <c r="R246" s="25">
        <v>285339.97000000015</v>
      </c>
      <c r="S246" s="46">
        <v>-4047.3599999997532</v>
      </c>
      <c r="AM246" s="23"/>
    </row>
    <row r="247" spans="2:39" x14ac:dyDescent="0.35">
      <c r="B247" s="24"/>
      <c r="L247" s="49" t="s">
        <v>375</v>
      </c>
      <c r="M247" s="25">
        <v>104495.23000000004</v>
      </c>
      <c r="N247" s="16">
        <v>35520.550000000076</v>
      </c>
      <c r="O247" s="68">
        <v>2635</v>
      </c>
      <c r="Q247" s="49" t="s">
        <v>625</v>
      </c>
      <c r="R247" s="25">
        <v>49642.01999999999</v>
      </c>
      <c r="S247" s="46">
        <v>-826.88000000000466</v>
      </c>
      <c r="AM247" s="23"/>
    </row>
    <row r="248" spans="2:39" x14ac:dyDescent="0.35">
      <c r="B248" s="24"/>
      <c r="L248" s="49" t="s">
        <v>376</v>
      </c>
      <c r="M248" s="25">
        <v>30190.809999999929</v>
      </c>
      <c r="N248" s="16">
        <v>11369.809999999907</v>
      </c>
      <c r="O248" s="68">
        <v>719</v>
      </c>
      <c r="Q248" s="49" t="s">
        <v>626</v>
      </c>
      <c r="R248" s="25">
        <v>343435.41000000027</v>
      </c>
      <c r="S248" s="46">
        <v>-20969.829999999551</v>
      </c>
      <c r="AM248" s="23"/>
    </row>
    <row r="249" spans="2:39" x14ac:dyDescent="0.35">
      <c r="B249" s="24"/>
      <c r="L249" s="49" t="s">
        <v>377</v>
      </c>
      <c r="M249" s="25">
        <v>108582.71000000011</v>
      </c>
      <c r="N249" s="16">
        <v>37147.460000000108</v>
      </c>
      <c r="O249" s="68">
        <v>2729</v>
      </c>
      <c r="Q249" s="49" t="s">
        <v>627</v>
      </c>
      <c r="R249" s="25">
        <v>165149.92000000004</v>
      </c>
      <c r="S249" s="46">
        <v>-11970.779999999941</v>
      </c>
      <c r="AM249" s="23"/>
    </row>
    <row r="250" spans="2:39" x14ac:dyDescent="0.35">
      <c r="B250" s="24"/>
      <c r="L250" s="49" t="s">
        <v>378</v>
      </c>
      <c r="M250" s="25">
        <v>94076.87999999983</v>
      </c>
      <c r="N250" s="16">
        <v>28745.650000000031</v>
      </c>
      <c r="O250" s="68">
        <v>2112</v>
      </c>
      <c r="Q250" s="49" t="s">
        <v>628</v>
      </c>
      <c r="R250" s="25">
        <v>4038.0199999999995</v>
      </c>
      <c r="S250" s="46">
        <v>381.59999999999945</v>
      </c>
      <c r="AM250" s="23"/>
    </row>
    <row r="251" spans="2:39" x14ac:dyDescent="0.35">
      <c r="B251" s="24"/>
      <c r="L251" s="49" t="s">
        <v>379</v>
      </c>
      <c r="M251" s="25">
        <v>17726.060000000001</v>
      </c>
      <c r="N251" s="16">
        <v>5538.3500000000058</v>
      </c>
      <c r="O251" s="68">
        <v>394</v>
      </c>
      <c r="Q251" s="49" t="s">
        <v>629</v>
      </c>
      <c r="R251" s="25">
        <v>172411.69999999998</v>
      </c>
      <c r="S251" s="46">
        <v>-9075.2399999998743</v>
      </c>
      <c r="AM251" s="23"/>
    </row>
    <row r="252" spans="2:39" x14ac:dyDescent="0.35">
      <c r="B252" s="24"/>
      <c r="L252" s="50" t="s">
        <v>380</v>
      </c>
      <c r="M252" s="25">
        <v>91238.21999999987</v>
      </c>
      <c r="N252" s="16">
        <v>27639.270000000055</v>
      </c>
      <c r="O252" s="68">
        <v>2056</v>
      </c>
      <c r="Q252" s="49" t="s">
        <v>630</v>
      </c>
      <c r="R252" s="25">
        <v>138515.38999999996</v>
      </c>
      <c r="S252" s="46">
        <v>16608.889999999985</v>
      </c>
      <c r="AM252" s="23"/>
    </row>
    <row r="253" spans="2:39" x14ac:dyDescent="0.35">
      <c r="B253" s="24"/>
      <c r="L253" s="37" t="s">
        <v>124</v>
      </c>
      <c r="M253" s="48">
        <v>77548570.199999124</v>
      </c>
      <c r="N253" s="28">
        <v>999494.56999887526</v>
      </c>
      <c r="O253" s="61">
        <v>204114</v>
      </c>
      <c r="Q253" s="49" t="s">
        <v>631</v>
      </c>
      <c r="R253" s="25">
        <v>603125.5</v>
      </c>
      <c r="S253" s="46">
        <v>-6650.9999999998836</v>
      </c>
      <c r="AM253" s="23"/>
    </row>
    <row r="254" spans="2:39" x14ac:dyDescent="0.35">
      <c r="B254" s="24"/>
      <c r="Q254" s="49" t="s">
        <v>632</v>
      </c>
      <c r="R254" s="25">
        <v>1538.17</v>
      </c>
      <c r="S254" s="46">
        <v>-70.180000000000064</v>
      </c>
      <c r="AM254" s="23"/>
    </row>
    <row r="255" spans="2:39" x14ac:dyDescent="0.35">
      <c r="B255" s="24"/>
      <c r="Q255" s="49" t="s">
        <v>633</v>
      </c>
      <c r="R255" s="25">
        <v>364410.4699999998</v>
      </c>
      <c r="S255" s="46">
        <v>-7265.9999999998254</v>
      </c>
      <c r="AM255" s="23"/>
    </row>
    <row r="256" spans="2:39" x14ac:dyDescent="0.35">
      <c r="B256" s="24"/>
      <c r="Q256" s="49" t="s">
        <v>634</v>
      </c>
      <c r="R256" s="25">
        <v>2090.17</v>
      </c>
      <c r="S256" s="46">
        <v>127.18000000000006</v>
      </c>
      <c r="AM256" s="23"/>
    </row>
    <row r="257" spans="2:39" x14ac:dyDescent="0.35">
      <c r="B257" s="24"/>
      <c r="Q257" s="49" t="s">
        <v>635</v>
      </c>
      <c r="R257" s="25">
        <v>11099.67</v>
      </c>
      <c r="S257" s="46">
        <v>1113.6100000000006</v>
      </c>
      <c r="AM257" s="23"/>
    </row>
    <row r="258" spans="2:39" x14ac:dyDescent="0.35">
      <c r="B258" s="24"/>
      <c r="Q258" s="49" t="s">
        <v>636</v>
      </c>
      <c r="R258" s="25">
        <v>292575.48999999987</v>
      </c>
      <c r="S258" s="46">
        <v>30991.699999999953</v>
      </c>
      <c r="AM258" s="23"/>
    </row>
    <row r="259" spans="2:39" x14ac:dyDescent="0.35">
      <c r="B259" s="24"/>
      <c r="Q259" s="49" t="s">
        <v>637</v>
      </c>
      <c r="R259" s="25">
        <v>104508.82000000002</v>
      </c>
      <c r="S259" s="46">
        <v>-7361.9499999999825</v>
      </c>
      <c r="AM259" s="23"/>
    </row>
    <row r="260" spans="2:39" x14ac:dyDescent="0.35">
      <c r="B260" s="24"/>
      <c r="Q260" s="49" t="s">
        <v>638</v>
      </c>
      <c r="R260" s="25">
        <v>82356.099999999991</v>
      </c>
      <c r="S260" s="46">
        <v>-2676.230000000025</v>
      </c>
      <c r="AM260" s="23"/>
    </row>
    <row r="261" spans="2:39" x14ac:dyDescent="0.35">
      <c r="B261" s="24"/>
      <c r="Q261" s="49" t="s">
        <v>639</v>
      </c>
      <c r="R261" s="25">
        <v>55198.479999999945</v>
      </c>
      <c r="S261" s="46">
        <v>-1787.2200000000375</v>
      </c>
      <c r="AM261" s="23"/>
    </row>
    <row r="262" spans="2:39" x14ac:dyDescent="0.35">
      <c r="B262" s="24"/>
      <c r="Q262" s="49" t="s">
        <v>640</v>
      </c>
      <c r="R262" s="25">
        <v>276531.45000000007</v>
      </c>
      <c r="S262" s="46">
        <v>17977.559999999998</v>
      </c>
      <c r="AM262" s="23"/>
    </row>
    <row r="263" spans="2:39" x14ac:dyDescent="0.35">
      <c r="B263" s="24"/>
      <c r="Q263" s="49" t="s">
        <v>641</v>
      </c>
      <c r="R263" s="25">
        <v>704315.32</v>
      </c>
      <c r="S263" s="46">
        <v>60536.519999999437</v>
      </c>
      <c r="AM263" s="23"/>
    </row>
    <row r="264" spans="2:39" x14ac:dyDescent="0.35">
      <c r="B264" s="24"/>
      <c r="Q264" s="49" t="s">
        <v>642</v>
      </c>
      <c r="R264" s="25">
        <v>93760.550000000047</v>
      </c>
      <c r="S264" s="46">
        <v>-2126.0399999999499</v>
      </c>
      <c r="AM264" s="23"/>
    </row>
    <row r="265" spans="2:39" x14ac:dyDescent="0.35">
      <c r="B265" s="24"/>
      <c r="Q265" s="49" t="s">
        <v>643</v>
      </c>
      <c r="R265" s="25">
        <v>17803.97</v>
      </c>
      <c r="S265" s="46">
        <v>884.33000000000175</v>
      </c>
      <c r="AM265" s="23"/>
    </row>
    <row r="266" spans="2:39" x14ac:dyDescent="0.35">
      <c r="B266" s="24"/>
      <c r="Q266" s="49" t="s">
        <v>644</v>
      </c>
      <c r="R266" s="25">
        <v>125173.96000000002</v>
      </c>
      <c r="S266" s="46">
        <v>-4803.2199999999721</v>
      </c>
      <c r="AM266" s="23"/>
    </row>
    <row r="267" spans="2:39" x14ac:dyDescent="0.35">
      <c r="B267" s="24"/>
      <c r="Q267" s="50" t="s">
        <v>645</v>
      </c>
      <c r="R267" s="25">
        <v>9593.3700000000008</v>
      </c>
      <c r="S267" s="46">
        <v>394.02000000000044</v>
      </c>
      <c r="AM267" s="23"/>
    </row>
    <row r="268" spans="2:39" x14ac:dyDescent="0.35">
      <c r="B268" s="24"/>
      <c r="Q268" s="59" t="s">
        <v>646</v>
      </c>
      <c r="R268" s="25">
        <v>409059.96000000008</v>
      </c>
      <c r="S268" s="46">
        <v>27980.750000000175</v>
      </c>
      <c r="AM268" s="23"/>
    </row>
    <row r="269" spans="2:39" x14ac:dyDescent="0.35">
      <c r="B269" s="24"/>
      <c r="Q269" s="49" t="s">
        <v>647</v>
      </c>
      <c r="R269" s="25">
        <v>735233.10000000044</v>
      </c>
      <c r="S269" s="46">
        <v>-21898.759999999311</v>
      </c>
      <c r="AM269" s="23"/>
    </row>
    <row r="270" spans="2:39" x14ac:dyDescent="0.35">
      <c r="B270" s="24"/>
      <c r="Q270" s="49" t="s">
        <v>648</v>
      </c>
      <c r="R270" s="25">
        <v>118296.96999999993</v>
      </c>
      <c r="S270" s="46">
        <v>-7729.1200000000099</v>
      </c>
      <c r="AM270" s="23"/>
    </row>
    <row r="271" spans="2:39" x14ac:dyDescent="0.35">
      <c r="B271" s="24"/>
      <c r="Q271" s="49" t="s">
        <v>649</v>
      </c>
      <c r="R271" s="25">
        <v>80621.85000000002</v>
      </c>
      <c r="S271" s="46">
        <v>-5050.5899999999529</v>
      </c>
      <c r="AM271" s="23"/>
    </row>
    <row r="272" spans="2:39" x14ac:dyDescent="0.35">
      <c r="B272" s="24"/>
      <c r="Q272" s="49" t="s">
        <v>650</v>
      </c>
      <c r="R272" s="25">
        <v>68636.84</v>
      </c>
      <c r="S272" s="46">
        <v>-1214.9700000000012</v>
      </c>
      <c r="AM272" s="23"/>
    </row>
    <row r="273" spans="2:39" x14ac:dyDescent="0.35">
      <c r="B273" s="24"/>
      <c r="Q273" s="49" t="s">
        <v>651</v>
      </c>
      <c r="R273" s="25">
        <v>26558.87</v>
      </c>
      <c r="S273" s="46">
        <v>1703.2700000000004</v>
      </c>
      <c r="AM273" s="23"/>
    </row>
    <row r="274" spans="2:39" x14ac:dyDescent="0.35">
      <c r="B274" s="24"/>
      <c r="Q274" s="49" t="s">
        <v>652</v>
      </c>
      <c r="R274" s="25">
        <v>3048.48</v>
      </c>
      <c r="S274" s="46">
        <v>477.21000000000004</v>
      </c>
      <c r="AM274" s="23"/>
    </row>
    <row r="275" spans="2:39" x14ac:dyDescent="0.35">
      <c r="B275" s="24"/>
      <c r="Q275" s="49" t="s">
        <v>653</v>
      </c>
      <c r="R275" s="25">
        <v>1707.0200000000002</v>
      </c>
      <c r="S275" s="46">
        <v>48.310000000000173</v>
      </c>
      <c r="AM275" s="23"/>
    </row>
    <row r="276" spans="2:39" x14ac:dyDescent="0.35">
      <c r="B276" s="24"/>
      <c r="Q276" s="49" t="s">
        <v>654</v>
      </c>
      <c r="R276" s="25">
        <v>144</v>
      </c>
      <c r="S276" s="46">
        <v>54.239999999999995</v>
      </c>
      <c r="AM276" s="23"/>
    </row>
    <row r="277" spans="2:39" x14ac:dyDescent="0.35">
      <c r="B277" s="24"/>
      <c r="Q277" s="49" t="s">
        <v>655</v>
      </c>
      <c r="R277" s="25">
        <v>167613.82999999999</v>
      </c>
      <c r="S277" s="46">
        <v>-13842.190000000031</v>
      </c>
      <c r="AM277" s="23"/>
    </row>
    <row r="278" spans="2:39" x14ac:dyDescent="0.35">
      <c r="B278" s="24"/>
      <c r="Q278" s="49" t="s">
        <v>656</v>
      </c>
      <c r="R278" s="25">
        <v>2386.7800000000002</v>
      </c>
      <c r="S278" s="46">
        <v>-78.519999999999527</v>
      </c>
      <c r="AM278" s="23"/>
    </row>
    <row r="279" spans="2:39" x14ac:dyDescent="0.35">
      <c r="B279" s="24"/>
      <c r="Q279" s="49" t="s">
        <v>657</v>
      </c>
      <c r="R279" s="25">
        <v>289036.55000000005</v>
      </c>
      <c r="S279" s="46">
        <v>29158.050000000017</v>
      </c>
      <c r="AM279" s="23"/>
    </row>
    <row r="280" spans="2:39" x14ac:dyDescent="0.35">
      <c r="B280" s="24"/>
      <c r="Q280" s="49" t="s">
        <v>658</v>
      </c>
      <c r="R280" s="25">
        <v>184153.16</v>
      </c>
      <c r="S280" s="46">
        <v>-13491.440000000002</v>
      </c>
      <c r="AM280" s="23"/>
    </row>
    <row r="281" spans="2:39" x14ac:dyDescent="0.35">
      <c r="B281" s="24"/>
      <c r="Q281" s="49" t="s">
        <v>659</v>
      </c>
      <c r="R281" s="25">
        <v>12728.159999999998</v>
      </c>
      <c r="S281" s="46">
        <v>1502.0199999999968</v>
      </c>
      <c r="AM281" s="23"/>
    </row>
    <row r="282" spans="2:39" x14ac:dyDescent="0.35">
      <c r="B282" s="24"/>
      <c r="Q282" s="49" t="s">
        <v>660</v>
      </c>
      <c r="R282" s="25">
        <v>149.03</v>
      </c>
      <c r="S282" s="46">
        <v>38.75</v>
      </c>
      <c r="AM282" s="23"/>
    </row>
    <row r="283" spans="2:39" x14ac:dyDescent="0.35">
      <c r="B283" s="24"/>
      <c r="Q283" s="49" t="s">
        <v>661</v>
      </c>
      <c r="R283" s="25">
        <v>19911.949999999997</v>
      </c>
      <c r="S283" s="46">
        <v>-809.70000000000073</v>
      </c>
      <c r="AM283" s="23"/>
    </row>
    <row r="284" spans="2:39" x14ac:dyDescent="0.35">
      <c r="B284" s="24"/>
      <c r="Q284" s="49" t="s">
        <v>662</v>
      </c>
      <c r="R284" s="25">
        <v>158389.09999999995</v>
      </c>
      <c r="S284" s="46">
        <v>-13393.430000000051</v>
      </c>
      <c r="AM284" s="23"/>
    </row>
    <row r="285" spans="2:39" x14ac:dyDescent="0.35">
      <c r="B285" s="24"/>
      <c r="Q285" s="49" t="s">
        <v>663</v>
      </c>
      <c r="R285" s="25">
        <v>8690.75</v>
      </c>
      <c r="S285" s="46">
        <v>1166.5</v>
      </c>
      <c r="AM285" s="23"/>
    </row>
    <row r="286" spans="2:39" x14ac:dyDescent="0.35">
      <c r="B286" s="24"/>
      <c r="Q286" s="49" t="s">
        <v>664</v>
      </c>
      <c r="R286" s="25">
        <v>249107.53000000014</v>
      </c>
      <c r="S286" s="46">
        <v>25311.020000000281</v>
      </c>
      <c r="AM286" s="23"/>
    </row>
    <row r="287" spans="2:39" x14ac:dyDescent="0.35">
      <c r="B287" s="24"/>
      <c r="Q287" s="49" t="s">
        <v>665</v>
      </c>
      <c r="R287" s="25">
        <v>8075.3799999999992</v>
      </c>
      <c r="S287" s="46">
        <v>84.829999999999927</v>
      </c>
      <c r="AM287" s="23"/>
    </row>
    <row r="288" spans="2:39" x14ac:dyDescent="0.35">
      <c r="B288" s="24"/>
      <c r="Q288" s="49" t="s">
        <v>666</v>
      </c>
      <c r="R288" s="25">
        <v>151377.85</v>
      </c>
      <c r="S288" s="46">
        <v>-9999.890000000014</v>
      </c>
      <c r="AM288" s="23"/>
    </row>
    <row r="289" spans="2:39" x14ac:dyDescent="0.35">
      <c r="B289" s="24"/>
      <c r="Q289" s="49" t="s">
        <v>667</v>
      </c>
      <c r="R289" s="25">
        <v>175503.44000000009</v>
      </c>
      <c r="S289" s="46">
        <v>11380.010000000126</v>
      </c>
      <c r="AM289" s="23"/>
    </row>
    <row r="290" spans="2:39" x14ac:dyDescent="0.35">
      <c r="B290" s="24"/>
      <c r="Q290" s="49" t="s">
        <v>668</v>
      </c>
      <c r="R290" s="25">
        <v>212369.0900000002</v>
      </c>
      <c r="S290" s="46">
        <v>19462.540000000095</v>
      </c>
      <c r="AM290" s="23"/>
    </row>
    <row r="291" spans="2:39" x14ac:dyDescent="0.35">
      <c r="B291" s="24"/>
      <c r="Q291" s="49" t="s">
        <v>669</v>
      </c>
      <c r="R291" s="25">
        <v>973.64</v>
      </c>
      <c r="S291" s="46">
        <v>248.12</v>
      </c>
      <c r="AM291" s="23"/>
    </row>
    <row r="292" spans="2:39" x14ac:dyDescent="0.35">
      <c r="B292" s="24"/>
      <c r="Q292" s="49" t="s">
        <v>670</v>
      </c>
      <c r="R292" s="25">
        <v>81033.25999999998</v>
      </c>
      <c r="S292" s="46">
        <v>-4654.8900000000285</v>
      </c>
      <c r="AM292" s="23"/>
    </row>
    <row r="293" spans="2:39" x14ac:dyDescent="0.35">
      <c r="B293" s="24"/>
      <c r="Q293" s="49" t="s">
        <v>671</v>
      </c>
      <c r="R293" s="25">
        <v>2130.75</v>
      </c>
      <c r="S293" s="46">
        <v>190.82999999999993</v>
      </c>
      <c r="AM293" s="23"/>
    </row>
    <row r="294" spans="2:39" x14ac:dyDescent="0.35">
      <c r="B294" s="24"/>
      <c r="Q294" s="49" t="s">
        <v>672</v>
      </c>
      <c r="R294" s="25">
        <v>58.06</v>
      </c>
      <c r="S294" s="46">
        <v>15.090000000000003</v>
      </c>
      <c r="AM294" s="23"/>
    </row>
    <row r="295" spans="2:39" x14ac:dyDescent="0.35">
      <c r="B295" s="24"/>
      <c r="Q295" s="49" t="s">
        <v>673</v>
      </c>
      <c r="R295" s="25">
        <v>504532.3300000006</v>
      </c>
      <c r="S295" s="46">
        <v>-2943.2699999992619</v>
      </c>
      <c r="AM295" s="23"/>
    </row>
    <row r="296" spans="2:39" x14ac:dyDescent="0.35">
      <c r="B296" s="24"/>
      <c r="Q296" s="49" t="s">
        <v>674</v>
      </c>
      <c r="R296" s="25">
        <v>1938.9199999999998</v>
      </c>
      <c r="S296" s="46">
        <v>34.519999999999754</v>
      </c>
      <c r="AM296" s="23"/>
    </row>
    <row r="297" spans="2:39" x14ac:dyDescent="0.35">
      <c r="B297" s="24"/>
      <c r="Q297" s="49" t="s">
        <v>675</v>
      </c>
      <c r="R297" s="25">
        <v>16240.270000000002</v>
      </c>
      <c r="S297" s="46">
        <v>-1191.7399999999961</v>
      </c>
      <c r="AM297" s="23"/>
    </row>
    <row r="298" spans="2:39" x14ac:dyDescent="0.35">
      <c r="B298" s="24"/>
      <c r="Q298" s="49" t="s">
        <v>676</v>
      </c>
      <c r="R298" s="25">
        <v>725937.34000000032</v>
      </c>
      <c r="S298" s="46">
        <v>65329.050000000396</v>
      </c>
      <c r="AM298" s="23"/>
    </row>
    <row r="299" spans="2:39" x14ac:dyDescent="0.35">
      <c r="B299" s="24"/>
      <c r="Q299" s="49" t="s">
        <v>677</v>
      </c>
      <c r="R299" s="25">
        <v>21859.810000000005</v>
      </c>
      <c r="S299" s="46">
        <v>-647.47999999999229</v>
      </c>
      <c r="AM299" s="23"/>
    </row>
    <row r="300" spans="2:39" x14ac:dyDescent="0.35">
      <c r="B300" s="24"/>
      <c r="Q300" s="49" t="s">
        <v>678</v>
      </c>
      <c r="R300" s="25">
        <v>146234.85999999993</v>
      </c>
      <c r="S300" s="46">
        <v>206.52999999994063</v>
      </c>
      <c r="AM300" s="23"/>
    </row>
    <row r="301" spans="2:39" x14ac:dyDescent="0.35">
      <c r="B301" s="24"/>
      <c r="Q301" s="49" t="s">
        <v>679</v>
      </c>
      <c r="R301" s="25">
        <v>394899.3000000004</v>
      </c>
      <c r="S301" s="46">
        <v>-8951.4499999998952</v>
      </c>
      <c r="AM301" s="23"/>
    </row>
    <row r="302" spans="2:39" x14ac:dyDescent="0.35">
      <c r="B302" s="24"/>
      <c r="Q302" s="49" t="s">
        <v>680</v>
      </c>
      <c r="R302" s="25">
        <v>55710.819999999956</v>
      </c>
      <c r="S302" s="46">
        <v>234.5899999999674</v>
      </c>
      <c r="AM302" s="23"/>
    </row>
    <row r="303" spans="2:39" x14ac:dyDescent="0.35">
      <c r="B303" s="24"/>
      <c r="Q303" s="49" t="s">
        <v>681</v>
      </c>
      <c r="R303" s="25">
        <v>473675.68000000005</v>
      </c>
      <c r="S303" s="46">
        <v>49567.700000000244</v>
      </c>
      <c r="AM303" s="23"/>
    </row>
    <row r="304" spans="2:39" x14ac:dyDescent="0.35">
      <c r="B304" s="24"/>
      <c r="Q304" s="49" t="s">
        <v>682</v>
      </c>
      <c r="R304" s="25">
        <v>19151.47</v>
      </c>
      <c r="S304" s="46">
        <v>2134.3600000000079</v>
      </c>
      <c r="AM304" s="23"/>
    </row>
    <row r="305" spans="2:39" x14ac:dyDescent="0.35">
      <c r="B305" s="24"/>
      <c r="Q305" s="49" t="s">
        <v>683</v>
      </c>
      <c r="R305" s="25">
        <v>7047.58</v>
      </c>
      <c r="S305" s="46">
        <v>612.00999999999931</v>
      </c>
      <c r="AM305" s="23"/>
    </row>
    <row r="306" spans="2:39" x14ac:dyDescent="0.35">
      <c r="B306" s="24"/>
      <c r="Q306" s="49" t="s">
        <v>684</v>
      </c>
      <c r="R306" s="25">
        <v>52660.419999999991</v>
      </c>
      <c r="S306" s="46">
        <v>-2732.8800000000119</v>
      </c>
      <c r="AM306" s="23"/>
    </row>
    <row r="307" spans="2:39" x14ac:dyDescent="0.35">
      <c r="B307" s="24"/>
      <c r="Q307" s="49" t="s">
        <v>685</v>
      </c>
      <c r="R307" s="25">
        <v>59933.389999999985</v>
      </c>
      <c r="S307" s="46">
        <v>-3148.9100000000108</v>
      </c>
      <c r="AM307" s="23"/>
    </row>
    <row r="308" spans="2:39" x14ac:dyDescent="0.35">
      <c r="B308" s="24"/>
      <c r="Q308" s="49" t="s">
        <v>686</v>
      </c>
      <c r="R308" s="25">
        <v>3560.9199999999992</v>
      </c>
      <c r="S308" s="46">
        <v>7.0599999999994907</v>
      </c>
      <c r="AM308" s="23"/>
    </row>
    <row r="309" spans="2:39" x14ac:dyDescent="0.35">
      <c r="B309" s="24"/>
      <c r="Q309" s="49" t="s">
        <v>687</v>
      </c>
      <c r="R309" s="25">
        <v>41816.379999999997</v>
      </c>
      <c r="S309" s="46">
        <v>-874.91999999999825</v>
      </c>
      <c r="AM309" s="23"/>
    </row>
    <row r="310" spans="2:39" x14ac:dyDescent="0.35">
      <c r="B310" s="24"/>
      <c r="Q310" s="49" t="s">
        <v>688</v>
      </c>
      <c r="R310" s="25">
        <v>4182.8900000000003</v>
      </c>
      <c r="S310" s="46">
        <v>-39.550000000000182</v>
      </c>
      <c r="AM310" s="23"/>
    </row>
    <row r="311" spans="2:39" x14ac:dyDescent="0.35">
      <c r="B311" s="24"/>
      <c r="Q311" s="49" t="s">
        <v>689</v>
      </c>
      <c r="R311" s="25">
        <v>32780.829999999994</v>
      </c>
      <c r="S311" s="46">
        <v>-5116.8400000000111</v>
      </c>
      <c r="AM311" s="23"/>
    </row>
    <row r="312" spans="2:39" x14ac:dyDescent="0.35">
      <c r="B312" s="24"/>
      <c r="Q312" s="49" t="s">
        <v>690</v>
      </c>
      <c r="R312" s="25">
        <v>3385.3500000000004</v>
      </c>
      <c r="S312" s="46">
        <v>400.9699999999998</v>
      </c>
      <c r="AM312" s="23"/>
    </row>
    <row r="313" spans="2:39" x14ac:dyDescent="0.35">
      <c r="B313" s="24"/>
      <c r="Q313" s="49" t="s">
        <v>691</v>
      </c>
      <c r="R313" s="25">
        <v>11277.05</v>
      </c>
      <c r="S313" s="46">
        <v>1351.4199999999983</v>
      </c>
      <c r="AM313" s="23"/>
    </row>
    <row r="314" spans="2:39" x14ac:dyDescent="0.35">
      <c r="B314" s="24"/>
      <c r="Q314" s="49" t="s">
        <v>692</v>
      </c>
      <c r="R314" s="25">
        <v>53440.260000000017</v>
      </c>
      <c r="S314" s="46">
        <v>6736.9300000000512</v>
      </c>
      <c r="AM314" s="23"/>
    </row>
    <row r="315" spans="2:39" x14ac:dyDescent="0.35">
      <c r="B315" s="24"/>
      <c r="Q315" s="49" t="s">
        <v>693</v>
      </c>
      <c r="R315" s="25">
        <v>1344.58</v>
      </c>
      <c r="S315" s="46">
        <v>-81.580000000000155</v>
      </c>
      <c r="AM315" s="23"/>
    </row>
    <row r="316" spans="2:39" x14ac:dyDescent="0.35">
      <c r="B316" s="24"/>
      <c r="Q316" s="49" t="s">
        <v>694</v>
      </c>
      <c r="R316" s="25">
        <v>47630.01999999999</v>
      </c>
      <c r="S316" s="46">
        <v>-3887.3800000000119</v>
      </c>
      <c r="AM316" s="23"/>
    </row>
    <row r="317" spans="2:39" x14ac:dyDescent="0.35">
      <c r="B317" s="24"/>
      <c r="Q317" s="50" t="s">
        <v>695</v>
      </c>
      <c r="R317" s="25">
        <v>465.87</v>
      </c>
      <c r="S317" s="46">
        <v>76.150000000000034</v>
      </c>
      <c r="AM317" s="23"/>
    </row>
    <row r="318" spans="2:39" x14ac:dyDescent="0.35">
      <c r="B318" s="24"/>
      <c r="Q318" s="59" t="s">
        <v>696</v>
      </c>
      <c r="R318" s="25">
        <v>478258.69000000058</v>
      </c>
      <c r="S318" s="46">
        <v>-10032.529999999446</v>
      </c>
      <c r="AM318" s="23"/>
    </row>
    <row r="319" spans="2:39" x14ac:dyDescent="0.35">
      <c r="B319" s="24"/>
      <c r="Q319" s="49" t="s">
        <v>697</v>
      </c>
      <c r="R319" s="25">
        <v>18963.38</v>
      </c>
      <c r="S319" s="46">
        <v>-1150.6000000000022</v>
      </c>
      <c r="AM319" s="23"/>
    </row>
    <row r="320" spans="2:39" x14ac:dyDescent="0.35">
      <c r="B320" s="24"/>
      <c r="Q320" s="49" t="s">
        <v>698</v>
      </c>
      <c r="R320" s="25">
        <v>28485.239999999991</v>
      </c>
      <c r="S320" s="46">
        <v>3835.3599999999933</v>
      </c>
      <c r="AM320" s="23"/>
    </row>
    <row r="321" spans="2:39" x14ac:dyDescent="0.35">
      <c r="B321" s="24"/>
      <c r="Q321" s="49" t="s">
        <v>699</v>
      </c>
      <c r="R321" s="25">
        <v>200.05</v>
      </c>
      <c r="S321" s="46">
        <v>0.20000000000001705</v>
      </c>
      <c r="AM321" s="23"/>
    </row>
    <row r="322" spans="2:39" x14ac:dyDescent="0.35">
      <c r="B322" s="24"/>
      <c r="Q322" s="49" t="s">
        <v>700</v>
      </c>
      <c r="R322" s="25">
        <v>12056.239999999998</v>
      </c>
      <c r="S322" s="46">
        <v>34.439999999996871</v>
      </c>
      <c r="AM322" s="23"/>
    </row>
    <row r="323" spans="2:39" x14ac:dyDescent="0.35">
      <c r="B323" s="24"/>
      <c r="Q323" s="49" t="s">
        <v>701</v>
      </c>
      <c r="R323" s="25">
        <v>1146.23</v>
      </c>
      <c r="S323" s="46">
        <v>109.27999999999997</v>
      </c>
      <c r="AM323" s="23"/>
    </row>
    <row r="324" spans="2:39" x14ac:dyDescent="0.35">
      <c r="B324" s="24"/>
      <c r="Q324" s="49" t="s">
        <v>702</v>
      </c>
      <c r="R324" s="25">
        <v>939.58</v>
      </c>
      <c r="S324" s="46">
        <v>-33.839999999999918</v>
      </c>
      <c r="AM324" s="23"/>
    </row>
    <row r="325" spans="2:39" x14ac:dyDescent="0.35">
      <c r="B325" s="24"/>
      <c r="Q325" s="49" t="s">
        <v>703</v>
      </c>
      <c r="R325" s="25">
        <v>66335.33</v>
      </c>
      <c r="S325" s="46">
        <v>-2324.839999999982</v>
      </c>
      <c r="AM325" s="23"/>
    </row>
    <row r="326" spans="2:39" x14ac:dyDescent="0.35">
      <c r="B326" s="24"/>
      <c r="Q326" s="49" t="s">
        <v>704</v>
      </c>
      <c r="R326" s="25">
        <v>289527.04000000033</v>
      </c>
      <c r="S326" s="46">
        <v>29691.540000000299</v>
      </c>
      <c r="AM326" s="23"/>
    </row>
    <row r="327" spans="2:39" x14ac:dyDescent="0.35">
      <c r="B327" s="24"/>
      <c r="Q327" s="49" t="s">
        <v>705</v>
      </c>
      <c r="R327" s="25">
        <v>41335.789999999964</v>
      </c>
      <c r="S327" s="46">
        <v>-563.78000000000611</v>
      </c>
      <c r="AM327" s="23"/>
    </row>
    <row r="328" spans="2:39" x14ac:dyDescent="0.35">
      <c r="B328" s="24"/>
      <c r="Q328" s="49" t="s">
        <v>706</v>
      </c>
      <c r="R328" s="25">
        <v>6020.08</v>
      </c>
      <c r="S328" s="46">
        <v>797.7400000000016</v>
      </c>
      <c r="AM328" s="23"/>
    </row>
    <row r="329" spans="2:39" x14ac:dyDescent="0.35">
      <c r="B329" s="24"/>
      <c r="Q329" s="49" t="s">
        <v>707</v>
      </c>
      <c r="R329" s="25">
        <v>144602.52000000002</v>
      </c>
      <c r="S329" s="46">
        <v>16089.87000000001</v>
      </c>
      <c r="AM329" s="23"/>
    </row>
    <row r="330" spans="2:39" x14ac:dyDescent="0.35">
      <c r="B330" s="24"/>
      <c r="Q330" s="49" t="s">
        <v>708</v>
      </c>
      <c r="R330" s="25">
        <v>93905.879999999961</v>
      </c>
      <c r="S330" s="46">
        <v>-7059.7200000000303</v>
      </c>
      <c r="AM330" s="23"/>
    </row>
    <row r="331" spans="2:39" x14ac:dyDescent="0.35">
      <c r="B331" s="24"/>
      <c r="Q331" s="49" t="s">
        <v>709</v>
      </c>
      <c r="R331" s="25">
        <v>58079.629999999968</v>
      </c>
      <c r="S331" s="46">
        <v>106.33999999994558</v>
      </c>
      <c r="AM331" s="23"/>
    </row>
    <row r="332" spans="2:39" x14ac:dyDescent="0.35">
      <c r="B332" s="24"/>
      <c r="Q332" s="49" t="s">
        <v>710</v>
      </c>
      <c r="R332" s="25">
        <v>149513.90000000002</v>
      </c>
      <c r="S332" s="46">
        <v>14065.370000000024</v>
      </c>
      <c r="AM332" s="23"/>
    </row>
    <row r="333" spans="2:39" x14ac:dyDescent="0.35">
      <c r="B333" s="24"/>
      <c r="Q333" s="49" t="s">
        <v>711</v>
      </c>
      <c r="R333" s="25">
        <v>8886.4500000000007</v>
      </c>
      <c r="S333" s="46">
        <v>937.70000000000073</v>
      </c>
      <c r="AM333" s="23"/>
    </row>
    <row r="334" spans="2:39" x14ac:dyDescent="0.35">
      <c r="B334" s="24"/>
      <c r="Q334" s="49" t="s">
        <v>712</v>
      </c>
      <c r="R334" s="25">
        <v>206558.71000000002</v>
      </c>
      <c r="S334" s="46">
        <v>1896.5399999999208</v>
      </c>
      <c r="AM334" s="23"/>
    </row>
    <row r="335" spans="2:39" x14ac:dyDescent="0.35">
      <c r="B335" s="24"/>
      <c r="Q335" s="49" t="s">
        <v>713</v>
      </c>
      <c r="R335" s="25">
        <v>52306.070000000014</v>
      </c>
      <c r="S335" s="46">
        <v>6508.210000000021</v>
      </c>
      <c r="AM335" s="23"/>
    </row>
    <row r="336" spans="2:39" x14ac:dyDescent="0.35">
      <c r="B336" s="24"/>
      <c r="Q336" s="49" t="s">
        <v>714</v>
      </c>
      <c r="R336" s="25">
        <v>309837.10999999987</v>
      </c>
      <c r="S336" s="46">
        <v>-31882.070000000123</v>
      </c>
      <c r="AM336" s="23"/>
    </row>
    <row r="337" spans="2:39" x14ac:dyDescent="0.35">
      <c r="B337" s="24"/>
      <c r="Q337" s="49" t="s">
        <v>715</v>
      </c>
      <c r="R337" s="25">
        <v>82853.33</v>
      </c>
      <c r="S337" s="46">
        <v>8753.6100000000151</v>
      </c>
      <c r="AM337" s="23"/>
    </row>
    <row r="338" spans="2:39" x14ac:dyDescent="0.35">
      <c r="B338" s="24"/>
      <c r="Q338" s="49" t="s">
        <v>716</v>
      </c>
      <c r="R338" s="25">
        <v>482282.01000000007</v>
      </c>
      <c r="S338" s="46">
        <v>48228.100000000151</v>
      </c>
      <c r="AM338" s="23"/>
    </row>
    <row r="339" spans="2:39" x14ac:dyDescent="0.35">
      <c r="B339" s="24"/>
      <c r="Q339" s="49" t="s">
        <v>717</v>
      </c>
      <c r="R339" s="25">
        <v>648107.78000000119</v>
      </c>
      <c r="S339" s="46">
        <v>-17902.929999999236</v>
      </c>
      <c r="AM339" s="23"/>
    </row>
    <row r="340" spans="2:39" x14ac:dyDescent="0.35">
      <c r="B340" s="24"/>
      <c r="Q340" s="49" t="s">
        <v>718</v>
      </c>
      <c r="R340" s="25">
        <v>32116.110000000011</v>
      </c>
      <c r="S340" s="46">
        <v>-773.97999999997774</v>
      </c>
      <c r="AM340" s="23"/>
    </row>
    <row r="341" spans="2:39" x14ac:dyDescent="0.35">
      <c r="B341" s="24"/>
      <c r="Q341" s="49" t="s">
        <v>719</v>
      </c>
      <c r="R341" s="25">
        <v>5130.01</v>
      </c>
      <c r="S341" s="46">
        <v>-52.630000000000109</v>
      </c>
      <c r="AM341" s="23"/>
    </row>
    <row r="342" spans="2:39" x14ac:dyDescent="0.35">
      <c r="B342" s="24"/>
      <c r="Q342" s="49" t="s">
        <v>720</v>
      </c>
      <c r="R342" s="25">
        <v>77174.619999999952</v>
      </c>
      <c r="S342" s="46">
        <v>-2311.4900000000343</v>
      </c>
      <c r="AM342" s="23"/>
    </row>
    <row r="343" spans="2:39" x14ac:dyDescent="0.35">
      <c r="B343" s="24"/>
      <c r="Q343" s="49" t="s">
        <v>721</v>
      </c>
      <c r="R343" s="25">
        <v>1.37</v>
      </c>
      <c r="S343" s="46">
        <v>0.51000000000000012</v>
      </c>
      <c r="AM343" s="23"/>
    </row>
    <row r="344" spans="2:39" x14ac:dyDescent="0.35">
      <c r="B344" s="24"/>
      <c r="Q344" s="49" t="s">
        <v>722</v>
      </c>
      <c r="R344" s="25">
        <v>95321.330000000089</v>
      </c>
      <c r="S344" s="46">
        <v>7910.6200000001118</v>
      </c>
      <c r="AM344" s="23"/>
    </row>
    <row r="345" spans="2:39" x14ac:dyDescent="0.35">
      <c r="B345" s="24"/>
      <c r="Q345" s="49" t="s">
        <v>723</v>
      </c>
      <c r="R345" s="25">
        <v>94373.95</v>
      </c>
      <c r="S345" s="46">
        <v>-164.96000000006461</v>
      </c>
      <c r="AM345" s="23"/>
    </row>
    <row r="346" spans="2:39" x14ac:dyDescent="0.35">
      <c r="B346" s="24"/>
      <c r="Q346" s="49" t="s">
        <v>724</v>
      </c>
      <c r="R346" s="25">
        <v>586741.66000000015</v>
      </c>
      <c r="S346" s="46">
        <v>-17458.629999999655</v>
      </c>
      <c r="AM346" s="23"/>
    </row>
    <row r="347" spans="2:39" x14ac:dyDescent="0.35">
      <c r="B347" s="24"/>
      <c r="Q347" s="49" t="s">
        <v>725</v>
      </c>
      <c r="R347" s="25">
        <v>7719.7</v>
      </c>
      <c r="S347" s="46">
        <v>-1.5500000000001819</v>
      </c>
      <c r="AM347" s="23"/>
    </row>
    <row r="348" spans="2:39" x14ac:dyDescent="0.35">
      <c r="B348" s="24"/>
      <c r="Q348" s="49" t="s">
        <v>726</v>
      </c>
      <c r="R348" s="25">
        <v>456879.99000000046</v>
      </c>
      <c r="S348" s="46">
        <v>-16838.619999999413</v>
      </c>
      <c r="AM348" s="23"/>
    </row>
    <row r="349" spans="2:39" x14ac:dyDescent="0.35">
      <c r="B349" s="24"/>
      <c r="Q349" s="49" t="s">
        <v>727</v>
      </c>
      <c r="R349" s="25">
        <v>108295.05999999998</v>
      </c>
      <c r="S349" s="46">
        <v>-5746.2399999999907</v>
      </c>
      <c r="AM349" s="23"/>
    </row>
    <row r="350" spans="2:39" x14ac:dyDescent="0.35">
      <c r="B350" s="24"/>
      <c r="Q350" s="49" t="s">
        <v>728</v>
      </c>
      <c r="R350" s="25">
        <v>6214.25</v>
      </c>
      <c r="S350" s="46">
        <v>624.97000000000025</v>
      </c>
      <c r="AM350" s="23"/>
    </row>
    <row r="351" spans="2:39" x14ac:dyDescent="0.35">
      <c r="B351" s="24"/>
      <c r="Q351" s="49" t="s">
        <v>729</v>
      </c>
      <c r="R351" s="25">
        <v>7612.4499999999989</v>
      </c>
      <c r="S351" s="46">
        <v>-106.81000000000131</v>
      </c>
      <c r="AM351" s="23"/>
    </row>
    <row r="352" spans="2:39" x14ac:dyDescent="0.35">
      <c r="B352" s="24"/>
      <c r="Q352" s="49" t="s">
        <v>730</v>
      </c>
      <c r="R352" s="25">
        <v>153402.15999999997</v>
      </c>
      <c r="S352" s="46">
        <v>-960.63000000000466</v>
      </c>
      <c r="AM352" s="23"/>
    </row>
    <row r="353" spans="2:39" x14ac:dyDescent="0.35">
      <c r="B353" s="24"/>
      <c r="Q353" s="49" t="s">
        <v>731</v>
      </c>
      <c r="R353" s="25">
        <v>166967.27000000014</v>
      </c>
      <c r="S353" s="46">
        <v>-10866.739999999903</v>
      </c>
      <c r="AM353" s="23"/>
    </row>
    <row r="354" spans="2:39" x14ac:dyDescent="0.35">
      <c r="B354" s="24"/>
      <c r="Q354" s="49" t="s">
        <v>732</v>
      </c>
      <c r="R354" s="25">
        <v>20195.350000000002</v>
      </c>
      <c r="S354" s="46">
        <v>-807.50999999999476</v>
      </c>
      <c r="AM354" s="23"/>
    </row>
    <row r="355" spans="2:39" x14ac:dyDescent="0.35">
      <c r="B355" s="24"/>
      <c r="Q355" s="49" t="s">
        <v>733</v>
      </c>
      <c r="R355" s="25">
        <v>243427.92000000022</v>
      </c>
      <c r="S355" s="46">
        <v>24511.030000000232</v>
      </c>
      <c r="AM355" s="23"/>
    </row>
    <row r="356" spans="2:39" x14ac:dyDescent="0.35">
      <c r="B356" s="24"/>
      <c r="Q356" s="49" t="s">
        <v>734</v>
      </c>
      <c r="R356" s="25">
        <v>7695.67</v>
      </c>
      <c r="S356" s="46">
        <v>-345.75</v>
      </c>
      <c r="AM356" s="23"/>
    </row>
    <row r="357" spans="2:39" x14ac:dyDescent="0.35">
      <c r="B357" s="24"/>
      <c r="Q357" s="49" t="s">
        <v>735</v>
      </c>
      <c r="R357" s="25">
        <v>2207.15</v>
      </c>
      <c r="S357" s="46">
        <v>2.2199999999997999</v>
      </c>
      <c r="AM357" s="23"/>
    </row>
    <row r="358" spans="2:39" x14ac:dyDescent="0.35">
      <c r="B358" s="24"/>
      <c r="Q358" s="49" t="s">
        <v>736</v>
      </c>
      <c r="R358" s="25">
        <v>345.57</v>
      </c>
      <c r="S358" s="46">
        <v>108.95999999999998</v>
      </c>
      <c r="AM358" s="23"/>
    </row>
    <row r="359" spans="2:39" x14ac:dyDescent="0.35">
      <c r="B359" s="24"/>
      <c r="Q359" s="49" t="s">
        <v>737</v>
      </c>
      <c r="R359" s="25">
        <v>113206.16</v>
      </c>
      <c r="S359" s="46">
        <v>-853.38000000004831</v>
      </c>
      <c r="AM359" s="23"/>
    </row>
    <row r="360" spans="2:39" x14ac:dyDescent="0.35">
      <c r="B360" s="24"/>
      <c r="Q360" s="49" t="s">
        <v>738</v>
      </c>
      <c r="R360" s="25">
        <v>395623.39999999962</v>
      </c>
      <c r="S360" s="46">
        <v>-8589.7500000005239</v>
      </c>
      <c r="AM360" s="23"/>
    </row>
    <row r="361" spans="2:39" x14ac:dyDescent="0.35">
      <c r="B361" s="24"/>
      <c r="Q361" s="49" t="s">
        <v>739</v>
      </c>
      <c r="R361" s="25">
        <v>5670.2300000000005</v>
      </c>
      <c r="S361" s="46">
        <v>-21.699999999998909</v>
      </c>
      <c r="AM361" s="23"/>
    </row>
    <row r="362" spans="2:39" x14ac:dyDescent="0.35">
      <c r="B362" s="24"/>
      <c r="Q362" s="49" t="s">
        <v>740</v>
      </c>
      <c r="R362" s="25">
        <v>167611.30000000002</v>
      </c>
      <c r="S362" s="46">
        <v>-14476.049999999988</v>
      </c>
      <c r="AM362" s="23"/>
    </row>
    <row r="363" spans="2:39" x14ac:dyDescent="0.35">
      <c r="B363" s="24"/>
      <c r="Q363" s="49" t="s">
        <v>741</v>
      </c>
      <c r="R363" s="25">
        <v>131762.71</v>
      </c>
      <c r="S363" s="46">
        <v>12117.930000000051</v>
      </c>
      <c r="AM363" s="23"/>
    </row>
    <row r="364" spans="2:39" x14ac:dyDescent="0.35">
      <c r="B364" s="24"/>
      <c r="Q364" s="49" t="s">
        <v>742</v>
      </c>
      <c r="R364" s="25">
        <v>11035.809999999998</v>
      </c>
      <c r="S364" s="46">
        <v>704.08999999999833</v>
      </c>
      <c r="AM364" s="23"/>
    </row>
    <row r="365" spans="2:39" x14ac:dyDescent="0.35">
      <c r="B365" s="24"/>
      <c r="Q365" s="49" t="s">
        <v>743</v>
      </c>
      <c r="R365" s="25">
        <v>294287.81000000011</v>
      </c>
      <c r="S365" s="46">
        <v>28008.360000000044</v>
      </c>
      <c r="AM365" s="23"/>
    </row>
    <row r="366" spans="2:39" x14ac:dyDescent="0.35">
      <c r="B366" s="24"/>
      <c r="Q366" s="49" t="s">
        <v>744</v>
      </c>
      <c r="R366" s="25">
        <v>15590.309999999998</v>
      </c>
      <c r="S366" s="46">
        <v>356.83999999999833</v>
      </c>
      <c r="AM366" s="23"/>
    </row>
    <row r="367" spans="2:39" x14ac:dyDescent="0.35">
      <c r="B367" s="24"/>
      <c r="Q367" s="50" t="s">
        <v>745</v>
      </c>
      <c r="R367" s="25">
        <v>101871.14</v>
      </c>
      <c r="S367" s="46">
        <v>-419.95000000001164</v>
      </c>
      <c r="AM367" s="23"/>
    </row>
    <row r="368" spans="2:39" x14ac:dyDescent="0.35">
      <c r="B368" s="24"/>
      <c r="Q368" s="59" t="s">
        <v>746</v>
      </c>
      <c r="R368" s="25">
        <v>22094.349999999991</v>
      </c>
      <c r="S368" s="46">
        <v>-561.29000000000815</v>
      </c>
      <c r="AM368" s="23"/>
    </row>
    <row r="369" spans="2:39" x14ac:dyDescent="0.35">
      <c r="B369" s="24"/>
      <c r="Q369" s="49" t="s">
        <v>747</v>
      </c>
      <c r="R369" s="25">
        <v>16173.759999999998</v>
      </c>
      <c r="S369" s="46">
        <v>-337.5099999999984</v>
      </c>
      <c r="AM369" s="23"/>
    </row>
    <row r="370" spans="2:39" x14ac:dyDescent="0.35">
      <c r="B370" s="24"/>
      <c r="Q370" s="49" t="s">
        <v>748</v>
      </c>
      <c r="R370" s="25">
        <v>316605.87000000023</v>
      </c>
      <c r="S370" s="46">
        <v>-6147.1099999997532</v>
      </c>
      <c r="AM370" s="23"/>
    </row>
    <row r="371" spans="2:39" x14ac:dyDescent="0.35">
      <c r="B371" s="24"/>
      <c r="Q371" s="49" t="s">
        <v>749</v>
      </c>
      <c r="R371" s="25">
        <v>44989.67</v>
      </c>
      <c r="S371" s="46">
        <v>-1240.6499999999942</v>
      </c>
      <c r="AM371" s="23"/>
    </row>
    <row r="372" spans="2:39" x14ac:dyDescent="0.35">
      <c r="B372" s="24"/>
      <c r="Q372" s="49" t="s">
        <v>750</v>
      </c>
      <c r="R372" s="25">
        <v>167506.36000000007</v>
      </c>
      <c r="S372" s="46">
        <v>-6711.2399999999616</v>
      </c>
      <c r="AM372" s="23"/>
    </row>
    <row r="373" spans="2:39" x14ac:dyDescent="0.35">
      <c r="B373" s="24"/>
      <c r="Q373" s="49" t="s">
        <v>751</v>
      </c>
      <c r="R373" s="25">
        <v>85798.84</v>
      </c>
      <c r="S373" s="46">
        <v>-2381.879999999961</v>
      </c>
      <c r="AM373" s="23"/>
    </row>
    <row r="374" spans="2:39" x14ac:dyDescent="0.35">
      <c r="B374" s="24"/>
      <c r="Q374" s="49" t="s">
        <v>752</v>
      </c>
      <c r="R374" s="25">
        <v>1168.26</v>
      </c>
      <c r="S374" s="46">
        <v>-126.25</v>
      </c>
      <c r="AM374" s="23"/>
    </row>
    <row r="375" spans="2:39" x14ac:dyDescent="0.35">
      <c r="B375" s="24"/>
      <c r="Q375" s="49" t="s">
        <v>753</v>
      </c>
      <c r="R375" s="25">
        <v>62396.429999999986</v>
      </c>
      <c r="S375" s="46">
        <v>7067.0299999999916</v>
      </c>
      <c r="AM375" s="23"/>
    </row>
    <row r="376" spans="2:39" x14ac:dyDescent="0.35">
      <c r="B376" s="24"/>
      <c r="Q376" s="49" t="s">
        <v>754</v>
      </c>
      <c r="R376" s="25">
        <v>57036.049999999988</v>
      </c>
      <c r="S376" s="46">
        <v>6575.3700000000026</v>
      </c>
      <c r="AM376" s="23"/>
    </row>
    <row r="377" spans="2:39" x14ac:dyDescent="0.35">
      <c r="B377" s="24"/>
      <c r="Q377" s="49" t="s">
        <v>755</v>
      </c>
      <c r="R377" s="25">
        <v>722.59</v>
      </c>
      <c r="S377" s="46">
        <v>98.75</v>
      </c>
      <c r="AM377" s="23"/>
    </row>
    <row r="378" spans="2:39" x14ac:dyDescent="0.35">
      <c r="B378" s="24"/>
      <c r="Q378" s="49" t="s">
        <v>756</v>
      </c>
      <c r="R378" s="25">
        <v>1683.22</v>
      </c>
      <c r="S378" s="46">
        <v>21.990000000000009</v>
      </c>
      <c r="AM378" s="23"/>
    </row>
    <row r="379" spans="2:39" x14ac:dyDescent="0.35">
      <c r="B379" s="24"/>
      <c r="Q379" s="49" t="s">
        <v>757</v>
      </c>
      <c r="R379" s="25">
        <v>17582.38</v>
      </c>
      <c r="S379" s="46">
        <v>1770.6700000000019</v>
      </c>
      <c r="AM379" s="23"/>
    </row>
    <row r="380" spans="2:39" x14ac:dyDescent="0.35">
      <c r="B380" s="24"/>
      <c r="Q380" s="49" t="s">
        <v>758</v>
      </c>
      <c r="R380" s="25">
        <v>667.83</v>
      </c>
      <c r="S380" s="46">
        <v>34.57000000000005</v>
      </c>
      <c r="AM380" s="23"/>
    </row>
    <row r="381" spans="2:39" x14ac:dyDescent="0.35">
      <c r="B381" s="24"/>
      <c r="Q381" s="49" t="s">
        <v>759</v>
      </c>
      <c r="R381" s="25">
        <v>42676.89</v>
      </c>
      <c r="S381" s="46">
        <v>2680.2099999999991</v>
      </c>
      <c r="AM381" s="23"/>
    </row>
    <row r="382" spans="2:39" x14ac:dyDescent="0.35">
      <c r="B382" s="24"/>
      <c r="Q382" s="49" t="s">
        <v>760</v>
      </c>
      <c r="R382" s="25">
        <v>2254.75</v>
      </c>
      <c r="S382" s="46">
        <v>296.63999999999987</v>
      </c>
      <c r="AM382" s="23"/>
    </row>
    <row r="383" spans="2:39" x14ac:dyDescent="0.35">
      <c r="B383" s="24"/>
      <c r="Q383" s="49" t="s">
        <v>761</v>
      </c>
      <c r="R383" s="25">
        <v>10029.999999999998</v>
      </c>
      <c r="S383" s="46">
        <v>1363.7999999999993</v>
      </c>
      <c r="AM383" s="23"/>
    </row>
    <row r="384" spans="2:39" x14ac:dyDescent="0.35">
      <c r="B384" s="24"/>
      <c r="Q384" s="49" t="s">
        <v>762</v>
      </c>
      <c r="R384" s="25">
        <v>416749.60000000015</v>
      </c>
      <c r="S384" s="46">
        <v>42147.050000000163</v>
      </c>
      <c r="AM384" s="23"/>
    </row>
    <row r="385" spans="2:39" x14ac:dyDescent="0.35">
      <c r="B385" s="24"/>
      <c r="Q385" s="49" t="s">
        <v>763</v>
      </c>
      <c r="R385" s="25">
        <v>12456.779999999999</v>
      </c>
      <c r="S385" s="46">
        <v>-450.73999999999978</v>
      </c>
      <c r="AM385" s="23"/>
    </row>
    <row r="386" spans="2:39" x14ac:dyDescent="0.35">
      <c r="B386" s="24"/>
      <c r="Q386" s="49" t="s">
        <v>764</v>
      </c>
      <c r="R386" s="25">
        <v>3288.92</v>
      </c>
      <c r="S386" s="46">
        <v>-181.92000000000007</v>
      </c>
      <c r="AM386" s="23"/>
    </row>
    <row r="387" spans="2:39" x14ac:dyDescent="0.35">
      <c r="B387" s="24"/>
      <c r="Q387" s="49" t="s">
        <v>765</v>
      </c>
      <c r="R387" s="25">
        <v>665712.40000000061</v>
      </c>
      <c r="S387" s="46">
        <v>-17496.599999999511</v>
      </c>
      <c r="AM387" s="23"/>
    </row>
    <row r="388" spans="2:39" x14ac:dyDescent="0.35">
      <c r="B388" s="24"/>
      <c r="Q388" s="49" t="s">
        <v>766</v>
      </c>
      <c r="R388" s="25">
        <v>10655.41</v>
      </c>
      <c r="S388" s="46">
        <v>-78.639999999999418</v>
      </c>
      <c r="AM388" s="23"/>
    </row>
    <row r="389" spans="2:39" x14ac:dyDescent="0.35">
      <c r="B389" s="24"/>
      <c r="Q389" s="49" t="s">
        <v>767</v>
      </c>
      <c r="R389" s="25">
        <v>162319.14000000004</v>
      </c>
      <c r="S389" s="46">
        <v>10885.390000000014</v>
      </c>
      <c r="AM389" s="23"/>
    </row>
    <row r="390" spans="2:39" x14ac:dyDescent="0.35">
      <c r="B390" s="24"/>
      <c r="Q390" s="49" t="s">
        <v>768</v>
      </c>
      <c r="R390" s="25">
        <v>208154.96000000008</v>
      </c>
      <c r="S390" s="46">
        <v>-12637.089999999909</v>
      </c>
      <c r="AM390" s="23"/>
    </row>
    <row r="391" spans="2:39" x14ac:dyDescent="0.35">
      <c r="B391" s="24"/>
      <c r="Q391" s="49" t="s">
        <v>769</v>
      </c>
      <c r="R391" s="25">
        <v>368568.44000000018</v>
      </c>
      <c r="S391" s="46">
        <v>20165.410000000149</v>
      </c>
      <c r="AM391" s="23"/>
    </row>
    <row r="392" spans="2:39" x14ac:dyDescent="0.35">
      <c r="B392" s="24"/>
      <c r="Q392" s="49" t="s">
        <v>770</v>
      </c>
      <c r="R392" s="25">
        <v>99674.35</v>
      </c>
      <c r="S392" s="46">
        <v>-1419.6399999999994</v>
      </c>
      <c r="AM392" s="23"/>
    </row>
    <row r="393" spans="2:39" x14ac:dyDescent="0.35">
      <c r="B393" s="24"/>
      <c r="Q393" s="49" t="s">
        <v>771</v>
      </c>
      <c r="R393" s="25">
        <v>48530.78</v>
      </c>
      <c r="S393" s="46">
        <v>-1963.9099999999889</v>
      </c>
      <c r="AM393" s="23"/>
    </row>
    <row r="394" spans="2:39" x14ac:dyDescent="0.35">
      <c r="B394" s="24"/>
      <c r="Q394" s="49" t="s">
        <v>772</v>
      </c>
      <c r="R394" s="25">
        <v>419.46</v>
      </c>
      <c r="S394" s="46">
        <v>6.3100000000000023</v>
      </c>
      <c r="AM394" s="23"/>
    </row>
    <row r="395" spans="2:39" x14ac:dyDescent="0.35">
      <c r="B395" s="24"/>
      <c r="Q395" s="49" t="s">
        <v>773</v>
      </c>
      <c r="R395" s="25">
        <v>24.29</v>
      </c>
      <c r="S395" s="46">
        <v>6.3099999999999987</v>
      </c>
      <c r="AM395" s="23"/>
    </row>
    <row r="396" spans="2:39" x14ac:dyDescent="0.35">
      <c r="B396" s="24"/>
      <c r="Q396" s="49" t="s">
        <v>774</v>
      </c>
      <c r="R396" s="25">
        <v>1772.42</v>
      </c>
      <c r="S396" s="46">
        <v>28.630000000000109</v>
      </c>
      <c r="AM396" s="23"/>
    </row>
    <row r="397" spans="2:39" x14ac:dyDescent="0.35">
      <c r="B397" s="24"/>
      <c r="Q397" s="49" t="s">
        <v>775</v>
      </c>
      <c r="R397" s="25">
        <v>57153.1</v>
      </c>
      <c r="S397" s="46">
        <v>-4122.9299999999785</v>
      </c>
      <c r="AM397" s="23"/>
    </row>
    <row r="398" spans="2:39" x14ac:dyDescent="0.35">
      <c r="B398" s="24"/>
      <c r="Q398" s="49" t="s">
        <v>776</v>
      </c>
      <c r="R398" s="25">
        <v>2845.73</v>
      </c>
      <c r="S398" s="46">
        <v>55.249999999999545</v>
      </c>
      <c r="AM398" s="23"/>
    </row>
    <row r="399" spans="2:39" x14ac:dyDescent="0.35">
      <c r="B399" s="24"/>
      <c r="Q399" s="49" t="s">
        <v>777</v>
      </c>
      <c r="R399" s="25">
        <v>401722.30999999982</v>
      </c>
      <c r="S399" s="46">
        <v>-36732.620000000228</v>
      </c>
      <c r="AM399" s="23"/>
    </row>
    <row r="400" spans="2:39" x14ac:dyDescent="0.35">
      <c r="B400" s="24"/>
      <c r="Q400" s="49" t="s">
        <v>778</v>
      </c>
      <c r="R400" s="25">
        <v>578492.7900000005</v>
      </c>
      <c r="S400" s="46">
        <v>52552.710000000661</v>
      </c>
      <c r="AM400" s="23"/>
    </row>
    <row r="401" spans="2:39" x14ac:dyDescent="0.35">
      <c r="B401" s="24"/>
      <c r="Q401" s="49" t="s">
        <v>779</v>
      </c>
      <c r="R401" s="25">
        <v>133081.69</v>
      </c>
      <c r="S401" s="46">
        <v>-15299.930000000022</v>
      </c>
      <c r="AM401" s="23"/>
    </row>
    <row r="402" spans="2:39" x14ac:dyDescent="0.35">
      <c r="B402" s="24"/>
      <c r="Q402" s="49" t="s">
        <v>780</v>
      </c>
      <c r="R402" s="25">
        <v>11138.69</v>
      </c>
      <c r="S402" s="46">
        <v>741.38000000000102</v>
      </c>
      <c r="AM402" s="23"/>
    </row>
    <row r="403" spans="2:39" x14ac:dyDescent="0.35">
      <c r="B403" s="24"/>
      <c r="Q403" s="49" t="s">
        <v>781</v>
      </c>
      <c r="R403" s="25">
        <v>39462.61</v>
      </c>
      <c r="S403" s="46">
        <v>-1976.5800000000017</v>
      </c>
      <c r="AM403" s="23"/>
    </row>
    <row r="404" spans="2:39" x14ac:dyDescent="0.35">
      <c r="B404" s="24"/>
      <c r="Q404" s="49" t="s">
        <v>782</v>
      </c>
      <c r="R404" s="25">
        <v>83316.689999999959</v>
      </c>
      <c r="S404" s="46">
        <v>-4435.2000000000262</v>
      </c>
      <c r="AM404" s="23"/>
    </row>
    <row r="405" spans="2:39" x14ac:dyDescent="0.35">
      <c r="B405" s="24"/>
      <c r="Q405" s="49" t="s">
        <v>783</v>
      </c>
      <c r="R405" s="25">
        <v>10717.83</v>
      </c>
      <c r="S405" s="46">
        <v>793.31999999999971</v>
      </c>
      <c r="AM405" s="23"/>
    </row>
    <row r="406" spans="2:39" x14ac:dyDescent="0.35">
      <c r="B406" s="24"/>
      <c r="Q406" s="49" t="s">
        <v>784</v>
      </c>
      <c r="R406" s="25">
        <v>414076.40000000055</v>
      </c>
      <c r="S406" s="46">
        <v>212.7000000004773</v>
      </c>
      <c r="AM406" s="23"/>
    </row>
    <row r="407" spans="2:39" x14ac:dyDescent="0.35">
      <c r="B407" s="24"/>
      <c r="Q407" s="49" t="s">
        <v>785</v>
      </c>
      <c r="R407" s="25">
        <v>132837.68000000005</v>
      </c>
      <c r="S407" s="46">
        <v>-7475.399999999936</v>
      </c>
      <c r="AM407" s="23"/>
    </row>
    <row r="408" spans="2:39" x14ac:dyDescent="0.35">
      <c r="B408" s="24"/>
      <c r="Q408" s="49" t="s">
        <v>786</v>
      </c>
      <c r="R408" s="25">
        <v>64689.779999999948</v>
      </c>
      <c r="S408" s="46">
        <v>113.85999999994237</v>
      </c>
      <c r="AM408" s="23"/>
    </row>
    <row r="409" spans="2:39" x14ac:dyDescent="0.35">
      <c r="B409" s="24"/>
      <c r="Q409" s="49" t="s">
        <v>787</v>
      </c>
      <c r="R409" s="25">
        <v>279023.81000000006</v>
      </c>
      <c r="S409" s="46">
        <v>-8008.0099999999511</v>
      </c>
      <c r="AM409" s="23"/>
    </row>
    <row r="410" spans="2:39" x14ac:dyDescent="0.35">
      <c r="B410" s="24"/>
      <c r="Q410" s="49" t="s">
        <v>788</v>
      </c>
      <c r="R410" s="25">
        <v>7963.8899999999994</v>
      </c>
      <c r="S410" s="46">
        <v>-253.54000000000087</v>
      </c>
      <c r="AM410" s="23"/>
    </row>
    <row r="411" spans="2:39" x14ac:dyDescent="0.35">
      <c r="B411" s="24"/>
      <c r="Q411" s="49" t="s">
        <v>789</v>
      </c>
      <c r="R411" s="25">
        <v>66874.799999999988</v>
      </c>
      <c r="S411" s="46">
        <v>-3227.7200000000012</v>
      </c>
      <c r="AM411" s="23"/>
    </row>
    <row r="412" spans="2:39" x14ac:dyDescent="0.35">
      <c r="B412" s="24"/>
      <c r="Q412" s="49" t="s">
        <v>790</v>
      </c>
      <c r="R412" s="25">
        <v>12795.379999999996</v>
      </c>
      <c r="S412" s="46">
        <v>-151.10000000000582</v>
      </c>
      <c r="AM412" s="23"/>
    </row>
    <row r="413" spans="2:39" x14ac:dyDescent="0.35">
      <c r="B413" s="24"/>
      <c r="Q413" s="49" t="s">
        <v>791</v>
      </c>
      <c r="R413" s="25">
        <v>11739.759999999998</v>
      </c>
      <c r="S413" s="46">
        <v>1626.9799999999996</v>
      </c>
      <c r="AM413" s="23"/>
    </row>
    <row r="414" spans="2:39" x14ac:dyDescent="0.35">
      <c r="B414" s="24"/>
      <c r="Q414" s="49" t="s">
        <v>792</v>
      </c>
      <c r="R414" s="25">
        <v>248134.9200000001</v>
      </c>
      <c r="S414" s="46">
        <v>25413.820000000094</v>
      </c>
      <c r="AM414" s="23"/>
    </row>
    <row r="415" spans="2:39" x14ac:dyDescent="0.35">
      <c r="B415" s="24"/>
      <c r="Q415" s="49" t="s">
        <v>793</v>
      </c>
      <c r="R415" s="25">
        <v>21827.41</v>
      </c>
      <c r="S415" s="46">
        <v>-14.229999999999563</v>
      </c>
      <c r="AM415" s="23"/>
    </row>
    <row r="416" spans="2:39" x14ac:dyDescent="0.35">
      <c r="B416" s="24"/>
      <c r="Q416" s="49" t="s">
        <v>794</v>
      </c>
      <c r="R416" s="25">
        <v>80930.529999999955</v>
      </c>
      <c r="S416" s="46">
        <v>-4355.0500000000611</v>
      </c>
      <c r="AM416" s="23"/>
    </row>
    <row r="417" spans="2:39" x14ac:dyDescent="0.35">
      <c r="B417" s="24"/>
      <c r="Q417" s="50" t="s">
        <v>795</v>
      </c>
      <c r="R417" s="25">
        <v>4848.2900000000009</v>
      </c>
      <c r="S417" s="46">
        <v>-1103.0999999999995</v>
      </c>
      <c r="AM417" s="23"/>
    </row>
    <row r="418" spans="2:39" x14ac:dyDescent="0.35">
      <c r="B418" s="24"/>
      <c r="Q418" s="59" t="s">
        <v>796</v>
      </c>
      <c r="R418" s="25">
        <v>25204.31</v>
      </c>
      <c r="S418" s="46">
        <v>3174.9900000000125</v>
      </c>
      <c r="AM418" s="23"/>
    </row>
    <row r="419" spans="2:39" x14ac:dyDescent="0.35">
      <c r="B419" s="24"/>
      <c r="Q419" s="49" t="s">
        <v>797</v>
      </c>
      <c r="R419" s="25">
        <v>356804.25000000035</v>
      </c>
      <c r="S419" s="46">
        <v>-8870.289999999688</v>
      </c>
      <c r="AM419" s="23"/>
    </row>
    <row r="420" spans="2:39" x14ac:dyDescent="0.35">
      <c r="B420" s="24"/>
      <c r="Q420" s="49" t="s">
        <v>798</v>
      </c>
      <c r="R420" s="25">
        <v>7781.92</v>
      </c>
      <c r="S420" s="46">
        <v>-270.19999999999982</v>
      </c>
      <c r="AM420" s="23"/>
    </row>
    <row r="421" spans="2:39" x14ac:dyDescent="0.35">
      <c r="B421" s="24"/>
      <c r="Q421" s="49" t="s">
        <v>799</v>
      </c>
      <c r="R421" s="25">
        <v>137716.11999999994</v>
      </c>
      <c r="S421" s="46">
        <v>507.41999999992549</v>
      </c>
      <c r="AM421" s="23"/>
    </row>
    <row r="422" spans="2:39" x14ac:dyDescent="0.35">
      <c r="B422" s="24"/>
      <c r="Q422" s="49" t="s">
        <v>800</v>
      </c>
      <c r="R422" s="25">
        <v>3404.13</v>
      </c>
      <c r="S422" s="46">
        <v>-278.98999999999978</v>
      </c>
      <c r="AM422" s="23"/>
    </row>
    <row r="423" spans="2:39" x14ac:dyDescent="0.35">
      <c r="B423" s="24"/>
      <c r="Q423" s="49" t="s">
        <v>801</v>
      </c>
      <c r="R423" s="25">
        <v>338938.16000000003</v>
      </c>
      <c r="S423" s="46">
        <v>-9224.0299999998533</v>
      </c>
      <c r="AM423" s="23"/>
    </row>
    <row r="424" spans="2:39" x14ac:dyDescent="0.35">
      <c r="B424" s="24"/>
      <c r="Q424" s="49" t="s">
        <v>802</v>
      </c>
      <c r="R424" s="25">
        <v>26307.850000000002</v>
      </c>
      <c r="S424" s="46">
        <v>-6106.6399999999921</v>
      </c>
      <c r="AM424" s="23"/>
    </row>
    <row r="425" spans="2:39" x14ac:dyDescent="0.35">
      <c r="B425" s="24"/>
      <c r="Q425" s="49" t="s">
        <v>803</v>
      </c>
      <c r="R425" s="25">
        <v>75698.840000000011</v>
      </c>
      <c r="S425" s="46">
        <v>-5130.1499999999651</v>
      </c>
      <c r="AM425" s="23"/>
    </row>
    <row r="426" spans="2:39" x14ac:dyDescent="0.35">
      <c r="B426" s="24"/>
      <c r="Q426" s="49" t="s">
        <v>804</v>
      </c>
      <c r="R426" s="25">
        <v>22238.930000000004</v>
      </c>
      <c r="S426" s="46">
        <v>-2169.7499999999964</v>
      </c>
      <c r="AM426" s="23"/>
    </row>
    <row r="427" spans="2:39" x14ac:dyDescent="0.35">
      <c r="B427" s="24"/>
      <c r="Q427" s="49" t="s">
        <v>805</v>
      </c>
      <c r="R427" s="25">
        <v>5090.46</v>
      </c>
      <c r="S427" s="46">
        <v>-126.4399999999996</v>
      </c>
      <c r="AM427" s="23"/>
    </row>
    <row r="428" spans="2:39" x14ac:dyDescent="0.35">
      <c r="B428" s="24"/>
      <c r="Q428" s="49" t="s">
        <v>806</v>
      </c>
      <c r="R428" s="25">
        <v>7643.95</v>
      </c>
      <c r="S428" s="46">
        <v>-232.09000000000015</v>
      </c>
      <c r="AM428" s="23"/>
    </row>
    <row r="429" spans="2:39" x14ac:dyDescent="0.35">
      <c r="B429" s="24"/>
      <c r="Q429" s="49" t="s">
        <v>807</v>
      </c>
      <c r="R429" s="25">
        <v>8641.6400000000012</v>
      </c>
      <c r="S429" s="46">
        <v>1021.3900000000021</v>
      </c>
      <c r="AM429" s="23"/>
    </row>
    <row r="430" spans="2:39" x14ac:dyDescent="0.35">
      <c r="B430" s="24"/>
      <c r="Q430" s="49" t="s">
        <v>808</v>
      </c>
      <c r="R430" s="25">
        <v>359530.1100000001</v>
      </c>
      <c r="S430" s="46">
        <v>-14378.670000000042</v>
      </c>
      <c r="AM430" s="23"/>
    </row>
    <row r="431" spans="2:39" x14ac:dyDescent="0.35">
      <c r="B431" s="24"/>
      <c r="Q431" s="49" t="s">
        <v>809</v>
      </c>
      <c r="R431" s="25">
        <v>39975.609999999993</v>
      </c>
      <c r="S431" s="46">
        <v>-2372.0200000000114</v>
      </c>
      <c r="AM431" s="23"/>
    </row>
    <row r="432" spans="2:39" x14ac:dyDescent="0.35">
      <c r="B432" s="24"/>
      <c r="Q432" s="49" t="s">
        <v>810</v>
      </c>
      <c r="R432" s="25">
        <v>20426.539999999997</v>
      </c>
      <c r="S432" s="46">
        <v>2830.1699999999946</v>
      </c>
      <c r="AM432" s="23"/>
    </row>
    <row r="433" spans="2:39" x14ac:dyDescent="0.35">
      <c r="B433" s="24"/>
      <c r="Q433" s="49" t="s">
        <v>811</v>
      </c>
      <c r="R433" s="25">
        <v>36215.340000000011</v>
      </c>
      <c r="S433" s="46">
        <v>601.0199999999968</v>
      </c>
      <c r="AM433" s="23"/>
    </row>
    <row r="434" spans="2:39" x14ac:dyDescent="0.35">
      <c r="B434" s="24"/>
      <c r="Q434" s="49" t="s">
        <v>812</v>
      </c>
      <c r="R434" s="25">
        <v>10517.279999999999</v>
      </c>
      <c r="S434" s="46">
        <v>-1366.590000000002</v>
      </c>
      <c r="AM434" s="23"/>
    </row>
    <row r="435" spans="2:39" x14ac:dyDescent="0.35">
      <c r="B435" s="24"/>
      <c r="Q435" s="49" t="s">
        <v>813</v>
      </c>
      <c r="R435" s="25">
        <v>336412.88000000024</v>
      </c>
      <c r="S435" s="46">
        <v>-7168.2599999998929</v>
      </c>
      <c r="AM435" s="23"/>
    </row>
    <row r="436" spans="2:39" x14ac:dyDescent="0.35">
      <c r="B436" s="24"/>
      <c r="Q436" s="49" t="s">
        <v>814</v>
      </c>
      <c r="R436" s="25">
        <v>365530.06999999989</v>
      </c>
      <c r="S436" s="46">
        <v>-34931.220000000147</v>
      </c>
      <c r="AM436" s="23"/>
    </row>
    <row r="437" spans="2:39" x14ac:dyDescent="0.35">
      <c r="B437" s="24"/>
      <c r="Q437" s="49" t="s">
        <v>815</v>
      </c>
      <c r="R437" s="25">
        <v>228.57</v>
      </c>
      <c r="S437" s="46">
        <v>59.419999999999987</v>
      </c>
      <c r="AM437" s="23"/>
    </row>
    <row r="438" spans="2:39" x14ac:dyDescent="0.35">
      <c r="B438" s="24"/>
      <c r="Q438" s="49" t="s">
        <v>816</v>
      </c>
      <c r="R438" s="25">
        <v>5229.91</v>
      </c>
      <c r="S438" s="46">
        <v>-260.35000000000036</v>
      </c>
      <c r="AM438" s="23"/>
    </row>
    <row r="439" spans="2:39" x14ac:dyDescent="0.35">
      <c r="B439" s="24"/>
      <c r="Q439" s="49" t="s">
        <v>817</v>
      </c>
      <c r="R439" s="25">
        <v>363878.39000000042</v>
      </c>
      <c r="S439" s="46">
        <v>21749.970000000612</v>
      </c>
      <c r="AM439" s="23"/>
    </row>
    <row r="440" spans="2:39" x14ac:dyDescent="0.35">
      <c r="B440" s="24"/>
      <c r="Q440" s="49" t="s">
        <v>818</v>
      </c>
      <c r="R440" s="25">
        <v>153310.37</v>
      </c>
      <c r="S440" s="46">
        <v>11044.510000000009</v>
      </c>
      <c r="AM440" s="23"/>
    </row>
    <row r="441" spans="2:39" x14ac:dyDescent="0.35">
      <c r="B441" s="24"/>
      <c r="Q441" s="49" t="s">
        <v>819</v>
      </c>
      <c r="R441" s="25">
        <v>399826.38000000012</v>
      </c>
      <c r="S441" s="46">
        <v>42552.639999999839</v>
      </c>
      <c r="AM441" s="23"/>
    </row>
    <row r="442" spans="2:39" x14ac:dyDescent="0.35">
      <c r="B442" s="24"/>
      <c r="Q442" s="49" t="s">
        <v>820</v>
      </c>
      <c r="R442" s="25">
        <v>572556.59000000055</v>
      </c>
      <c r="S442" s="46">
        <v>-15903.479999999166</v>
      </c>
      <c r="AM442" s="23"/>
    </row>
    <row r="443" spans="2:39" x14ac:dyDescent="0.35">
      <c r="B443" s="24"/>
      <c r="Q443" s="49" t="s">
        <v>821</v>
      </c>
      <c r="R443" s="25">
        <v>1294.25</v>
      </c>
      <c r="S443" s="46">
        <v>-3.6100000000001273</v>
      </c>
      <c r="AM443" s="23"/>
    </row>
    <row r="444" spans="2:39" x14ac:dyDescent="0.35">
      <c r="B444" s="24"/>
      <c r="Q444" s="49" t="s">
        <v>822</v>
      </c>
      <c r="R444" s="25">
        <v>1295.98</v>
      </c>
      <c r="S444" s="46">
        <v>99.110000000000127</v>
      </c>
      <c r="AM444" s="23"/>
    </row>
    <row r="445" spans="2:39" x14ac:dyDescent="0.35">
      <c r="B445" s="24"/>
      <c r="Q445" s="49" t="s">
        <v>823</v>
      </c>
      <c r="R445" s="25">
        <v>2841.15</v>
      </c>
      <c r="S445" s="46">
        <v>303.50999999999976</v>
      </c>
      <c r="AM445" s="23"/>
    </row>
    <row r="446" spans="2:39" x14ac:dyDescent="0.35">
      <c r="B446" s="24"/>
      <c r="Q446" s="49" t="s">
        <v>824</v>
      </c>
      <c r="R446" s="25">
        <v>11652.869999999999</v>
      </c>
      <c r="S446" s="46">
        <v>1315.5599999999995</v>
      </c>
      <c r="AM446" s="23"/>
    </row>
    <row r="447" spans="2:39" x14ac:dyDescent="0.35">
      <c r="B447" s="24"/>
      <c r="Q447" s="49" t="s">
        <v>825</v>
      </c>
      <c r="R447" s="25">
        <v>392706.77999999991</v>
      </c>
      <c r="S447" s="46">
        <v>35128.769999999902</v>
      </c>
      <c r="AM447" s="23"/>
    </row>
    <row r="448" spans="2:39" x14ac:dyDescent="0.35">
      <c r="B448" s="24"/>
      <c r="Q448" s="49" t="s">
        <v>826</v>
      </c>
      <c r="R448" s="25">
        <v>1525.3799999999999</v>
      </c>
      <c r="S448" s="46">
        <v>-72.250000000000227</v>
      </c>
      <c r="AM448" s="23"/>
    </row>
    <row r="449" spans="2:39" x14ac:dyDescent="0.35">
      <c r="B449" s="24"/>
      <c r="Q449" s="49" t="s">
        <v>827</v>
      </c>
      <c r="R449" s="25">
        <v>1440.8000000000002</v>
      </c>
      <c r="S449" s="46">
        <v>199.95000000000027</v>
      </c>
      <c r="AM449" s="23"/>
    </row>
    <row r="450" spans="2:39" x14ac:dyDescent="0.35">
      <c r="B450" s="24"/>
      <c r="Q450" s="49" t="s">
        <v>828</v>
      </c>
      <c r="R450" s="25">
        <v>582454.82000000065</v>
      </c>
      <c r="S450" s="46">
        <v>61575.960000000719</v>
      </c>
      <c r="AM450" s="23"/>
    </row>
    <row r="451" spans="2:39" x14ac:dyDescent="0.35">
      <c r="B451" s="24"/>
      <c r="Q451" s="49" t="s">
        <v>829</v>
      </c>
      <c r="R451" s="25">
        <v>77140.97</v>
      </c>
      <c r="S451" s="46">
        <v>-11424.320000000007</v>
      </c>
      <c r="AM451" s="23"/>
    </row>
    <row r="452" spans="2:39" x14ac:dyDescent="0.35">
      <c r="B452" s="24"/>
      <c r="Q452" s="49" t="s">
        <v>830</v>
      </c>
      <c r="R452" s="25">
        <v>7111.09</v>
      </c>
      <c r="S452" s="46">
        <v>-8.1899999999995998</v>
      </c>
      <c r="AM452" s="23"/>
    </row>
    <row r="453" spans="2:39" x14ac:dyDescent="0.35">
      <c r="B453" s="24"/>
      <c r="Q453" s="49" t="s">
        <v>831</v>
      </c>
      <c r="R453" s="25">
        <v>94973.23000000001</v>
      </c>
      <c r="S453" s="46">
        <v>-1225.3499999999476</v>
      </c>
      <c r="AM453" s="23"/>
    </row>
    <row r="454" spans="2:39" x14ac:dyDescent="0.35">
      <c r="B454" s="24"/>
      <c r="Q454" s="49" t="s">
        <v>832</v>
      </c>
      <c r="R454" s="25">
        <v>25068.359999999997</v>
      </c>
      <c r="S454" s="46">
        <v>-241.05000000000291</v>
      </c>
      <c r="AM454" s="23"/>
    </row>
    <row r="455" spans="2:39" x14ac:dyDescent="0.35">
      <c r="B455" s="24"/>
      <c r="Q455" s="49" t="s">
        <v>833</v>
      </c>
      <c r="R455" s="25">
        <v>40581.18</v>
      </c>
      <c r="S455" s="46">
        <v>228.89000000000669</v>
      </c>
      <c r="AM455" s="23"/>
    </row>
    <row r="456" spans="2:39" x14ac:dyDescent="0.35">
      <c r="B456" s="24"/>
      <c r="Q456" s="49" t="s">
        <v>834</v>
      </c>
      <c r="R456" s="25">
        <v>9601.600000000004</v>
      </c>
      <c r="S456" s="46">
        <v>1498.2000000000035</v>
      </c>
      <c r="AM456" s="23"/>
    </row>
    <row r="457" spans="2:39" x14ac:dyDescent="0.35">
      <c r="B457" s="24"/>
      <c r="Q457" s="49" t="s">
        <v>835</v>
      </c>
      <c r="R457" s="25">
        <v>36649.980000000003</v>
      </c>
      <c r="S457" s="46">
        <v>76.850000000005821</v>
      </c>
      <c r="AM457" s="23"/>
    </row>
    <row r="458" spans="2:39" x14ac:dyDescent="0.35">
      <c r="B458" s="24"/>
      <c r="Q458" s="49" t="s">
        <v>836</v>
      </c>
      <c r="R458" s="25">
        <v>492797.05000000034</v>
      </c>
      <c r="S458" s="46">
        <v>42985.270000000251</v>
      </c>
      <c r="AM458" s="23"/>
    </row>
    <row r="459" spans="2:39" x14ac:dyDescent="0.35">
      <c r="B459" s="24"/>
      <c r="Q459" s="49" t="s">
        <v>837</v>
      </c>
      <c r="R459" s="25">
        <v>20132.029999999995</v>
      </c>
      <c r="S459" s="46">
        <v>2596.0699999999924</v>
      </c>
      <c r="AM459" s="23"/>
    </row>
    <row r="460" spans="2:39" x14ac:dyDescent="0.35">
      <c r="B460" s="24"/>
      <c r="Q460" s="49" t="s">
        <v>838</v>
      </c>
      <c r="R460" s="25">
        <v>91.16</v>
      </c>
      <c r="S460" s="46">
        <v>28.479999999999997</v>
      </c>
      <c r="AM460" s="23"/>
    </row>
    <row r="461" spans="2:39" x14ac:dyDescent="0.35">
      <c r="B461" s="24"/>
      <c r="Q461" s="49" t="s">
        <v>839</v>
      </c>
      <c r="R461" s="25">
        <v>803767.27000000048</v>
      </c>
      <c r="S461" s="46">
        <v>-18504.169999999227</v>
      </c>
      <c r="AM461" s="23"/>
    </row>
    <row r="462" spans="2:39" x14ac:dyDescent="0.35">
      <c r="B462" s="24"/>
      <c r="Q462" s="49" t="s">
        <v>840</v>
      </c>
      <c r="R462" s="25">
        <v>299600.37000000029</v>
      </c>
      <c r="S462" s="46">
        <v>-1331.5799999996088</v>
      </c>
      <c r="AM462" s="23"/>
    </row>
    <row r="463" spans="2:39" x14ac:dyDescent="0.35">
      <c r="B463" s="24"/>
      <c r="Q463" s="49" t="s">
        <v>841</v>
      </c>
      <c r="R463" s="25">
        <v>114299.75999999998</v>
      </c>
      <c r="S463" s="46">
        <v>13149.130000000005</v>
      </c>
      <c r="AM463" s="23"/>
    </row>
    <row r="464" spans="2:39" x14ac:dyDescent="0.35">
      <c r="B464" s="24"/>
      <c r="Q464" s="49" t="s">
        <v>842</v>
      </c>
      <c r="R464" s="25">
        <v>183.94</v>
      </c>
      <c r="S464" s="46">
        <v>13.800000000000011</v>
      </c>
      <c r="AM464" s="23"/>
    </row>
    <row r="465" spans="2:39" x14ac:dyDescent="0.35">
      <c r="B465" s="24"/>
      <c r="Q465" s="49" t="s">
        <v>843</v>
      </c>
      <c r="R465" s="25">
        <v>5291.420000000001</v>
      </c>
      <c r="S465" s="46">
        <v>-19.62999999999829</v>
      </c>
      <c r="AM465" s="23"/>
    </row>
    <row r="466" spans="2:39" x14ac:dyDescent="0.35">
      <c r="B466" s="24"/>
      <c r="Q466" s="49" t="s">
        <v>844</v>
      </c>
      <c r="R466" s="25">
        <v>1060.1099999999999</v>
      </c>
      <c r="S466" s="46">
        <v>24.749999999999773</v>
      </c>
      <c r="AM466" s="23"/>
    </row>
    <row r="467" spans="2:39" x14ac:dyDescent="0.35">
      <c r="B467" s="24"/>
      <c r="Q467" s="50" t="s">
        <v>845</v>
      </c>
      <c r="R467" s="25">
        <v>5751.6200000000008</v>
      </c>
      <c r="S467" s="46">
        <v>448.3700000000008</v>
      </c>
      <c r="AM467" s="23"/>
    </row>
    <row r="468" spans="2:39" x14ac:dyDescent="0.35">
      <c r="B468" s="24"/>
      <c r="Q468" s="59" t="s">
        <v>846</v>
      </c>
      <c r="R468" s="25">
        <v>8917.4599999999991</v>
      </c>
      <c r="S468" s="46">
        <v>111.02000000000044</v>
      </c>
      <c r="AM468" s="23"/>
    </row>
    <row r="469" spans="2:39" x14ac:dyDescent="0.35">
      <c r="B469" s="24"/>
      <c r="Q469" s="49" t="s">
        <v>847</v>
      </c>
      <c r="R469" s="25">
        <v>483321.95000000019</v>
      </c>
      <c r="S469" s="46">
        <v>-2152.659999999858</v>
      </c>
      <c r="AM469" s="23"/>
    </row>
    <row r="470" spans="2:39" x14ac:dyDescent="0.35">
      <c r="B470" s="24"/>
      <c r="Q470" s="49" t="s">
        <v>848</v>
      </c>
      <c r="R470" s="25">
        <v>154664.79</v>
      </c>
      <c r="S470" s="46">
        <v>-18636.930000000022</v>
      </c>
      <c r="AM470" s="23"/>
    </row>
    <row r="471" spans="2:39" x14ac:dyDescent="0.35">
      <c r="B471" s="24"/>
      <c r="Q471" s="49" t="s">
        <v>849</v>
      </c>
      <c r="R471" s="25">
        <v>489276.91000000032</v>
      </c>
      <c r="S471" s="46">
        <v>-5229.509999999369</v>
      </c>
      <c r="AM471" s="23"/>
    </row>
    <row r="472" spans="2:39" x14ac:dyDescent="0.35">
      <c r="B472" s="24"/>
      <c r="Q472" s="49" t="s">
        <v>850</v>
      </c>
      <c r="R472" s="25">
        <v>10357.859999999997</v>
      </c>
      <c r="S472" s="46">
        <v>1379.4999999999964</v>
      </c>
      <c r="AM472" s="23"/>
    </row>
    <row r="473" spans="2:39" x14ac:dyDescent="0.35">
      <c r="B473" s="24"/>
      <c r="Q473" s="49" t="s">
        <v>851</v>
      </c>
      <c r="R473" s="25">
        <v>219163.39999999994</v>
      </c>
      <c r="S473" s="46">
        <v>-10753.900000000111</v>
      </c>
      <c r="AM473" s="23"/>
    </row>
    <row r="474" spans="2:39" x14ac:dyDescent="0.35">
      <c r="B474" s="24"/>
      <c r="Q474" s="49" t="s">
        <v>852</v>
      </c>
      <c r="R474" s="25">
        <v>419.46</v>
      </c>
      <c r="S474" s="46">
        <v>6.3100000000000023</v>
      </c>
      <c r="AM474" s="23"/>
    </row>
    <row r="475" spans="2:39" x14ac:dyDescent="0.35">
      <c r="B475" s="24"/>
      <c r="Q475" s="49" t="s">
        <v>853</v>
      </c>
      <c r="R475" s="25">
        <v>32251.38</v>
      </c>
      <c r="S475" s="46">
        <v>-1928.619999999999</v>
      </c>
      <c r="AM475" s="23"/>
    </row>
    <row r="476" spans="2:39" x14ac:dyDescent="0.35">
      <c r="B476" s="24"/>
      <c r="Q476" s="49" t="s">
        <v>854</v>
      </c>
      <c r="R476" s="25">
        <v>758.93999999999994</v>
      </c>
      <c r="S476" s="46">
        <v>89.569999999999936</v>
      </c>
      <c r="AM476" s="23"/>
    </row>
    <row r="477" spans="2:39" x14ac:dyDescent="0.35">
      <c r="B477" s="24"/>
      <c r="Q477" s="49" t="s">
        <v>855</v>
      </c>
      <c r="R477" s="25">
        <v>443704.07000000018</v>
      </c>
      <c r="S477" s="46">
        <v>-26942.209999999846</v>
      </c>
      <c r="AM477" s="23"/>
    </row>
    <row r="478" spans="2:39" x14ac:dyDescent="0.35">
      <c r="B478" s="24"/>
      <c r="Q478" s="49" t="s">
        <v>856</v>
      </c>
      <c r="R478" s="25">
        <v>151449.03000000003</v>
      </c>
      <c r="S478" s="46">
        <v>-12509.23000000001</v>
      </c>
      <c r="AM478" s="23"/>
    </row>
    <row r="479" spans="2:39" x14ac:dyDescent="0.35">
      <c r="B479" s="24"/>
      <c r="Q479" s="49" t="s">
        <v>857</v>
      </c>
      <c r="R479" s="25">
        <v>2485.6999999999998</v>
      </c>
      <c r="S479" s="46">
        <v>249.98999999999978</v>
      </c>
      <c r="AM479" s="23"/>
    </row>
    <row r="480" spans="2:39" x14ac:dyDescent="0.35">
      <c r="B480" s="24"/>
      <c r="Q480" s="49" t="s">
        <v>858</v>
      </c>
      <c r="R480" s="25">
        <v>1778.4199999999998</v>
      </c>
      <c r="S480" s="46">
        <v>-22.720000000000255</v>
      </c>
      <c r="AM480" s="23"/>
    </row>
    <row r="481" spans="2:39" x14ac:dyDescent="0.35">
      <c r="B481" s="24"/>
      <c r="Q481" s="49" t="s">
        <v>859</v>
      </c>
      <c r="R481" s="25">
        <v>102533.23999999993</v>
      </c>
      <c r="S481" s="46">
        <v>10096.45999999989</v>
      </c>
      <c r="AM481" s="23"/>
    </row>
    <row r="482" spans="2:39" x14ac:dyDescent="0.35">
      <c r="B482" s="24"/>
      <c r="Q482" s="49" t="s">
        <v>860</v>
      </c>
      <c r="R482" s="25">
        <v>17320.150000000001</v>
      </c>
      <c r="S482" s="46">
        <v>-464.07999999999811</v>
      </c>
      <c r="AM482" s="23"/>
    </row>
    <row r="483" spans="2:39" x14ac:dyDescent="0.35">
      <c r="B483" s="24"/>
      <c r="Q483" s="49" t="s">
        <v>861</v>
      </c>
      <c r="R483" s="25">
        <v>155522.33000000002</v>
      </c>
      <c r="S483" s="46">
        <v>-15388.620000000024</v>
      </c>
      <c r="AM483" s="23"/>
    </row>
    <row r="484" spans="2:39" x14ac:dyDescent="0.35">
      <c r="B484" s="24"/>
      <c r="Q484" s="49" t="s">
        <v>862</v>
      </c>
      <c r="R484" s="25">
        <v>164456.30999999988</v>
      </c>
      <c r="S484" s="46">
        <v>-9579.9000000001106</v>
      </c>
      <c r="AM484" s="23"/>
    </row>
    <row r="485" spans="2:39" x14ac:dyDescent="0.35">
      <c r="B485" s="24"/>
      <c r="Q485" s="49" t="s">
        <v>863</v>
      </c>
      <c r="R485" s="25">
        <v>361514.4499999999</v>
      </c>
      <c r="S485" s="46">
        <v>35513.309999999823</v>
      </c>
      <c r="AM485" s="23"/>
    </row>
    <row r="486" spans="2:39" x14ac:dyDescent="0.35">
      <c r="B486" s="24"/>
      <c r="Q486" s="49" t="s">
        <v>864</v>
      </c>
      <c r="R486" s="25">
        <v>27516.620000000003</v>
      </c>
      <c r="S486" s="46">
        <v>-2637.6100000000006</v>
      </c>
      <c r="AM486" s="23"/>
    </row>
    <row r="487" spans="2:39" x14ac:dyDescent="0.35">
      <c r="B487" s="24"/>
      <c r="Q487" s="49" t="s">
        <v>865</v>
      </c>
      <c r="R487" s="25">
        <v>88730.119999999981</v>
      </c>
      <c r="S487" s="46">
        <v>-4111.2500000000146</v>
      </c>
      <c r="AM487" s="23"/>
    </row>
    <row r="488" spans="2:39" x14ac:dyDescent="0.35">
      <c r="B488" s="24"/>
      <c r="Q488" s="49" t="s">
        <v>866</v>
      </c>
      <c r="R488" s="25">
        <v>5146.32</v>
      </c>
      <c r="S488" s="46">
        <v>7.6000000000003638</v>
      </c>
      <c r="AM488" s="23"/>
    </row>
    <row r="489" spans="2:39" x14ac:dyDescent="0.35">
      <c r="B489" s="24"/>
      <c r="Q489" s="49" t="s">
        <v>867</v>
      </c>
      <c r="R489" s="25">
        <v>1508.44</v>
      </c>
      <c r="S489" s="46">
        <v>-37.809999999999945</v>
      </c>
      <c r="AM489" s="23"/>
    </row>
    <row r="490" spans="2:39" x14ac:dyDescent="0.35">
      <c r="B490" s="24"/>
      <c r="Q490" s="49" t="s">
        <v>868</v>
      </c>
      <c r="R490" s="25">
        <v>378353.15000000014</v>
      </c>
      <c r="S490" s="46">
        <v>41374.359999999928</v>
      </c>
      <c r="AM490" s="23"/>
    </row>
    <row r="491" spans="2:39" x14ac:dyDescent="0.35">
      <c r="B491" s="24"/>
      <c r="Q491" s="49" t="s">
        <v>869</v>
      </c>
      <c r="R491" s="25">
        <v>137528.82999999999</v>
      </c>
      <c r="S491" s="46">
        <v>-12650.98000000004</v>
      </c>
      <c r="AM491" s="23"/>
    </row>
    <row r="492" spans="2:39" x14ac:dyDescent="0.35">
      <c r="B492" s="24"/>
      <c r="Q492" s="49" t="s">
        <v>870</v>
      </c>
      <c r="R492" s="25">
        <v>382311.43999999989</v>
      </c>
      <c r="S492" s="46">
        <v>-6747.2200000000303</v>
      </c>
      <c r="AM492" s="23"/>
    </row>
    <row r="493" spans="2:39" x14ac:dyDescent="0.35">
      <c r="B493" s="24"/>
      <c r="Q493" s="49" t="s">
        <v>871</v>
      </c>
      <c r="R493" s="25">
        <v>87201.27999999997</v>
      </c>
      <c r="S493" s="46">
        <v>-353.90000000005239</v>
      </c>
      <c r="AM493" s="23"/>
    </row>
    <row r="494" spans="2:39" x14ac:dyDescent="0.35">
      <c r="B494" s="24"/>
      <c r="Q494" s="49" t="s">
        <v>872</v>
      </c>
      <c r="R494" s="25">
        <v>278962.76000000013</v>
      </c>
      <c r="S494" s="46">
        <v>27380.860000000161</v>
      </c>
      <c r="AM494" s="23"/>
    </row>
    <row r="495" spans="2:39" x14ac:dyDescent="0.35">
      <c r="B495" s="24"/>
      <c r="Q495" s="49" t="s">
        <v>873</v>
      </c>
      <c r="R495" s="25">
        <v>193258.60000000003</v>
      </c>
      <c r="S495" s="46">
        <v>-825.03999999994994</v>
      </c>
      <c r="AM495" s="23"/>
    </row>
    <row r="496" spans="2:39" x14ac:dyDescent="0.35">
      <c r="B496" s="24"/>
      <c r="Q496" s="49" t="s">
        <v>874</v>
      </c>
      <c r="R496" s="25">
        <v>45769.440000000017</v>
      </c>
      <c r="S496" s="46">
        <v>3519.6300000000192</v>
      </c>
      <c r="AM496" s="23"/>
    </row>
    <row r="497" spans="2:39" x14ac:dyDescent="0.35">
      <c r="B497" s="24"/>
      <c r="Q497" s="49" t="s">
        <v>875</v>
      </c>
      <c r="R497" s="25">
        <v>3379.3700000000008</v>
      </c>
      <c r="S497" s="46">
        <v>64.150000000001</v>
      </c>
      <c r="AM497" s="23"/>
    </row>
    <row r="498" spans="2:39" x14ac:dyDescent="0.35">
      <c r="B498" s="24"/>
      <c r="Q498" s="49" t="s">
        <v>876</v>
      </c>
      <c r="R498" s="25">
        <v>1229.46</v>
      </c>
      <c r="S498" s="46">
        <v>123.65000000000009</v>
      </c>
      <c r="AM498" s="23"/>
    </row>
    <row r="499" spans="2:39" x14ac:dyDescent="0.35">
      <c r="B499" s="24"/>
      <c r="Q499" s="49" t="s">
        <v>877</v>
      </c>
      <c r="R499" s="25">
        <v>3288.92</v>
      </c>
      <c r="S499" s="46">
        <v>-181.92000000000007</v>
      </c>
      <c r="AM499" s="23"/>
    </row>
    <row r="500" spans="2:39" x14ac:dyDescent="0.35">
      <c r="B500" s="24"/>
      <c r="Q500" s="49" t="s">
        <v>878</v>
      </c>
      <c r="R500" s="25">
        <v>5085.4099999999989</v>
      </c>
      <c r="S500" s="46">
        <v>330.60999999999967</v>
      </c>
      <c r="AM500" s="23"/>
    </row>
    <row r="501" spans="2:39" x14ac:dyDescent="0.35">
      <c r="B501" s="24"/>
      <c r="Q501" s="49" t="s">
        <v>879</v>
      </c>
      <c r="R501" s="25">
        <v>17162.879999999997</v>
      </c>
      <c r="S501" s="46">
        <v>1927.4299999999948</v>
      </c>
      <c r="AM501" s="23"/>
    </row>
    <row r="502" spans="2:39" x14ac:dyDescent="0.35">
      <c r="B502" s="24"/>
      <c r="Q502" s="49" t="s">
        <v>880</v>
      </c>
      <c r="R502" s="25">
        <v>4132.53</v>
      </c>
      <c r="S502" s="46">
        <v>-24.700000000000728</v>
      </c>
      <c r="AM502" s="23"/>
    </row>
    <row r="503" spans="2:39" x14ac:dyDescent="0.35">
      <c r="B503" s="24"/>
      <c r="Q503" s="49" t="s">
        <v>881</v>
      </c>
      <c r="R503" s="25">
        <v>19267.019999999997</v>
      </c>
      <c r="S503" s="46">
        <v>-1055.260000000002</v>
      </c>
      <c r="AM503" s="23"/>
    </row>
    <row r="504" spans="2:39" x14ac:dyDescent="0.35">
      <c r="B504" s="24"/>
      <c r="Q504" s="49" t="s">
        <v>882</v>
      </c>
      <c r="R504" s="25">
        <v>323.99</v>
      </c>
      <c r="S504" s="46">
        <v>-19.659999999999968</v>
      </c>
      <c r="AM504" s="23"/>
    </row>
    <row r="505" spans="2:39" x14ac:dyDescent="0.35">
      <c r="B505" s="24"/>
      <c r="Q505" s="49" t="s">
        <v>883</v>
      </c>
      <c r="R505" s="25">
        <v>27283.890000000007</v>
      </c>
      <c r="S505" s="46">
        <v>-2559.7200000000012</v>
      </c>
      <c r="AM505" s="23"/>
    </row>
    <row r="506" spans="2:39" x14ac:dyDescent="0.35">
      <c r="B506" s="24"/>
      <c r="Q506" s="49" t="s">
        <v>884</v>
      </c>
      <c r="R506" s="25">
        <v>287127.64000000019</v>
      </c>
      <c r="S506" s="46">
        <v>-1495.4999999998836</v>
      </c>
      <c r="AM506" s="23"/>
    </row>
    <row r="507" spans="2:39" x14ac:dyDescent="0.35">
      <c r="B507" s="24"/>
      <c r="Q507" s="49" t="s">
        <v>885</v>
      </c>
      <c r="R507" s="25">
        <v>289958.34000000014</v>
      </c>
      <c r="S507" s="46">
        <v>20069.160000000149</v>
      </c>
      <c r="AM507" s="23"/>
    </row>
    <row r="508" spans="2:39" x14ac:dyDescent="0.35">
      <c r="B508" s="24"/>
      <c r="Q508" s="49" t="s">
        <v>886</v>
      </c>
      <c r="R508" s="25">
        <v>402407.84000000008</v>
      </c>
      <c r="S508" s="46">
        <v>-9085.4299999999348</v>
      </c>
      <c r="AM508" s="23"/>
    </row>
    <row r="509" spans="2:39" x14ac:dyDescent="0.35">
      <c r="B509" s="24"/>
      <c r="Q509" s="49" t="s">
        <v>887</v>
      </c>
      <c r="R509" s="25">
        <v>48761.760000000002</v>
      </c>
      <c r="S509" s="46">
        <v>3075.1600000000035</v>
      </c>
      <c r="AM509" s="23"/>
    </row>
    <row r="510" spans="2:39" x14ac:dyDescent="0.35">
      <c r="B510" s="24"/>
      <c r="Q510" s="49" t="s">
        <v>888</v>
      </c>
      <c r="R510" s="25">
        <v>617857.20000000019</v>
      </c>
      <c r="S510" s="46">
        <v>-15888.649999999441</v>
      </c>
      <c r="AM510" s="23"/>
    </row>
    <row r="511" spans="2:39" x14ac:dyDescent="0.35">
      <c r="B511" s="24"/>
      <c r="Q511" s="49" t="s">
        <v>889</v>
      </c>
      <c r="R511" s="25">
        <v>443.95</v>
      </c>
      <c r="S511" s="46">
        <v>-53.670000000000016</v>
      </c>
      <c r="AM511" s="23"/>
    </row>
    <row r="512" spans="2:39" x14ac:dyDescent="0.35">
      <c r="B512" s="24"/>
      <c r="Q512" s="49" t="s">
        <v>890</v>
      </c>
      <c r="R512" s="25">
        <v>1029.19</v>
      </c>
      <c r="S512" s="46">
        <v>-44.829999999999927</v>
      </c>
      <c r="AM512" s="23"/>
    </row>
    <row r="513" spans="2:39" x14ac:dyDescent="0.35">
      <c r="B513" s="24"/>
      <c r="Q513" s="49" t="s">
        <v>891</v>
      </c>
      <c r="R513" s="25">
        <v>8288.76</v>
      </c>
      <c r="S513" s="46">
        <v>-91.999999999998181</v>
      </c>
      <c r="AM513" s="23"/>
    </row>
    <row r="514" spans="2:39" x14ac:dyDescent="0.35">
      <c r="B514" s="24"/>
      <c r="Q514" s="49" t="s">
        <v>892</v>
      </c>
      <c r="R514" s="25">
        <v>61808.910000000018</v>
      </c>
      <c r="S514" s="46">
        <v>4737.2700000000041</v>
      </c>
      <c r="AM514" s="23"/>
    </row>
    <row r="515" spans="2:39" x14ac:dyDescent="0.35">
      <c r="B515" s="24"/>
      <c r="Q515" s="49" t="s">
        <v>893</v>
      </c>
      <c r="R515" s="25">
        <v>138536.16</v>
      </c>
      <c r="S515" s="46">
        <v>-10815.220000000001</v>
      </c>
      <c r="AM515" s="23"/>
    </row>
    <row r="516" spans="2:39" x14ac:dyDescent="0.35">
      <c r="B516" s="24"/>
      <c r="Q516" s="49" t="s">
        <v>894</v>
      </c>
      <c r="R516" s="25">
        <v>69544.329999999987</v>
      </c>
      <c r="S516" s="46">
        <v>-4284.609999999986</v>
      </c>
      <c r="AM516" s="23"/>
    </row>
    <row r="517" spans="2:39" x14ac:dyDescent="0.35">
      <c r="B517" s="24"/>
      <c r="Q517" s="50" t="s">
        <v>895</v>
      </c>
      <c r="R517" s="25">
        <v>394162.83000000013</v>
      </c>
      <c r="S517" s="46">
        <v>-2649.469999999681</v>
      </c>
      <c r="AM517" s="23"/>
    </row>
    <row r="518" spans="2:39" x14ac:dyDescent="0.35">
      <c r="B518" s="24"/>
      <c r="Q518" s="59" t="s">
        <v>896</v>
      </c>
      <c r="R518" s="25">
        <v>82994.999999999985</v>
      </c>
      <c r="S518" s="46">
        <v>-1771.7100000000355</v>
      </c>
      <c r="AM518" s="23"/>
    </row>
    <row r="519" spans="2:39" x14ac:dyDescent="0.35">
      <c r="B519" s="24"/>
      <c r="Q519" s="49" t="s">
        <v>897</v>
      </c>
      <c r="R519" s="25">
        <v>8997.81</v>
      </c>
      <c r="S519" s="46">
        <v>-35.340000000000146</v>
      </c>
      <c r="AM519" s="23"/>
    </row>
    <row r="520" spans="2:39" x14ac:dyDescent="0.35">
      <c r="B520" s="24"/>
      <c r="Q520" s="49" t="s">
        <v>898</v>
      </c>
      <c r="R520" s="25">
        <v>101203.69</v>
      </c>
      <c r="S520" s="46">
        <v>542.63999999999942</v>
      </c>
      <c r="AM520" s="23"/>
    </row>
    <row r="521" spans="2:39" x14ac:dyDescent="0.35">
      <c r="B521" s="24"/>
      <c r="Q521" s="49" t="s">
        <v>899</v>
      </c>
      <c r="R521" s="25">
        <v>109074.54000000002</v>
      </c>
      <c r="S521" s="46">
        <v>6937.6200000000244</v>
      </c>
      <c r="AM521" s="23"/>
    </row>
    <row r="522" spans="2:39" x14ac:dyDescent="0.35">
      <c r="B522" s="24"/>
      <c r="Q522" s="49" t="s">
        <v>900</v>
      </c>
      <c r="R522" s="25">
        <v>62378.309999999976</v>
      </c>
      <c r="S522" s="46">
        <v>-3223.6800000000148</v>
      </c>
      <c r="AM522" s="23"/>
    </row>
    <row r="523" spans="2:39" x14ac:dyDescent="0.35">
      <c r="B523" s="24"/>
      <c r="Q523" s="49" t="s">
        <v>901</v>
      </c>
      <c r="R523" s="25">
        <v>210248.93000000031</v>
      </c>
      <c r="S523" s="46">
        <v>19954.9300000004</v>
      </c>
      <c r="AM523" s="23"/>
    </row>
    <row r="524" spans="2:39" x14ac:dyDescent="0.35">
      <c r="B524" s="24"/>
      <c r="Q524" s="49" t="s">
        <v>902</v>
      </c>
      <c r="R524" s="25">
        <v>254180.49000000017</v>
      </c>
      <c r="S524" s="46">
        <v>26961.830000000162</v>
      </c>
      <c r="AM524" s="23"/>
    </row>
    <row r="525" spans="2:39" x14ac:dyDescent="0.35">
      <c r="B525" s="24"/>
      <c r="Q525" s="49" t="s">
        <v>903</v>
      </c>
      <c r="R525" s="25">
        <v>140874.22000000003</v>
      </c>
      <c r="S525" s="46">
        <v>9632.210000000021</v>
      </c>
      <c r="AM525" s="23"/>
    </row>
    <row r="526" spans="2:39" x14ac:dyDescent="0.35">
      <c r="B526" s="24"/>
      <c r="Q526" s="49" t="s">
        <v>904</v>
      </c>
      <c r="R526" s="25">
        <v>3531.42</v>
      </c>
      <c r="S526" s="46">
        <v>441.42000000000098</v>
      </c>
      <c r="AM526" s="23"/>
    </row>
    <row r="527" spans="2:39" x14ac:dyDescent="0.35">
      <c r="B527" s="24"/>
      <c r="Q527" s="49" t="s">
        <v>905</v>
      </c>
      <c r="R527" s="25">
        <v>1615.2</v>
      </c>
      <c r="S527" s="46">
        <v>21.760000000000218</v>
      </c>
      <c r="AM527" s="23"/>
    </row>
    <row r="528" spans="2:39" x14ac:dyDescent="0.35">
      <c r="B528" s="24"/>
      <c r="Q528" s="49" t="s">
        <v>906</v>
      </c>
      <c r="R528" s="25">
        <v>46135.390000000007</v>
      </c>
      <c r="S528" s="46">
        <v>-1554.9900000000052</v>
      </c>
      <c r="AM528" s="23"/>
    </row>
    <row r="529" spans="2:39" x14ac:dyDescent="0.35">
      <c r="B529" s="24"/>
      <c r="Q529" s="49" t="s">
        <v>907</v>
      </c>
      <c r="R529" s="25">
        <v>108780.30000000005</v>
      </c>
      <c r="S529" s="46">
        <v>-10118.629999999946</v>
      </c>
      <c r="AM529" s="23"/>
    </row>
    <row r="530" spans="2:39" x14ac:dyDescent="0.35">
      <c r="B530" s="24"/>
      <c r="Q530" s="49" t="s">
        <v>908</v>
      </c>
      <c r="R530" s="25">
        <v>44242.87</v>
      </c>
      <c r="S530" s="46">
        <v>-738.34999999999127</v>
      </c>
      <c r="AM530" s="23"/>
    </row>
    <row r="531" spans="2:39" x14ac:dyDescent="0.35">
      <c r="B531" s="24"/>
      <c r="Q531" s="49" t="s">
        <v>909</v>
      </c>
      <c r="R531" s="25">
        <v>154348.66</v>
      </c>
      <c r="S531" s="46">
        <v>10996.820000000007</v>
      </c>
      <c r="AM531" s="23"/>
    </row>
    <row r="532" spans="2:39" x14ac:dyDescent="0.35">
      <c r="B532" s="24"/>
      <c r="Q532" s="49" t="s">
        <v>910</v>
      </c>
      <c r="R532" s="25">
        <v>4394.01</v>
      </c>
      <c r="S532" s="46">
        <v>430.91000000000076</v>
      </c>
      <c r="AM532" s="23"/>
    </row>
    <row r="533" spans="2:39" x14ac:dyDescent="0.35">
      <c r="B533" s="24"/>
      <c r="Q533" s="49" t="s">
        <v>911</v>
      </c>
      <c r="R533" s="25">
        <v>49438.429999999971</v>
      </c>
      <c r="S533" s="46">
        <v>5749.1199999999881</v>
      </c>
      <c r="AM533" s="23"/>
    </row>
    <row r="534" spans="2:39" x14ac:dyDescent="0.35">
      <c r="B534" s="24"/>
      <c r="Q534" s="49" t="s">
        <v>912</v>
      </c>
      <c r="R534" s="25">
        <v>61616.609999999957</v>
      </c>
      <c r="S534" s="46">
        <v>167.3999999999578</v>
      </c>
      <c r="AM534" s="23"/>
    </row>
    <row r="535" spans="2:39" x14ac:dyDescent="0.35">
      <c r="B535" s="24"/>
      <c r="Q535" s="49" t="s">
        <v>913</v>
      </c>
      <c r="R535" s="25">
        <v>148709.24999999994</v>
      </c>
      <c r="S535" s="46">
        <v>-549.29000000003725</v>
      </c>
      <c r="AM535" s="23"/>
    </row>
    <row r="536" spans="2:39" x14ac:dyDescent="0.35">
      <c r="B536" s="24"/>
      <c r="Q536" s="49" t="s">
        <v>914</v>
      </c>
      <c r="R536" s="25">
        <v>183185.87</v>
      </c>
      <c r="S536" s="46">
        <v>-17399.430000000022</v>
      </c>
      <c r="AM536" s="23"/>
    </row>
    <row r="537" spans="2:39" x14ac:dyDescent="0.35">
      <c r="B537" s="24"/>
      <c r="Q537" s="49" t="s">
        <v>915</v>
      </c>
      <c r="R537" s="25">
        <v>428125.63</v>
      </c>
      <c r="S537" s="46">
        <v>36550.660000000207</v>
      </c>
      <c r="AM537" s="23"/>
    </row>
    <row r="538" spans="2:39" x14ac:dyDescent="0.35">
      <c r="B538" s="24"/>
      <c r="Q538" s="49" t="s">
        <v>916</v>
      </c>
      <c r="R538" s="25">
        <v>11250.27</v>
      </c>
      <c r="S538" s="46">
        <v>34.950000000000728</v>
      </c>
      <c r="AM538" s="23"/>
    </row>
    <row r="539" spans="2:39" x14ac:dyDescent="0.35">
      <c r="B539" s="24"/>
      <c r="Q539" s="49" t="s">
        <v>917</v>
      </c>
      <c r="R539" s="25">
        <v>78543.320000000022</v>
      </c>
      <c r="S539" s="46">
        <v>5024.8900000000285</v>
      </c>
      <c r="AM539" s="23"/>
    </row>
    <row r="540" spans="2:39" x14ac:dyDescent="0.35">
      <c r="B540" s="24"/>
      <c r="Q540" s="49" t="s">
        <v>918</v>
      </c>
      <c r="R540" s="25">
        <v>35084.51</v>
      </c>
      <c r="S540" s="46">
        <v>-3.4299999999857391</v>
      </c>
      <c r="AM540" s="23"/>
    </row>
    <row r="541" spans="2:39" x14ac:dyDescent="0.35">
      <c r="B541" s="24"/>
      <c r="Q541" s="49" t="s">
        <v>919</v>
      </c>
      <c r="R541" s="25">
        <v>2518.5</v>
      </c>
      <c r="S541" s="46">
        <v>263.99000000000024</v>
      </c>
      <c r="AM541" s="23"/>
    </row>
    <row r="542" spans="2:39" x14ac:dyDescent="0.35">
      <c r="B542" s="24"/>
      <c r="Q542" s="49" t="s">
        <v>920</v>
      </c>
      <c r="R542" s="25">
        <v>362336.23999999987</v>
      </c>
      <c r="S542" s="46">
        <v>-6386.6399999997811</v>
      </c>
      <c r="AM542" s="23"/>
    </row>
    <row r="543" spans="2:39" x14ac:dyDescent="0.35">
      <c r="B543" s="24"/>
      <c r="Q543" s="49" t="s">
        <v>921</v>
      </c>
      <c r="R543" s="25">
        <v>83433.139999999985</v>
      </c>
      <c r="S543" s="46">
        <v>-1370.0900000000402</v>
      </c>
      <c r="AM543" s="23"/>
    </row>
    <row r="544" spans="2:39" x14ac:dyDescent="0.35">
      <c r="B544" s="24"/>
      <c r="Q544" s="49" t="s">
        <v>922</v>
      </c>
      <c r="R544" s="25">
        <v>51803.08</v>
      </c>
      <c r="S544" s="46">
        <v>410.59999999999854</v>
      </c>
      <c r="AM544" s="23"/>
    </row>
    <row r="545" spans="2:39" x14ac:dyDescent="0.35">
      <c r="B545" s="24"/>
      <c r="Q545" s="49" t="s">
        <v>923</v>
      </c>
      <c r="R545" s="25">
        <v>88724.659999999945</v>
      </c>
      <c r="S545" s="46">
        <v>-219.4500000000553</v>
      </c>
      <c r="AM545" s="23"/>
    </row>
    <row r="546" spans="2:39" x14ac:dyDescent="0.35">
      <c r="B546" s="24"/>
      <c r="Q546" s="49" t="s">
        <v>924</v>
      </c>
      <c r="R546" s="25">
        <v>5229.1900000000005</v>
      </c>
      <c r="S546" s="46">
        <v>475.70000000000073</v>
      </c>
      <c r="AM546" s="23"/>
    </row>
    <row r="547" spans="2:39" x14ac:dyDescent="0.35">
      <c r="B547" s="24"/>
      <c r="Q547" s="49" t="s">
        <v>925</v>
      </c>
      <c r="R547" s="25">
        <v>22110.439999999995</v>
      </c>
      <c r="S547" s="46">
        <v>2482.739999999998</v>
      </c>
      <c r="AM547" s="23"/>
    </row>
    <row r="548" spans="2:39" x14ac:dyDescent="0.35">
      <c r="B548" s="24"/>
      <c r="Q548" s="49" t="s">
        <v>926</v>
      </c>
      <c r="R548" s="25">
        <v>387188.32999999984</v>
      </c>
      <c r="S548" s="46">
        <v>-3289.0900000000256</v>
      </c>
      <c r="AM548" s="23"/>
    </row>
    <row r="549" spans="2:39" x14ac:dyDescent="0.35">
      <c r="B549" s="24"/>
      <c r="Q549" s="49" t="s">
        <v>927</v>
      </c>
      <c r="R549" s="25">
        <v>228419.26000000004</v>
      </c>
      <c r="S549" s="46">
        <v>-7492.9999999998836</v>
      </c>
      <c r="AM549" s="23"/>
    </row>
    <row r="550" spans="2:39" x14ac:dyDescent="0.35">
      <c r="B550" s="24"/>
      <c r="Q550" s="49" t="s">
        <v>928</v>
      </c>
      <c r="R550" s="25">
        <v>2898.74</v>
      </c>
      <c r="S550" s="46">
        <v>215.5</v>
      </c>
      <c r="AM550" s="23"/>
    </row>
    <row r="551" spans="2:39" x14ac:dyDescent="0.35">
      <c r="B551" s="24"/>
      <c r="Q551" s="49" t="s">
        <v>929</v>
      </c>
      <c r="R551" s="25">
        <v>28407.870000000003</v>
      </c>
      <c r="S551" s="46">
        <v>-1650.9300000000003</v>
      </c>
      <c r="AM551" s="23"/>
    </row>
    <row r="552" spans="2:39" x14ac:dyDescent="0.35">
      <c r="B552" s="24"/>
      <c r="Q552" s="49" t="s">
        <v>930</v>
      </c>
      <c r="R552" s="25">
        <v>20441.810000000001</v>
      </c>
      <c r="S552" s="46">
        <v>2413.8300000000017</v>
      </c>
      <c r="AM552" s="23"/>
    </row>
    <row r="553" spans="2:39" x14ac:dyDescent="0.35">
      <c r="B553" s="24"/>
      <c r="Q553" s="49" t="s">
        <v>931</v>
      </c>
      <c r="R553" s="25">
        <v>12680.069999999998</v>
      </c>
      <c r="S553" s="46">
        <v>1203.9899999999998</v>
      </c>
      <c r="AM553" s="23"/>
    </row>
    <row r="554" spans="2:39" x14ac:dyDescent="0.35">
      <c r="B554" s="24"/>
      <c r="Q554" s="49" t="s">
        <v>932</v>
      </c>
      <c r="R554" s="25">
        <v>24970.510000000002</v>
      </c>
      <c r="S554" s="46">
        <v>-11.930000000000291</v>
      </c>
      <c r="AM554" s="23"/>
    </row>
    <row r="555" spans="2:39" x14ac:dyDescent="0.35">
      <c r="B555" s="24"/>
      <c r="Q555" s="49" t="s">
        <v>933</v>
      </c>
      <c r="R555" s="25">
        <v>190905.82000000009</v>
      </c>
      <c r="S555" s="46">
        <v>-13450.78999999995</v>
      </c>
      <c r="AM555" s="23"/>
    </row>
    <row r="556" spans="2:39" x14ac:dyDescent="0.35">
      <c r="B556" s="24"/>
      <c r="Q556" s="49" t="s">
        <v>934</v>
      </c>
      <c r="R556" s="25">
        <v>458654.2100000006</v>
      </c>
      <c r="S556" s="46">
        <v>-3716.9599999992643</v>
      </c>
      <c r="AM556" s="23"/>
    </row>
    <row r="557" spans="2:39" x14ac:dyDescent="0.35">
      <c r="B557" s="24"/>
      <c r="Q557" s="49" t="s">
        <v>935</v>
      </c>
      <c r="R557" s="25">
        <v>3520.1499999999996</v>
      </c>
      <c r="S557" s="46">
        <v>-38.960000000000036</v>
      </c>
      <c r="AM557" s="23"/>
    </row>
    <row r="558" spans="2:39" x14ac:dyDescent="0.35">
      <c r="B558" s="24"/>
      <c r="Q558" s="49" t="s">
        <v>936</v>
      </c>
      <c r="R558" s="25">
        <v>29433.940000000006</v>
      </c>
      <c r="S558" s="46">
        <v>-703.44999999999345</v>
      </c>
      <c r="AM558" s="23"/>
    </row>
    <row r="559" spans="2:39" x14ac:dyDescent="0.35">
      <c r="B559" s="24"/>
      <c r="Q559" s="49" t="s">
        <v>937</v>
      </c>
      <c r="R559" s="25">
        <v>70703.430000000008</v>
      </c>
      <c r="S559" s="46">
        <v>-6862.179999999993</v>
      </c>
      <c r="AM559" s="23"/>
    </row>
    <row r="560" spans="2:39" x14ac:dyDescent="0.35">
      <c r="B560" s="24"/>
      <c r="Q560" s="49" t="s">
        <v>938</v>
      </c>
      <c r="R560" s="25">
        <v>107807.04999999999</v>
      </c>
      <c r="S560" s="46">
        <v>-8979.8699999999953</v>
      </c>
      <c r="AM560" s="23"/>
    </row>
    <row r="561" spans="2:39" x14ac:dyDescent="0.35">
      <c r="B561" s="24"/>
      <c r="Q561" s="49" t="s">
        <v>939</v>
      </c>
      <c r="R561" s="25">
        <v>18521.21</v>
      </c>
      <c r="S561" s="46">
        <v>2154.6799999999967</v>
      </c>
      <c r="AM561" s="23"/>
    </row>
    <row r="562" spans="2:39" x14ac:dyDescent="0.35">
      <c r="B562" s="24"/>
      <c r="Q562" s="49" t="s">
        <v>940</v>
      </c>
      <c r="R562" s="25">
        <v>714.5</v>
      </c>
      <c r="S562" s="46">
        <v>65.710000000000036</v>
      </c>
      <c r="AM562" s="23"/>
    </row>
    <row r="563" spans="2:39" x14ac:dyDescent="0.35">
      <c r="B563" s="24"/>
      <c r="Q563" s="49" t="s">
        <v>941</v>
      </c>
      <c r="R563" s="25">
        <v>149.87</v>
      </c>
      <c r="S563" s="46">
        <v>13.080000000000013</v>
      </c>
      <c r="AM563" s="23"/>
    </row>
    <row r="564" spans="2:39" x14ac:dyDescent="0.35">
      <c r="B564" s="24"/>
      <c r="Q564" s="49" t="s">
        <v>942</v>
      </c>
      <c r="R564" s="25">
        <v>619466.12000000069</v>
      </c>
      <c r="S564" s="46">
        <v>55480.600000001257</v>
      </c>
      <c r="AM564" s="23"/>
    </row>
    <row r="565" spans="2:39" x14ac:dyDescent="0.35">
      <c r="B565" s="24"/>
      <c r="Q565" s="49" t="s">
        <v>943</v>
      </c>
      <c r="R565" s="25">
        <v>5362.5599999999995</v>
      </c>
      <c r="S565" s="46">
        <v>-25.180000000000291</v>
      </c>
      <c r="AM565" s="23"/>
    </row>
    <row r="566" spans="2:39" x14ac:dyDescent="0.35">
      <c r="B566" s="24"/>
      <c r="Q566" s="49" t="s">
        <v>944</v>
      </c>
      <c r="R566" s="25">
        <v>2041.07</v>
      </c>
      <c r="S566" s="46">
        <v>56.709999999999809</v>
      </c>
      <c r="AM566" s="23"/>
    </row>
    <row r="567" spans="2:39" x14ac:dyDescent="0.35">
      <c r="B567" s="24"/>
      <c r="Q567" s="50" t="s">
        <v>945</v>
      </c>
      <c r="R567" s="25">
        <v>16272.889999999998</v>
      </c>
      <c r="S567" s="46">
        <v>5.4500000000025466</v>
      </c>
      <c r="AM567" s="23"/>
    </row>
    <row r="568" spans="2:39" x14ac:dyDescent="0.35">
      <c r="B568" s="24"/>
      <c r="Q568" s="59" t="s">
        <v>946</v>
      </c>
      <c r="R568" s="25">
        <v>44573.580000000024</v>
      </c>
      <c r="S568" s="46">
        <v>5577.4600000000282</v>
      </c>
      <c r="AM568" s="23"/>
    </row>
    <row r="569" spans="2:39" x14ac:dyDescent="0.35">
      <c r="B569" s="24"/>
      <c r="Q569" s="49" t="s">
        <v>947</v>
      </c>
      <c r="R569" s="25">
        <v>741360.41000000015</v>
      </c>
      <c r="S569" s="46">
        <v>-24138.499999999767</v>
      </c>
      <c r="AM569" s="23"/>
    </row>
    <row r="570" spans="2:39" x14ac:dyDescent="0.35">
      <c r="B570" s="24"/>
      <c r="Q570" s="49" t="s">
        <v>948</v>
      </c>
      <c r="R570" s="25">
        <v>4300.57</v>
      </c>
      <c r="S570" s="46">
        <v>-193.40000000000055</v>
      </c>
      <c r="AM570" s="23"/>
    </row>
    <row r="571" spans="2:39" x14ac:dyDescent="0.35">
      <c r="B571" s="24"/>
      <c r="Q571" s="49" t="s">
        <v>949</v>
      </c>
      <c r="R571" s="25">
        <v>43434.920000000006</v>
      </c>
      <c r="S571" s="46">
        <v>-2821.7200000000012</v>
      </c>
      <c r="AM571" s="23"/>
    </row>
    <row r="572" spans="2:39" x14ac:dyDescent="0.35">
      <c r="B572" s="24"/>
      <c r="Q572" s="49" t="s">
        <v>950</v>
      </c>
      <c r="R572" s="25">
        <v>194563.61000000004</v>
      </c>
      <c r="S572" s="46">
        <v>-1911.6999999999243</v>
      </c>
      <c r="AM572" s="23"/>
    </row>
    <row r="573" spans="2:39" x14ac:dyDescent="0.35">
      <c r="B573" s="24"/>
      <c r="Q573" s="49" t="s">
        <v>951</v>
      </c>
      <c r="R573" s="25">
        <v>13657.509999999998</v>
      </c>
      <c r="S573" s="46">
        <v>-7.8900000000030559</v>
      </c>
      <c r="AM573" s="23"/>
    </row>
    <row r="574" spans="2:39" x14ac:dyDescent="0.35">
      <c r="B574" s="24"/>
      <c r="Q574" s="49" t="s">
        <v>952</v>
      </c>
      <c r="R574" s="25">
        <v>18808.149999999991</v>
      </c>
      <c r="S574" s="46">
        <v>2941.9599999999864</v>
      </c>
      <c r="AM574" s="23"/>
    </row>
    <row r="575" spans="2:39" x14ac:dyDescent="0.35">
      <c r="B575" s="24"/>
      <c r="Q575" s="49" t="s">
        <v>953</v>
      </c>
      <c r="R575" s="25">
        <v>4090.2400000000002</v>
      </c>
      <c r="S575" s="46">
        <v>-991.09999999999991</v>
      </c>
      <c r="AM575" s="23"/>
    </row>
    <row r="576" spans="2:39" x14ac:dyDescent="0.35">
      <c r="B576" s="24"/>
      <c r="Q576" s="49" t="s">
        <v>954</v>
      </c>
      <c r="R576" s="25">
        <v>3563.08</v>
      </c>
      <c r="S576" s="46">
        <v>-525.68000000000029</v>
      </c>
      <c r="AM576" s="23"/>
    </row>
    <row r="577" spans="2:39" x14ac:dyDescent="0.35">
      <c r="B577" s="24"/>
      <c r="Q577" s="49" t="s">
        <v>955</v>
      </c>
      <c r="R577" s="25">
        <v>603312.16000000061</v>
      </c>
      <c r="S577" s="46">
        <v>65239.920000001322</v>
      </c>
      <c r="AM577" s="23"/>
    </row>
    <row r="578" spans="2:39" x14ac:dyDescent="0.35">
      <c r="B578" s="24"/>
      <c r="Q578" s="49" t="s">
        <v>956</v>
      </c>
      <c r="R578" s="25">
        <v>817125.0299999998</v>
      </c>
      <c r="S578" s="46">
        <v>-18270.329999999842</v>
      </c>
      <c r="AM578" s="23"/>
    </row>
    <row r="579" spans="2:39" x14ac:dyDescent="0.35">
      <c r="B579" s="24"/>
      <c r="Q579" s="49" t="s">
        <v>957</v>
      </c>
      <c r="R579" s="25">
        <v>8537.44</v>
      </c>
      <c r="S579" s="46">
        <v>74.950000000000728</v>
      </c>
      <c r="AM579" s="23"/>
    </row>
    <row r="580" spans="2:39" x14ac:dyDescent="0.35">
      <c r="B580" s="24"/>
      <c r="Q580" s="49" t="s">
        <v>958</v>
      </c>
      <c r="R580" s="25">
        <v>12790.07</v>
      </c>
      <c r="S580" s="46">
        <v>19.479999999997744</v>
      </c>
      <c r="AM580" s="23"/>
    </row>
    <row r="581" spans="2:39" x14ac:dyDescent="0.35">
      <c r="B581" s="24"/>
      <c r="Q581" s="49" t="s">
        <v>959</v>
      </c>
      <c r="R581" s="25">
        <v>4854.4799999999996</v>
      </c>
      <c r="S581" s="46">
        <v>-1153.3700000000008</v>
      </c>
      <c r="AM581" s="23"/>
    </row>
    <row r="582" spans="2:39" x14ac:dyDescent="0.35">
      <c r="B582" s="24"/>
      <c r="Q582" s="49" t="s">
        <v>960</v>
      </c>
      <c r="R582" s="25">
        <v>158416.44</v>
      </c>
      <c r="S582" s="46">
        <v>17667.51999999999</v>
      </c>
      <c r="AM582" s="23"/>
    </row>
    <row r="583" spans="2:39" x14ac:dyDescent="0.35">
      <c r="B583" s="24"/>
      <c r="Q583" s="49" t="s">
        <v>961</v>
      </c>
      <c r="R583" s="25">
        <v>342469.84</v>
      </c>
      <c r="S583" s="46">
        <v>15642.580000000191</v>
      </c>
      <c r="AM583" s="23"/>
    </row>
    <row r="584" spans="2:39" x14ac:dyDescent="0.35">
      <c r="B584" s="24"/>
      <c r="Q584" s="49" t="s">
        <v>962</v>
      </c>
      <c r="R584" s="25">
        <v>4031.26</v>
      </c>
      <c r="S584" s="46">
        <v>19.230000000000473</v>
      </c>
      <c r="AM584" s="23"/>
    </row>
    <row r="585" spans="2:39" x14ac:dyDescent="0.35">
      <c r="B585" s="24"/>
      <c r="Q585" s="49" t="s">
        <v>963</v>
      </c>
      <c r="R585" s="25">
        <v>3975.27</v>
      </c>
      <c r="S585" s="46">
        <v>364.32999999999993</v>
      </c>
      <c r="AM585" s="23"/>
    </row>
    <row r="586" spans="2:39" x14ac:dyDescent="0.35">
      <c r="B586" s="24"/>
      <c r="Q586" s="49" t="s">
        <v>964</v>
      </c>
      <c r="R586" s="25">
        <v>132410.21999999997</v>
      </c>
      <c r="S586" s="46">
        <v>13283.039999999921</v>
      </c>
      <c r="AM586" s="23"/>
    </row>
    <row r="587" spans="2:39" x14ac:dyDescent="0.35">
      <c r="B587" s="24"/>
      <c r="Q587" s="49" t="s">
        <v>965</v>
      </c>
      <c r="R587" s="25">
        <v>21339.289999999997</v>
      </c>
      <c r="S587" s="46">
        <v>526.57999999999811</v>
      </c>
      <c r="AM587" s="23"/>
    </row>
    <row r="588" spans="2:39" x14ac:dyDescent="0.35">
      <c r="B588" s="24"/>
      <c r="Q588" s="49" t="s">
        <v>966</v>
      </c>
      <c r="R588" s="25">
        <v>433874.66000000009</v>
      </c>
      <c r="S588" s="46">
        <v>27414.780000000144</v>
      </c>
      <c r="AM588" s="23"/>
    </row>
    <row r="589" spans="2:39" x14ac:dyDescent="0.35">
      <c r="B589" s="24"/>
      <c r="Q589" s="49" t="s">
        <v>967</v>
      </c>
      <c r="R589" s="25">
        <v>3791.0800000000004</v>
      </c>
      <c r="S589" s="46">
        <v>-68.960000000000036</v>
      </c>
      <c r="AM589" s="23"/>
    </row>
    <row r="590" spans="2:39" x14ac:dyDescent="0.35">
      <c r="B590" s="24"/>
      <c r="Q590" s="49" t="s">
        <v>968</v>
      </c>
      <c r="R590" s="25">
        <v>151404.66000000006</v>
      </c>
      <c r="S590" s="46">
        <v>11709.990000000049</v>
      </c>
      <c r="AM590" s="23"/>
    </row>
    <row r="591" spans="2:39" x14ac:dyDescent="0.35">
      <c r="B591" s="24"/>
      <c r="Q591" s="49" t="s">
        <v>969</v>
      </c>
      <c r="R591" s="25">
        <v>200.05</v>
      </c>
      <c r="S591" s="46">
        <v>0.20000000000001705</v>
      </c>
      <c r="AM591" s="23"/>
    </row>
    <row r="592" spans="2:39" x14ac:dyDescent="0.35">
      <c r="B592" s="24"/>
      <c r="Q592" s="49" t="s">
        <v>970</v>
      </c>
      <c r="R592" s="25">
        <v>292812.77000000019</v>
      </c>
      <c r="S592" s="46">
        <v>28944.140000000305</v>
      </c>
      <c r="AM592" s="23"/>
    </row>
    <row r="593" spans="2:39" x14ac:dyDescent="0.35">
      <c r="B593" s="24"/>
      <c r="Q593" s="49" t="s">
        <v>971</v>
      </c>
      <c r="R593" s="25">
        <v>6001.36</v>
      </c>
      <c r="S593" s="46">
        <v>-157.36999999999898</v>
      </c>
      <c r="AM593" s="23"/>
    </row>
    <row r="594" spans="2:39" x14ac:dyDescent="0.35">
      <c r="B594" s="24"/>
      <c r="Q594" s="49" t="s">
        <v>972</v>
      </c>
      <c r="R594" s="25">
        <v>6037.69</v>
      </c>
      <c r="S594" s="46">
        <v>-143.11000000000058</v>
      </c>
      <c r="AM594" s="23"/>
    </row>
    <row r="595" spans="2:39" x14ac:dyDescent="0.35">
      <c r="B595" s="24"/>
      <c r="Q595" s="49" t="s">
        <v>973</v>
      </c>
      <c r="R595" s="25">
        <v>22340.77</v>
      </c>
      <c r="S595" s="46">
        <v>85.849999999998545</v>
      </c>
      <c r="AM595" s="23"/>
    </row>
    <row r="596" spans="2:39" x14ac:dyDescent="0.35">
      <c r="B596" s="24"/>
      <c r="Q596" s="49" t="s">
        <v>974</v>
      </c>
      <c r="R596" s="25">
        <v>2509.61</v>
      </c>
      <c r="S596" s="46">
        <v>-1056.0099999999998</v>
      </c>
      <c r="AM596" s="23"/>
    </row>
    <row r="597" spans="2:39" x14ac:dyDescent="0.35">
      <c r="B597" s="24"/>
      <c r="Q597" s="49" t="s">
        <v>975</v>
      </c>
      <c r="R597" s="25">
        <v>66192.900000000052</v>
      </c>
      <c r="S597" s="46">
        <v>5414.7700000000768</v>
      </c>
      <c r="AM597" s="23"/>
    </row>
    <row r="598" spans="2:39" x14ac:dyDescent="0.35">
      <c r="B598" s="24"/>
      <c r="Q598" s="49" t="s">
        <v>976</v>
      </c>
      <c r="R598" s="25">
        <v>148262.77000000008</v>
      </c>
      <c r="S598" s="46">
        <v>13981.400000000052</v>
      </c>
      <c r="AM598" s="23"/>
    </row>
    <row r="599" spans="2:39" x14ac:dyDescent="0.35">
      <c r="B599" s="24"/>
      <c r="Q599" s="49" t="s">
        <v>977</v>
      </c>
      <c r="R599" s="25">
        <v>126488.09000000001</v>
      </c>
      <c r="S599" s="46">
        <v>-11793.60000000002</v>
      </c>
      <c r="AM599" s="23"/>
    </row>
    <row r="600" spans="2:39" x14ac:dyDescent="0.35">
      <c r="B600" s="24"/>
      <c r="Q600" s="49" t="s">
        <v>978</v>
      </c>
      <c r="R600" s="25">
        <v>11676.320000000003</v>
      </c>
      <c r="S600" s="46">
        <v>-363.22999999999593</v>
      </c>
      <c r="AM600" s="23"/>
    </row>
    <row r="601" spans="2:39" x14ac:dyDescent="0.35">
      <c r="B601" s="24"/>
      <c r="Q601" s="49" t="s">
        <v>979</v>
      </c>
      <c r="R601" s="25">
        <v>120654.41999999998</v>
      </c>
      <c r="S601" s="46">
        <v>-5068.2700000000914</v>
      </c>
      <c r="AM601" s="23"/>
    </row>
    <row r="602" spans="2:39" x14ac:dyDescent="0.35">
      <c r="B602" s="24"/>
      <c r="Q602" s="49" t="s">
        <v>980</v>
      </c>
      <c r="R602" s="25">
        <v>165860.13000000006</v>
      </c>
      <c r="S602" s="46">
        <v>12079.890000000101</v>
      </c>
      <c r="AM602" s="23"/>
    </row>
    <row r="603" spans="2:39" x14ac:dyDescent="0.35">
      <c r="B603" s="24"/>
      <c r="Q603" s="49" t="s">
        <v>981</v>
      </c>
      <c r="R603" s="25">
        <v>83441.47</v>
      </c>
      <c r="S603" s="46">
        <v>-2496.9600000000064</v>
      </c>
      <c r="AM603" s="23"/>
    </row>
    <row r="604" spans="2:39" x14ac:dyDescent="0.35">
      <c r="B604" s="24"/>
      <c r="Q604" s="49" t="s">
        <v>982</v>
      </c>
      <c r="R604" s="25">
        <v>17649.289999999997</v>
      </c>
      <c r="S604" s="46">
        <v>-555.01000000000204</v>
      </c>
      <c r="AM604" s="23"/>
    </row>
    <row r="605" spans="2:39" x14ac:dyDescent="0.35">
      <c r="B605" s="24"/>
      <c r="Q605" s="49" t="s">
        <v>983</v>
      </c>
      <c r="R605" s="25">
        <v>8978.65</v>
      </c>
      <c r="S605" s="46">
        <v>-1768.0500000000011</v>
      </c>
      <c r="AM605" s="23"/>
    </row>
    <row r="606" spans="2:39" x14ac:dyDescent="0.35">
      <c r="B606" s="24"/>
      <c r="Q606" s="49" t="s">
        <v>984</v>
      </c>
      <c r="R606" s="25">
        <v>125849.34000000003</v>
      </c>
      <c r="S606" s="46">
        <v>12102.910000000047</v>
      </c>
      <c r="AM606" s="23"/>
    </row>
    <row r="607" spans="2:39" x14ac:dyDescent="0.35">
      <c r="B607" s="24"/>
      <c r="Q607" s="49" t="s">
        <v>985</v>
      </c>
      <c r="R607" s="25">
        <v>35248.13999999997</v>
      </c>
      <c r="S607" s="46">
        <v>303.32999999998719</v>
      </c>
      <c r="AM607" s="23"/>
    </row>
    <row r="608" spans="2:39" x14ac:dyDescent="0.35">
      <c r="B608" s="24"/>
      <c r="Q608" s="49" t="s">
        <v>986</v>
      </c>
      <c r="R608" s="25">
        <v>105379.61000000004</v>
      </c>
      <c r="S608" s="46">
        <v>-10584.559999999939</v>
      </c>
      <c r="AM608" s="23"/>
    </row>
    <row r="609" spans="2:39" x14ac:dyDescent="0.35">
      <c r="B609" s="24"/>
      <c r="Q609" s="49" t="s">
        <v>987</v>
      </c>
      <c r="R609" s="25">
        <v>309815.05000000016</v>
      </c>
      <c r="S609" s="46">
        <v>-7243.2000000000116</v>
      </c>
      <c r="AM609" s="23"/>
    </row>
    <row r="610" spans="2:39" x14ac:dyDescent="0.35">
      <c r="B610" s="24"/>
      <c r="Q610" s="49" t="s">
        <v>988</v>
      </c>
      <c r="R610" s="25">
        <v>21909.33</v>
      </c>
      <c r="S610" s="46">
        <v>-2367.1500000000015</v>
      </c>
      <c r="AM610" s="23"/>
    </row>
    <row r="611" spans="2:39" x14ac:dyDescent="0.35">
      <c r="B611" s="24"/>
      <c r="Q611" s="49" t="s">
        <v>989</v>
      </c>
      <c r="R611" s="25">
        <v>28933.809999999998</v>
      </c>
      <c r="S611" s="46">
        <v>-963.86999999999898</v>
      </c>
      <c r="AM611" s="23"/>
    </row>
    <row r="612" spans="2:39" x14ac:dyDescent="0.35">
      <c r="B612" s="24"/>
      <c r="Q612" s="49" t="s">
        <v>990</v>
      </c>
      <c r="R612" s="25">
        <v>101947.19999999998</v>
      </c>
      <c r="S612" s="46">
        <v>10461.709999999992</v>
      </c>
      <c r="AM612" s="23"/>
    </row>
    <row r="613" spans="2:39" x14ac:dyDescent="0.35">
      <c r="B613" s="24"/>
      <c r="Q613" s="49" t="s">
        <v>991</v>
      </c>
      <c r="R613" s="25">
        <v>220371.20000000019</v>
      </c>
      <c r="S613" s="46">
        <v>23345.050000000192</v>
      </c>
      <c r="AM613" s="23"/>
    </row>
    <row r="614" spans="2:39" x14ac:dyDescent="0.35">
      <c r="B614" s="24"/>
      <c r="Q614" s="49" t="s">
        <v>992</v>
      </c>
      <c r="R614" s="25">
        <v>249739.22000000023</v>
      </c>
      <c r="S614" s="46">
        <v>26772.160000000062</v>
      </c>
      <c r="AM614" s="23"/>
    </row>
    <row r="615" spans="2:39" x14ac:dyDescent="0.35">
      <c r="B615" s="24"/>
      <c r="Q615" s="49" t="s">
        <v>993</v>
      </c>
      <c r="R615" s="25">
        <v>98487.43</v>
      </c>
      <c r="S615" s="46">
        <v>-6216.8700000000099</v>
      </c>
      <c r="AM615" s="23"/>
    </row>
    <row r="616" spans="2:39" x14ac:dyDescent="0.35">
      <c r="B616" s="24"/>
      <c r="Q616" s="49" t="s">
        <v>994</v>
      </c>
      <c r="R616" s="25">
        <v>138840.68000000011</v>
      </c>
      <c r="S616" s="46">
        <v>9927.1600000001054</v>
      </c>
      <c r="AM616" s="23"/>
    </row>
    <row r="617" spans="2:39" x14ac:dyDescent="0.35">
      <c r="B617" s="24"/>
      <c r="Q617" s="50" t="s">
        <v>995</v>
      </c>
      <c r="R617" s="25">
        <v>12216.329999999998</v>
      </c>
      <c r="S617" s="46">
        <v>-795.27000000000589</v>
      </c>
      <c r="AM617" s="23"/>
    </row>
    <row r="618" spans="2:39" x14ac:dyDescent="0.35">
      <c r="B618" s="24"/>
      <c r="Q618" s="59" t="s">
        <v>996</v>
      </c>
      <c r="R618" s="25">
        <v>8140.73</v>
      </c>
      <c r="S618" s="46">
        <v>-406.13999999999942</v>
      </c>
      <c r="AM618" s="23"/>
    </row>
    <row r="619" spans="2:39" x14ac:dyDescent="0.35">
      <c r="B619" s="24"/>
      <c r="Q619" s="49" t="s">
        <v>997</v>
      </c>
      <c r="R619" s="25">
        <v>9518.0399999999991</v>
      </c>
      <c r="S619" s="46">
        <v>-415.18999999999869</v>
      </c>
      <c r="AM619" s="23"/>
    </row>
    <row r="620" spans="2:39" x14ac:dyDescent="0.35">
      <c r="B620" s="24"/>
      <c r="Q620" s="49" t="s">
        <v>998</v>
      </c>
      <c r="R620" s="25">
        <v>794909.73000000173</v>
      </c>
      <c r="S620" s="46">
        <v>15523.890000001993</v>
      </c>
      <c r="AM620" s="23"/>
    </row>
    <row r="621" spans="2:39" x14ac:dyDescent="0.35">
      <c r="B621" s="24"/>
      <c r="Q621" s="49" t="s">
        <v>999</v>
      </c>
      <c r="R621" s="25">
        <v>6324.6399999999994</v>
      </c>
      <c r="S621" s="46">
        <v>-224.90000000000055</v>
      </c>
      <c r="AM621" s="23"/>
    </row>
    <row r="622" spans="2:39" x14ac:dyDescent="0.35">
      <c r="B622" s="24"/>
      <c r="Q622" s="49" t="s">
        <v>1000</v>
      </c>
      <c r="R622" s="25">
        <v>14602.989999999996</v>
      </c>
      <c r="S622" s="46">
        <v>1997.0599999999959</v>
      </c>
      <c r="AM622" s="23"/>
    </row>
    <row r="623" spans="2:39" x14ac:dyDescent="0.35">
      <c r="B623" s="24"/>
      <c r="Q623" s="49" t="s">
        <v>1001</v>
      </c>
      <c r="R623" s="25">
        <v>216399.14999999991</v>
      </c>
      <c r="S623" s="46">
        <v>-10778.980000000127</v>
      </c>
      <c r="AM623" s="23"/>
    </row>
    <row r="624" spans="2:39" x14ac:dyDescent="0.35">
      <c r="B624" s="24"/>
      <c r="Q624" s="49" t="s">
        <v>1002</v>
      </c>
      <c r="R624" s="25">
        <v>13470.99</v>
      </c>
      <c r="S624" s="46">
        <v>1077.4500000000007</v>
      </c>
      <c r="AM624" s="23"/>
    </row>
    <row r="625" spans="2:39" x14ac:dyDescent="0.35">
      <c r="B625" s="24"/>
      <c r="Q625" s="49" t="s">
        <v>1003</v>
      </c>
      <c r="R625" s="25">
        <v>1020.59</v>
      </c>
      <c r="S625" s="46">
        <v>-61.919999999999959</v>
      </c>
      <c r="AM625" s="23"/>
    </row>
    <row r="626" spans="2:39" x14ac:dyDescent="0.35">
      <c r="B626" s="24"/>
      <c r="Q626" s="49" t="s">
        <v>1004</v>
      </c>
      <c r="R626" s="25">
        <v>90764.15</v>
      </c>
      <c r="S626" s="46">
        <v>-268.28000000002794</v>
      </c>
      <c r="AM626" s="23"/>
    </row>
    <row r="627" spans="2:39" x14ac:dyDescent="0.35">
      <c r="B627" s="24"/>
      <c r="Q627" s="49" t="s">
        <v>1005</v>
      </c>
      <c r="R627" s="25">
        <v>276.25</v>
      </c>
      <c r="S627" s="46">
        <v>28.900000000000006</v>
      </c>
      <c r="AM627" s="23"/>
    </row>
    <row r="628" spans="2:39" x14ac:dyDescent="0.35">
      <c r="B628" s="24"/>
      <c r="Q628" s="49" t="s">
        <v>1006</v>
      </c>
      <c r="R628" s="25">
        <v>23677.15</v>
      </c>
      <c r="S628" s="46">
        <v>-2135.0299999999988</v>
      </c>
      <c r="AM628" s="23"/>
    </row>
    <row r="629" spans="2:39" x14ac:dyDescent="0.35">
      <c r="B629" s="24"/>
      <c r="Q629" s="49" t="s">
        <v>1007</v>
      </c>
      <c r="R629" s="25">
        <v>20168.71</v>
      </c>
      <c r="S629" s="46">
        <v>-1396.3099999999977</v>
      </c>
      <c r="AM629" s="23"/>
    </row>
    <row r="630" spans="2:39" x14ac:dyDescent="0.35">
      <c r="B630" s="24"/>
      <c r="Q630" s="49" t="s">
        <v>1008</v>
      </c>
      <c r="R630" s="25">
        <v>2414.8700000000003</v>
      </c>
      <c r="S630" s="46">
        <v>90.369999999999891</v>
      </c>
      <c r="AM630" s="23"/>
    </row>
    <row r="631" spans="2:39" x14ac:dyDescent="0.35">
      <c r="B631" s="24"/>
      <c r="Q631" s="49" t="s">
        <v>1009</v>
      </c>
      <c r="R631" s="25">
        <v>553925.64999999991</v>
      </c>
      <c r="S631" s="46">
        <v>-54346.15000000014</v>
      </c>
      <c r="AM631" s="23"/>
    </row>
    <row r="632" spans="2:39" x14ac:dyDescent="0.35">
      <c r="B632" s="24"/>
      <c r="Q632" s="49" t="s">
        <v>1010</v>
      </c>
      <c r="R632" s="25">
        <v>19413.989999999991</v>
      </c>
      <c r="S632" s="46">
        <v>-5.4900000000125146</v>
      </c>
      <c r="AM632" s="23"/>
    </row>
    <row r="633" spans="2:39" x14ac:dyDescent="0.35">
      <c r="B633" s="24"/>
      <c r="Q633" s="49" t="s">
        <v>1011</v>
      </c>
      <c r="R633" s="25">
        <v>2074.6999999999998</v>
      </c>
      <c r="S633" s="46">
        <v>-23.5</v>
      </c>
      <c r="AM633" s="23"/>
    </row>
    <row r="634" spans="2:39" x14ac:dyDescent="0.35">
      <c r="B634" s="24"/>
      <c r="Q634" s="49" t="s">
        <v>1012</v>
      </c>
      <c r="R634" s="25">
        <v>222822.91999999995</v>
      </c>
      <c r="S634" s="46">
        <v>-6991.9199999999255</v>
      </c>
      <c r="AM634" s="23"/>
    </row>
    <row r="635" spans="2:39" x14ac:dyDescent="0.35">
      <c r="B635" s="24"/>
      <c r="Q635" s="49" t="s">
        <v>1013</v>
      </c>
      <c r="R635" s="25">
        <v>41565.740000000005</v>
      </c>
      <c r="S635" s="46">
        <v>-145.61999999998079</v>
      </c>
      <c r="AM635" s="23"/>
    </row>
    <row r="636" spans="2:39" x14ac:dyDescent="0.35">
      <c r="B636" s="24"/>
      <c r="Q636" s="49" t="s">
        <v>1014</v>
      </c>
      <c r="R636" s="25">
        <v>71252.789999999964</v>
      </c>
      <c r="S636" s="46">
        <v>1.4299999999493593</v>
      </c>
      <c r="AM636" s="23"/>
    </row>
    <row r="637" spans="2:39" x14ac:dyDescent="0.35">
      <c r="B637" s="24"/>
      <c r="Q637" s="49" t="s">
        <v>1015</v>
      </c>
      <c r="R637" s="25">
        <v>323.99</v>
      </c>
      <c r="S637" s="46">
        <v>-19.659999999999968</v>
      </c>
      <c r="AM637" s="23"/>
    </row>
    <row r="638" spans="2:39" x14ac:dyDescent="0.35">
      <c r="B638" s="24"/>
      <c r="Q638" s="49" t="s">
        <v>1016</v>
      </c>
      <c r="R638" s="25">
        <v>1291.76</v>
      </c>
      <c r="S638" s="46">
        <v>176.73000000000002</v>
      </c>
      <c r="AM638" s="23"/>
    </row>
    <row r="639" spans="2:39" x14ac:dyDescent="0.35">
      <c r="B639" s="24"/>
      <c r="Q639" s="49" t="s">
        <v>1017</v>
      </c>
      <c r="R639" s="25">
        <v>88310.89</v>
      </c>
      <c r="S639" s="46">
        <v>-92.110000000000582</v>
      </c>
      <c r="AM639" s="23"/>
    </row>
    <row r="640" spans="2:39" x14ac:dyDescent="0.35">
      <c r="B640" s="24"/>
      <c r="Q640" s="49" t="s">
        <v>1018</v>
      </c>
      <c r="R640" s="25">
        <v>47478.55</v>
      </c>
      <c r="S640" s="46">
        <v>-261.54999999998836</v>
      </c>
      <c r="AM640" s="23"/>
    </row>
    <row r="641" spans="2:39" x14ac:dyDescent="0.35">
      <c r="B641" s="24"/>
      <c r="Q641" s="49" t="s">
        <v>1019</v>
      </c>
      <c r="R641" s="25">
        <v>113945.76999999997</v>
      </c>
      <c r="S641" s="46">
        <v>-6024.5300000000279</v>
      </c>
      <c r="AM641" s="23"/>
    </row>
    <row r="642" spans="2:39" x14ac:dyDescent="0.35">
      <c r="B642" s="24"/>
      <c r="Q642" s="49" t="s">
        <v>1020</v>
      </c>
      <c r="R642" s="25">
        <v>11932.480000000001</v>
      </c>
      <c r="S642" s="46">
        <v>-1413.9600000000009</v>
      </c>
      <c r="AM642" s="23"/>
    </row>
    <row r="643" spans="2:39" x14ac:dyDescent="0.35">
      <c r="B643" s="24"/>
      <c r="Q643" s="49" t="s">
        <v>1021</v>
      </c>
      <c r="R643" s="25">
        <v>4918.49</v>
      </c>
      <c r="S643" s="46">
        <v>-147.86999999999898</v>
      </c>
      <c r="AM643" s="23"/>
    </row>
    <row r="644" spans="2:39" x14ac:dyDescent="0.35">
      <c r="B644" s="24"/>
      <c r="Q644" s="49" t="s">
        <v>1022</v>
      </c>
      <c r="R644" s="25">
        <v>246063.35000000021</v>
      </c>
      <c r="S644" s="46">
        <v>25575.470000000263</v>
      </c>
      <c r="AM644" s="23"/>
    </row>
    <row r="645" spans="2:39" x14ac:dyDescent="0.35">
      <c r="B645" s="24"/>
      <c r="Q645" s="49" t="s">
        <v>1023</v>
      </c>
      <c r="R645" s="25">
        <v>130652.35000000006</v>
      </c>
      <c r="S645" s="46">
        <v>12743.590000000098</v>
      </c>
      <c r="AM645" s="23"/>
    </row>
    <row r="646" spans="2:39" x14ac:dyDescent="0.35">
      <c r="B646" s="24"/>
      <c r="Q646" s="49" t="s">
        <v>1024</v>
      </c>
      <c r="R646" s="25">
        <v>148658.95000000004</v>
      </c>
      <c r="S646" s="46">
        <v>10765.420000000013</v>
      </c>
      <c r="AM646" s="23"/>
    </row>
    <row r="647" spans="2:39" x14ac:dyDescent="0.35">
      <c r="B647" s="24"/>
      <c r="Q647" s="50" t="s">
        <v>1025</v>
      </c>
      <c r="R647" s="25">
        <v>77468.450000000012</v>
      </c>
      <c r="S647" s="46">
        <v>4878.3799999999901</v>
      </c>
      <c r="AM647" s="23"/>
    </row>
    <row r="648" spans="2:39" x14ac:dyDescent="0.35">
      <c r="B648" s="26"/>
      <c r="C648" s="27"/>
      <c r="D648" s="27"/>
      <c r="E648" s="27"/>
      <c r="F648" s="27"/>
      <c r="G648" s="27"/>
      <c r="H648" s="27"/>
      <c r="I648" s="27"/>
      <c r="J648" s="27"/>
      <c r="K648" s="27"/>
      <c r="L648" s="27"/>
      <c r="M648" s="27"/>
      <c r="N648" s="27"/>
      <c r="O648" s="27"/>
      <c r="P648" s="27"/>
      <c r="Q648" s="37" t="s">
        <v>124</v>
      </c>
      <c r="R648" s="48">
        <v>77548570.199999124</v>
      </c>
      <c r="S648" s="47">
        <v>999494.56999887526</v>
      </c>
      <c r="T648" s="27"/>
      <c r="U648" s="27"/>
      <c r="V648" s="27"/>
      <c r="W648" s="27"/>
      <c r="X648" s="27"/>
      <c r="Y648" s="27"/>
      <c r="Z648" s="27"/>
      <c r="AA648" s="27"/>
      <c r="AB648" s="27"/>
      <c r="AC648" s="27"/>
      <c r="AD648" s="27"/>
      <c r="AE648" s="27"/>
      <c r="AF648" s="27"/>
      <c r="AG648" s="27"/>
      <c r="AH648" s="27"/>
      <c r="AI648" s="27"/>
      <c r="AJ648" s="27"/>
      <c r="AK648" s="27"/>
      <c r="AL648" s="27"/>
      <c r="AM648" s="29"/>
    </row>
  </sheetData>
  <mergeCells count="15">
    <mergeCell ref="B1:F1"/>
    <mergeCell ref="U22:Y22"/>
    <mergeCell ref="AA22:AE22"/>
    <mergeCell ref="L1:O1"/>
    <mergeCell ref="Q2:S2"/>
    <mergeCell ref="U2:W2"/>
    <mergeCell ref="Q16:S16"/>
    <mergeCell ref="U16:W16"/>
    <mergeCell ref="B2:F2"/>
    <mergeCell ref="H2:J2"/>
    <mergeCell ref="B13:E13"/>
    <mergeCell ref="B20:D20"/>
    <mergeCell ref="B6:D6"/>
    <mergeCell ref="Z2:AC2"/>
    <mergeCell ref="Z3:AF3"/>
  </mergeCells>
  <pageMargins left="0.7" right="0.7" top="0.75" bottom="0.75" header="0.3" footer="0.3"/>
  <pageSetup orientation="portrait" r:id="rId1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B8AE6-2746-45D9-A13F-648E3B5257B6}">
  <dimension ref="B2:N42"/>
  <sheetViews>
    <sheetView workbookViewId="0">
      <selection activeCell="B2" sqref="B2:D2"/>
    </sheetView>
  </sheetViews>
  <sheetFormatPr defaultRowHeight="14.5" x14ac:dyDescent="0.35"/>
  <cols>
    <col min="3" max="3" width="16.7265625" customWidth="1"/>
    <col min="4" max="4" width="15" customWidth="1"/>
    <col min="5" max="5" width="15.54296875" customWidth="1"/>
    <col min="6" max="6" width="19.453125" customWidth="1"/>
    <col min="7" max="7" width="20.26953125" customWidth="1"/>
    <col min="8" max="8" width="13.90625" customWidth="1"/>
    <col min="9" max="9" width="12.1796875" customWidth="1"/>
    <col min="10" max="10" width="16.26953125" customWidth="1"/>
    <col min="11" max="11" width="13" customWidth="1"/>
    <col min="12" max="12" width="13.90625" customWidth="1"/>
    <col min="13" max="13" width="13.453125" customWidth="1"/>
    <col min="14" max="14" width="11.6328125" customWidth="1"/>
  </cols>
  <sheetData>
    <row r="2" spans="2:14" ht="23.5" x14ac:dyDescent="0.35">
      <c r="B2" s="100" t="s">
        <v>1077</v>
      </c>
      <c r="C2" s="101"/>
      <c r="D2" s="102"/>
      <c r="E2" s="1"/>
      <c r="F2" s="1"/>
      <c r="G2" s="1"/>
    </row>
    <row r="3" spans="2:14" x14ac:dyDescent="0.35">
      <c r="F3" s="81" t="s">
        <v>1078</v>
      </c>
      <c r="G3" s="97"/>
      <c r="H3" s="97"/>
      <c r="I3" s="82"/>
    </row>
    <row r="4" spans="2:14" x14ac:dyDescent="0.35">
      <c r="C4" s="14" t="s">
        <v>127</v>
      </c>
    </row>
    <row r="5" spans="2:14" x14ac:dyDescent="0.35">
      <c r="B5" s="35" t="s">
        <v>126</v>
      </c>
      <c r="C5" s="36" t="s">
        <v>3</v>
      </c>
      <c r="D5" s="36" t="s">
        <v>4</v>
      </c>
      <c r="E5" s="36" t="s">
        <v>5</v>
      </c>
      <c r="F5" s="36" t="s">
        <v>6</v>
      </c>
      <c r="G5" s="36" t="s">
        <v>7</v>
      </c>
      <c r="H5" s="36" t="s">
        <v>8</v>
      </c>
      <c r="I5" s="36" t="s">
        <v>9</v>
      </c>
      <c r="J5" s="36" t="s">
        <v>10</v>
      </c>
      <c r="K5" s="36" t="s">
        <v>11</v>
      </c>
      <c r="L5" s="36" t="s">
        <v>12</v>
      </c>
      <c r="M5" s="36" t="s">
        <v>13</v>
      </c>
      <c r="N5" s="36" t="s">
        <v>14</v>
      </c>
    </row>
    <row r="6" spans="2:14" x14ac:dyDescent="0.35">
      <c r="B6" s="37">
        <v>2017</v>
      </c>
      <c r="C6" s="36"/>
      <c r="D6" s="36"/>
      <c r="E6" s="36"/>
      <c r="F6" s="36"/>
      <c r="G6" s="36"/>
      <c r="H6" s="36"/>
      <c r="I6" s="36"/>
      <c r="J6" s="36"/>
      <c r="K6" s="36"/>
      <c r="L6" s="36"/>
      <c r="M6" s="36"/>
      <c r="N6" s="36"/>
    </row>
    <row r="7" spans="2:14" x14ac:dyDescent="0.35">
      <c r="B7" s="38" t="s">
        <v>0</v>
      </c>
      <c r="C7" s="39"/>
      <c r="D7" s="39">
        <v>1540072.0199999956</v>
      </c>
      <c r="E7" s="39">
        <v>1703435.0899999943</v>
      </c>
      <c r="F7" s="39"/>
      <c r="G7" s="39"/>
      <c r="H7" s="39">
        <v>489328.40000000049</v>
      </c>
      <c r="I7" s="39"/>
      <c r="J7" s="39"/>
      <c r="K7" s="39"/>
      <c r="L7" s="39">
        <v>2325754.9099999974</v>
      </c>
      <c r="M7" s="39">
        <v>844832.70999999961</v>
      </c>
      <c r="N7" s="39">
        <v>1166332.4499999969</v>
      </c>
    </row>
    <row r="8" spans="2:14" x14ac:dyDescent="0.35">
      <c r="B8" s="38" t="s">
        <v>2</v>
      </c>
      <c r="C8" s="39"/>
      <c r="D8" s="39">
        <v>70612.200000000652</v>
      </c>
      <c r="E8" s="39">
        <v>70357.200000000186</v>
      </c>
      <c r="F8" s="39"/>
      <c r="G8" s="39"/>
      <c r="H8" s="39">
        <v>17033.10000000021</v>
      </c>
      <c r="I8" s="39"/>
      <c r="J8" s="39"/>
      <c r="K8" s="39"/>
      <c r="L8" s="39">
        <v>89691.230000001844</v>
      </c>
      <c r="M8" s="39">
        <v>27702.789999999572</v>
      </c>
      <c r="N8" s="39">
        <v>57849.089999997756</v>
      </c>
    </row>
    <row r="9" spans="2:14" x14ac:dyDescent="0.35">
      <c r="B9" s="37">
        <v>2018</v>
      </c>
      <c r="C9" s="36"/>
      <c r="D9" s="36"/>
      <c r="E9" s="36"/>
      <c r="F9" s="36"/>
      <c r="G9" s="36"/>
      <c r="H9" s="36"/>
      <c r="I9" s="36"/>
      <c r="J9" s="36"/>
      <c r="K9" s="36"/>
      <c r="L9" s="36"/>
      <c r="M9" s="36"/>
      <c r="N9" s="36"/>
    </row>
    <row r="10" spans="2:14" x14ac:dyDescent="0.35">
      <c r="B10" s="38" t="s">
        <v>0</v>
      </c>
      <c r="C10" s="39">
        <v>883010.97999999893</v>
      </c>
      <c r="D10" s="39">
        <v>3615914.4600000307</v>
      </c>
      <c r="E10" s="39">
        <v>2188205.6599999913</v>
      </c>
      <c r="F10" s="39">
        <v>1900794.4599999995</v>
      </c>
      <c r="G10" s="39">
        <v>713229.53999999969</v>
      </c>
      <c r="H10" s="39">
        <v>2411558.8499999936</v>
      </c>
      <c r="I10" s="39">
        <v>1137251.8999999983</v>
      </c>
      <c r="J10" s="39">
        <v>1455280.2699999956</v>
      </c>
      <c r="K10" s="39">
        <v>2269719.8699999987</v>
      </c>
      <c r="L10" s="39">
        <v>3054996.7200000049</v>
      </c>
      <c r="M10" s="39">
        <v>1804176.9299999934</v>
      </c>
      <c r="N10" s="39">
        <v>2894646.6099999878</v>
      </c>
    </row>
    <row r="11" spans="2:14" x14ac:dyDescent="0.35">
      <c r="B11" s="38" t="s">
        <v>2</v>
      </c>
      <c r="C11" s="39">
        <v>28364.849999999627</v>
      </c>
      <c r="D11" s="39">
        <v>147087.86000004178</v>
      </c>
      <c r="E11" s="39">
        <v>114696.6999999939</v>
      </c>
      <c r="F11" s="39">
        <v>70313.559999997495</v>
      </c>
      <c r="G11" s="39">
        <v>22799.889999998966</v>
      </c>
      <c r="H11" s="39">
        <v>73557.489999992307</v>
      </c>
      <c r="I11" s="39">
        <v>-469756.41999999643</v>
      </c>
      <c r="J11" s="39">
        <v>58512.970000000671</v>
      </c>
      <c r="K11" s="39">
        <v>87881.909999999683</v>
      </c>
      <c r="L11" s="39">
        <v>135875.74000000255</v>
      </c>
      <c r="M11" s="39">
        <v>79659.009999995586</v>
      </c>
      <c r="N11" s="39">
        <v>158759.8699999922</v>
      </c>
    </row>
    <row r="12" spans="2:14" x14ac:dyDescent="0.35">
      <c r="B12" s="37">
        <v>2019</v>
      </c>
      <c r="C12" s="36"/>
      <c r="D12" s="36"/>
      <c r="E12" s="36"/>
      <c r="F12" s="36"/>
      <c r="G12" s="36"/>
      <c r="H12" s="36"/>
      <c r="I12" s="36"/>
      <c r="J12" s="36"/>
      <c r="K12" s="36"/>
      <c r="L12" s="36"/>
      <c r="M12" s="36"/>
      <c r="N12" s="36"/>
    </row>
    <row r="13" spans="2:14" x14ac:dyDescent="0.35">
      <c r="B13" s="38" t="s">
        <v>0</v>
      </c>
      <c r="C13" s="39">
        <v>1868433.3499999915</v>
      </c>
      <c r="D13" s="39">
        <v>4306549.1400000239</v>
      </c>
      <c r="E13" s="39">
        <v>3516971.3000000208</v>
      </c>
      <c r="F13" s="39">
        <v>2386073.1899999883</v>
      </c>
      <c r="G13" s="39">
        <v>1318592.009999997</v>
      </c>
      <c r="H13" s="39">
        <v>2729167.0299999919</v>
      </c>
      <c r="I13" s="39">
        <v>1990249.2499999935</v>
      </c>
      <c r="J13" s="39">
        <v>1564294.9199999948</v>
      </c>
      <c r="K13" s="39">
        <v>2882637.5800000005</v>
      </c>
      <c r="L13" s="39">
        <v>3490438.0300000133</v>
      </c>
      <c r="M13" s="39">
        <v>2293200.4299999857</v>
      </c>
      <c r="N13" s="39">
        <v>4153399.3500000136</v>
      </c>
    </row>
    <row r="14" spans="2:14" x14ac:dyDescent="0.35">
      <c r="B14" s="38" t="s">
        <v>2</v>
      </c>
      <c r="C14" s="39">
        <v>86095.94999999227</v>
      </c>
      <c r="D14" s="39">
        <v>-157244.55999999773</v>
      </c>
      <c r="E14" s="39">
        <v>37011.230000005569</v>
      </c>
      <c r="F14" s="39">
        <v>77988.859999988228</v>
      </c>
      <c r="G14" s="39">
        <v>51206.489999997197</v>
      </c>
      <c r="H14" s="39">
        <v>-118341.2900000033</v>
      </c>
      <c r="I14" s="39">
        <v>102784.46999999927</v>
      </c>
      <c r="J14" s="39">
        <v>66744.799999994459</v>
      </c>
      <c r="K14" s="39">
        <v>117090.75000000047</v>
      </c>
      <c r="L14" s="39">
        <v>29682.420000011101</v>
      </c>
      <c r="M14" s="39">
        <v>7853.1399999889545</v>
      </c>
      <c r="N14" s="39">
        <v>-172100.01999999955</v>
      </c>
    </row>
    <row r="15" spans="2:14" x14ac:dyDescent="0.35">
      <c r="B15" s="37">
        <v>2020</v>
      </c>
      <c r="C15" s="36"/>
      <c r="D15" s="36"/>
      <c r="E15" s="36"/>
      <c r="F15" s="36"/>
      <c r="G15" s="36"/>
      <c r="H15" s="36"/>
      <c r="I15" s="36"/>
      <c r="J15" s="36"/>
      <c r="K15" s="36"/>
      <c r="L15" s="36"/>
      <c r="M15" s="36"/>
      <c r="N15" s="36"/>
    </row>
    <row r="16" spans="2:14" x14ac:dyDescent="0.35">
      <c r="B16" s="38" t="s">
        <v>0</v>
      </c>
      <c r="C16" s="39">
        <v>2214090.8299999852</v>
      </c>
      <c r="D16" s="39"/>
      <c r="E16" s="39"/>
      <c r="F16" s="39">
        <v>2701954.0499999966</v>
      </c>
      <c r="G16" s="39">
        <v>1664187.4999999944</v>
      </c>
      <c r="H16" s="39"/>
      <c r="I16" s="39"/>
      <c r="J16" s="39">
        <v>2741182.95</v>
      </c>
      <c r="K16" s="39">
        <v>3328607.4600000065</v>
      </c>
      <c r="L16" s="39"/>
      <c r="M16" s="39"/>
      <c r="N16" s="39"/>
    </row>
    <row r="17" spans="2:14" x14ac:dyDescent="0.35">
      <c r="B17" s="38" t="s">
        <v>2</v>
      </c>
      <c r="C17" s="39">
        <v>12331.18999998644</v>
      </c>
      <c r="D17" s="39"/>
      <c r="E17" s="39"/>
      <c r="F17" s="39">
        <v>14284.229999987874</v>
      </c>
      <c r="G17" s="39">
        <v>6225.0599999977276</v>
      </c>
      <c r="H17" s="39"/>
      <c r="I17" s="39"/>
      <c r="J17" s="39">
        <v>9172.929999994114</v>
      </c>
      <c r="K17" s="39">
        <v>-12290.120000004768</v>
      </c>
      <c r="L17" s="39"/>
      <c r="M17" s="39"/>
      <c r="N17" s="39"/>
    </row>
    <row r="18" spans="2:14" x14ac:dyDescent="0.35">
      <c r="B18" s="36"/>
      <c r="C18" s="36"/>
      <c r="D18" s="36"/>
      <c r="E18" s="36"/>
      <c r="F18" s="36"/>
      <c r="G18" s="36"/>
      <c r="H18" s="36"/>
      <c r="I18" s="36"/>
      <c r="J18" s="36"/>
      <c r="K18" s="36"/>
      <c r="L18" s="36"/>
      <c r="M18" s="36"/>
      <c r="N18" s="36"/>
    </row>
    <row r="19" spans="2:14" x14ac:dyDescent="0.35">
      <c r="B19" s="36"/>
      <c r="C19" s="36"/>
      <c r="D19" s="36"/>
      <c r="E19" s="36"/>
      <c r="F19" s="36"/>
      <c r="G19" s="36"/>
      <c r="H19" s="36"/>
      <c r="I19" s="36"/>
      <c r="J19" s="36"/>
      <c r="K19" s="36"/>
      <c r="L19" s="36"/>
      <c r="M19" s="36"/>
      <c r="N19" s="36"/>
    </row>
    <row r="21" spans="2:14" x14ac:dyDescent="0.35">
      <c r="B21" s="81" t="s">
        <v>28</v>
      </c>
      <c r="C21" s="98"/>
      <c r="D21" s="98"/>
      <c r="E21" s="98"/>
      <c r="F21" s="98"/>
      <c r="G21" s="99"/>
    </row>
    <row r="22" spans="2:14" x14ac:dyDescent="0.35">
      <c r="B22" s="14" t="s">
        <v>1085</v>
      </c>
      <c r="C22" t="s">
        <v>0</v>
      </c>
      <c r="D22" t="s">
        <v>95</v>
      </c>
      <c r="E22" t="s">
        <v>2</v>
      </c>
      <c r="F22" t="s">
        <v>1</v>
      </c>
      <c r="G22" t="s">
        <v>1084</v>
      </c>
    </row>
    <row r="23" spans="2:14" x14ac:dyDescent="0.35">
      <c r="B23" s="15">
        <v>2017</v>
      </c>
      <c r="C23" s="16">
        <v>8069755.5799999535</v>
      </c>
      <c r="D23" s="17">
        <v>10835</v>
      </c>
      <c r="E23" s="16">
        <v>333245.60999996495</v>
      </c>
      <c r="F23" s="18">
        <v>4.1295626205318958E-2</v>
      </c>
      <c r="G23" s="16"/>
    </row>
    <row r="24" spans="2:14" x14ac:dyDescent="0.35">
      <c r="B24" s="15">
        <v>2020</v>
      </c>
      <c r="C24" s="16">
        <v>12650022.789999571</v>
      </c>
      <c r="D24" s="17">
        <v>34866</v>
      </c>
      <c r="E24" s="16">
        <v>29723.289999533445</v>
      </c>
      <c r="F24" s="18">
        <v>2.3496629605308759E-3</v>
      </c>
      <c r="G24" s="16">
        <v>-0.61076859636651271</v>
      </c>
    </row>
    <row r="25" spans="2:14" x14ac:dyDescent="0.35">
      <c r="B25" s="15">
        <v>2018</v>
      </c>
      <c r="C25" s="16">
        <v>24328786.249999445</v>
      </c>
      <c r="D25" s="17">
        <v>58241</v>
      </c>
      <c r="E25" s="16">
        <v>507753.42999948934</v>
      </c>
      <c r="F25" s="18">
        <v>2.0870479307182901E-2</v>
      </c>
      <c r="G25" s="16">
        <v>2.0148107967849311</v>
      </c>
    </row>
    <row r="26" spans="2:14" x14ac:dyDescent="0.35">
      <c r="B26" s="15">
        <v>2019</v>
      </c>
      <c r="C26" s="16">
        <v>32500005.58000052</v>
      </c>
      <c r="D26" s="17">
        <v>100172</v>
      </c>
      <c r="E26" s="16">
        <v>128772.24000081792</v>
      </c>
      <c r="F26" s="18">
        <v>3.9622220889728183E-3</v>
      </c>
      <c r="G26" s="16">
        <v>0.33586629624815417</v>
      </c>
    </row>
    <row r="29" spans="2:14" x14ac:dyDescent="0.35">
      <c r="B29" s="84" t="s">
        <v>35</v>
      </c>
      <c r="C29" s="84"/>
      <c r="D29" s="84"/>
      <c r="E29" s="42"/>
    </row>
    <row r="30" spans="2:14" x14ac:dyDescent="0.35">
      <c r="B30" s="40" t="s">
        <v>1080</v>
      </c>
      <c r="C30" s="41" t="s">
        <v>0</v>
      </c>
      <c r="D30" s="41" t="s">
        <v>2</v>
      </c>
      <c r="F30" s="43" t="s">
        <v>1082</v>
      </c>
      <c r="G30" s="45" t="s">
        <v>1083</v>
      </c>
    </row>
    <row r="31" spans="2:14" x14ac:dyDescent="0.35">
      <c r="B31" s="37" t="s">
        <v>9</v>
      </c>
      <c r="C31" s="39">
        <v>3127501.1500000367</v>
      </c>
      <c r="D31" s="39">
        <v>-366971.94999996666</v>
      </c>
      <c r="F31" s="16">
        <f>MAX(C31:C42)</f>
        <v>9462535.6200001258</v>
      </c>
      <c r="G31" s="16">
        <f>MIN(C31:C42)</f>
        <v>3127501.1500000367</v>
      </c>
    </row>
    <row r="32" spans="2:14" x14ac:dyDescent="0.35">
      <c r="B32" s="37" t="s">
        <v>8</v>
      </c>
      <c r="C32" s="39">
        <v>5630054.2800000403</v>
      </c>
      <c r="D32" s="39">
        <v>-27750.699999997392</v>
      </c>
    </row>
    <row r="33" spans="2:7" x14ac:dyDescent="0.35">
      <c r="B33" s="37" t="s">
        <v>14</v>
      </c>
      <c r="C33" s="39">
        <v>8214378.4100000765</v>
      </c>
      <c r="D33" s="39">
        <v>44508.940000036731</v>
      </c>
      <c r="F33" s="44" t="s">
        <v>1079</v>
      </c>
      <c r="G33" s="45" t="s">
        <v>1081</v>
      </c>
    </row>
    <row r="34" spans="2:7" x14ac:dyDescent="0.35">
      <c r="B34" s="37" t="s">
        <v>4</v>
      </c>
      <c r="C34" s="39">
        <v>9462535.6200001258</v>
      </c>
      <c r="D34" s="39">
        <v>60455.500000072643</v>
      </c>
      <c r="F34" s="16">
        <f>MAX(D31:D42)</f>
        <v>255249.38999999315</v>
      </c>
      <c r="G34" s="16">
        <f>MIN(D31:D42)</f>
        <v>-366971.94999996666</v>
      </c>
    </row>
    <row r="35" spans="2:7" x14ac:dyDescent="0.35">
      <c r="B35" s="37" t="s">
        <v>7</v>
      </c>
      <c r="C35" s="39">
        <v>3696009.0500000222</v>
      </c>
      <c r="D35" s="39">
        <v>80231.440000011586</v>
      </c>
    </row>
    <row r="36" spans="2:7" x14ac:dyDescent="0.35">
      <c r="B36" s="37" t="s">
        <v>13</v>
      </c>
      <c r="C36" s="39">
        <v>4942210.0700000376</v>
      </c>
      <c r="D36" s="39">
        <v>115214.94000002276</v>
      </c>
    </row>
    <row r="37" spans="2:7" x14ac:dyDescent="0.35">
      <c r="B37" s="37" t="s">
        <v>3</v>
      </c>
      <c r="C37" s="39">
        <v>4965535.1600000346</v>
      </c>
      <c r="D37" s="39">
        <v>126791.99000001512</v>
      </c>
    </row>
    <row r="38" spans="2:7" x14ac:dyDescent="0.35">
      <c r="B38" s="37" t="s">
        <v>10</v>
      </c>
      <c r="C38" s="39">
        <v>5760758.1400000313</v>
      </c>
      <c r="D38" s="39">
        <v>134430.70000002719</v>
      </c>
    </row>
    <row r="39" spans="2:7" x14ac:dyDescent="0.35">
      <c r="B39" s="37" t="s">
        <v>6</v>
      </c>
      <c r="C39" s="39">
        <v>6988821.7000000374</v>
      </c>
      <c r="D39" s="39">
        <v>162586.65000003763</v>
      </c>
    </row>
    <row r="40" spans="2:7" x14ac:dyDescent="0.35">
      <c r="B40" s="37" t="s">
        <v>11</v>
      </c>
      <c r="C40" s="39">
        <v>8480964.9100000858</v>
      </c>
      <c r="D40" s="39">
        <v>192682.54000004847</v>
      </c>
    </row>
    <row r="41" spans="2:7" x14ac:dyDescent="0.35">
      <c r="B41" s="37" t="s">
        <v>5</v>
      </c>
      <c r="C41" s="39">
        <v>7408612.0500000454</v>
      </c>
      <c r="D41" s="39">
        <v>222065.13000000268</v>
      </c>
    </row>
    <row r="42" spans="2:7" x14ac:dyDescent="0.35">
      <c r="B42" s="37" t="s">
        <v>12</v>
      </c>
      <c r="C42" s="39">
        <v>8871189.6600000504</v>
      </c>
      <c r="D42" s="39">
        <v>255249.38999999315</v>
      </c>
    </row>
  </sheetData>
  <mergeCells count="4">
    <mergeCell ref="F3:I3"/>
    <mergeCell ref="B29:D29"/>
    <mergeCell ref="B21:G21"/>
    <mergeCell ref="B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FA646-C812-4471-B3F0-1722EDD118D3}">
  <dimension ref="A1:M255"/>
  <sheetViews>
    <sheetView topLeftCell="C4" workbookViewId="0">
      <selection activeCell="I17" sqref="I17:M19"/>
    </sheetView>
  </sheetViews>
  <sheetFormatPr defaultRowHeight="14.5" x14ac:dyDescent="0.35"/>
  <cols>
    <col min="2" max="2" width="29.54296875" bestFit="1" customWidth="1"/>
    <col min="3" max="4" width="10.36328125" bestFit="1" customWidth="1"/>
    <col min="5" max="5" width="10.26953125" bestFit="1" customWidth="1"/>
    <col min="6" max="6" width="13.90625" bestFit="1" customWidth="1"/>
    <col min="7" max="7" width="13" bestFit="1" customWidth="1"/>
    <col min="9" max="9" width="20.6328125" bestFit="1" customWidth="1"/>
    <col min="10" max="10" width="9.7265625" bestFit="1" customWidth="1"/>
    <col min="11" max="11" width="5.1796875" customWidth="1"/>
    <col min="12" max="12" width="26.54296875" bestFit="1" customWidth="1"/>
    <col min="13" max="13" width="19.54296875" bestFit="1" customWidth="1"/>
    <col min="14" max="14" width="10.26953125" bestFit="1" customWidth="1"/>
  </cols>
  <sheetData>
    <row r="1" spans="1:13" ht="23.5" x14ac:dyDescent="0.35">
      <c r="A1" s="79" t="s">
        <v>1121</v>
      </c>
      <c r="B1" s="79"/>
      <c r="C1" s="79"/>
      <c r="D1" s="80"/>
    </row>
    <row r="4" spans="1:13" x14ac:dyDescent="0.35">
      <c r="B4" s="76" t="s">
        <v>1122</v>
      </c>
      <c r="C4" s="77"/>
      <c r="D4" s="77"/>
      <c r="E4" s="77"/>
      <c r="F4" s="77"/>
      <c r="G4" s="78"/>
      <c r="I4" s="81" t="s">
        <v>1124</v>
      </c>
      <c r="J4" s="82"/>
      <c r="L4" s="81" t="s">
        <v>1125</v>
      </c>
      <c r="M4" s="82"/>
    </row>
    <row r="5" spans="1:13" x14ac:dyDescent="0.35">
      <c r="B5" s="14" t="s">
        <v>392</v>
      </c>
      <c r="C5" t="s">
        <v>0</v>
      </c>
      <c r="D5" t="s">
        <v>94</v>
      </c>
      <c r="E5" t="s">
        <v>2</v>
      </c>
      <c r="F5" t="s">
        <v>1</v>
      </c>
      <c r="G5" t="s">
        <v>95</v>
      </c>
      <c r="I5" s="14" t="s">
        <v>1123</v>
      </c>
      <c r="J5" t="s">
        <v>0</v>
      </c>
      <c r="L5" s="14" t="s">
        <v>1123</v>
      </c>
      <c r="M5" t="s">
        <v>2</v>
      </c>
    </row>
    <row r="6" spans="1:13" x14ac:dyDescent="0.35">
      <c r="B6" s="15" t="s">
        <v>92</v>
      </c>
      <c r="C6" s="16">
        <v>2944665.8800000087</v>
      </c>
      <c r="D6" s="16">
        <v>2671892.0200000005</v>
      </c>
      <c r="E6" s="16">
        <v>272773.86000000825</v>
      </c>
      <c r="F6" s="18">
        <v>9.2633212430881101E-2</v>
      </c>
      <c r="G6" s="17">
        <v>2274</v>
      </c>
      <c r="I6" s="15" t="s">
        <v>92</v>
      </c>
      <c r="J6" s="72">
        <v>2944665.8800000087</v>
      </c>
      <c r="L6" s="15" t="s">
        <v>92</v>
      </c>
      <c r="M6" s="16">
        <v>272773.86000000825</v>
      </c>
    </row>
    <row r="7" spans="1:13" x14ac:dyDescent="0.35">
      <c r="B7" s="15" t="s">
        <v>274</v>
      </c>
      <c r="C7" s="16">
        <v>2517355.0799999982</v>
      </c>
      <c r="D7" s="16">
        <v>2282869.3100000028</v>
      </c>
      <c r="E7" s="16">
        <v>234485.76999999536</v>
      </c>
      <c r="F7" s="18">
        <v>9.3147673867285952E-2</v>
      </c>
      <c r="G7" s="17">
        <v>1953</v>
      </c>
      <c r="I7" s="15" t="s">
        <v>274</v>
      </c>
      <c r="J7" s="72">
        <v>2517355.0799999982</v>
      </c>
      <c r="L7" s="15" t="s">
        <v>274</v>
      </c>
      <c r="M7" s="16">
        <v>234485.76999999536</v>
      </c>
    </row>
    <row r="8" spans="1:13" x14ac:dyDescent="0.35">
      <c r="B8" s="15" t="s">
        <v>276</v>
      </c>
      <c r="C8" s="16">
        <v>2240091.339999998</v>
      </c>
      <c r="D8" s="16">
        <v>2029635.7300000011</v>
      </c>
      <c r="E8" s="16">
        <v>210455.60999999684</v>
      </c>
      <c r="F8" s="18">
        <v>9.394956636009183E-2</v>
      </c>
      <c r="G8" s="17">
        <v>1714</v>
      </c>
      <c r="I8" s="15" t="s">
        <v>276</v>
      </c>
      <c r="J8" s="72">
        <v>2240091.339999998</v>
      </c>
      <c r="L8" s="15" t="s">
        <v>276</v>
      </c>
      <c r="M8" s="16">
        <v>210455.60999999684</v>
      </c>
    </row>
    <row r="9" spans="1:13" x14ac:dyDescent="0.35">
      <c r="B9" s="15" t="s">
        <v>277</v>
      </c>
      <c r="C9" s="16">
        <v>2108685.8299999987</v>
      </c>
      <c r="D9" s="16">
        <v>1910224.0500000014</v>
      </c>
      <c r="E9" s="16">
        <v>198461.77999999723</v>
      </c>
      <c r="F9" s="18">
        <v>9.4116334058164261E-2</v>
      </c>
      <c r="G9" s="17">
        <v>1620</v>
      </c>
      <c r="I9" s="15" t="s">
        <v>277</v>
      </c>
      <c r="J9" s="72">
        <v>2108685.8299999987</v>
      </c>
      <c r="L9" s="15" t="s">
        <v>277</v>
      </c>
      <c r="M9" s="16">
        <v>198461.77999999723</v>
      </c>
    </row>
    <row r="10" spans="1:13" x14ac:dyDescent="0.35">
      <c r="B10" s="15" t="s">
        <v>278</v>
      </c>
      <c r="C10" s="16">
        <v>2038938.83</v>
      </c>
      <c r="D10" s="16">
        <v>1845362.7199999997</v>
      </c>
      <c r="E10" s="16">
        <v>193576.11000000034</v>
      </c>
      <c r="F10" s="18">
        <v>9.4939635830075558E-2</v>
      </c>
      <c r="G10" s="17">
        <v>1567</v>
      </c>
      <c r="I10" s="15" t="s">
        <v>278</v>
      </c>
      <c r="J10" s="72">
        <v>2038938.83</v>
      </c>
      <c r="L10" s="15" t="s">
        <v>278</v>
      </c>
      <c r="M10" s="16">
        <v>193576.11000000034</v>
      </c>
    </row>
    <row r="11" spans="1:13" x14ac:dyDescent="0.35">
      <c r="B11" s="15" t="s">
        <v>275</v>
      </c>
      <c r="C11" s="16">
        <v>1845368.5399999947</v>
      </c>
      <c r="D11" s="16">
        <v>1670853.9900000026</v>
      </c>
      <c r="E11" s="16">
        <v>174514.54999999213</v>
      </c>
      <c r="F11" s="18">
        <v>9.456894176812651E-2</v>
      </c>
      <c r="G11" s="17">
        <v>1424</v>
      </c>
      <c r="I11" s="15" t="s">
        <v>275</v>
      </c>
      <c r="J11" s="72">
        <v>1845368.5399999947</v>
      </c>
      <c r="L11" s="15" t="s">
        <v>275</v>
      </c>
      <c r="M11" s="16">
        <v>174514.54999999213</v>
      </c>
    </row>
    <row r="12" spans="1:13" x14ac:dyDescent="0.35">
      <c r="B12" s="15" t="s">
        <v>307</v>
      </c>
      <c r="C12" s="16">
        <v>1832750.050000001</v>
      </c>
      <c r="D12" s="16">
        <v>1895961.2200000004</v>
      </c>
      <c r="E12" s="16">
        <v>-63211.16999999946</v>
      </c>
      <c r="F12" s="18">
        <v>-3.4489793084441292E-2</v>
      </c>
      <c r="G12" s="17">
        <v>1332</v>
      </c>
      <c r="I12" s="15" t="s">
        <v>307</v>
      </c>
      <c r="J12" s="72">
        <v>1832750.050000001</v>
      </c>
      <c r="L12" s="15" t="s">
        <v>156</v>
      </c>
      <c r="M12" s="16">
        <v>93737.24000000034</v>
      </c>
    </row>
    <row r="13" spans="1:13" x14ac:dyDescent="0.35">
      <c r="B13" s="15" t="s">
        <v>308</v>
      </c>
      <c r="C13" s="16">
        <v>1586672.9400000013</v>
      </c>
      <c r="D13" s="16">
        <v>1640434.2100000002</v>
      </c>
      <c r="E13" s="16">
        <v>-53761.269999998854</v>
      </c>
      <c r="F13" s="18">
        <v>-3.3883019395288108E-2</v>
      </c>
      <c r="G13" s="17">
        <v>1152</v>
      </c>
      <c r="I13" s="15" t="s">
        <v>308</v>
      </c>
      <c r="J13" s="72">
        <v>1586672.9400000013</v>
      </c>
      <c r="L13" s="15" t="s">
        <v>153</v>
      </c>
      <c r="M13" s="16">
        <v>90867.769999999786</v>
      </c>
    </row>
    <row r="14" spans="1:13" x14ac:dyDescent="0.35">
      <c r="B14" s="15" t="s">
        <v>318</v>
      </c>
      <c r="C14" s="16">
        <v>1283443.0599999989</v>
      </c>
      <c r="D14" s="16">
        <v>1382365.2700000007</v>
      </c>
      <c r="E14" s="16">
        <v>-98922.210000001825</v>
      </c>
      <c r="F14" s="18">
        <v>-7.7075651490142394E-2</v>
      </c>
      <c r="G14" s="17">
        <v>1277</v>
      </c>
      <c r="I14" s="15" t="s">
        <v>318</v>
      </c>
      <c r="J14" s="72">
        <v>1283443.0599999989</v>
      </c>
      <c r="L14" s="15" t="s">
        <v>147</v>
      </c>
      <c r="M14" s="16">
        <v>65992.799999999843</v>
      </c>
    </row>
    <row r="15" spans="1:13" x14ac:dyDescent="0.35">
      <c r="B15" s="15" t="s">
        <v>355</v>
      </c>
      <c r="C15" s="16">
        <v>1263913.32</v>
      </c>
      <c r="D15" s="16">
        <v>1323370.7899999986</v>
      </c>
      <c r="E15" s="16">
        <v>-59457.469999998575</v>
      </c>
      <c r="F15" s="18">
        <v>-4.7042363632973323E-2</v>
      </c>
      <c r="G15" s="17">
        <v>893</v>
      </c>
      <c r="I15" s="15" t="s">
        <v>355</v>
      </c>
      <c r="J15" s="72">
        <v>1263913.32</v>
      </c>
      <c r="L15" s="15" t="s">
        <v>152</v>
      </c>
      <c r="M15" s="16">
        <v>50868.340000000258</v>
      </c>
    </row>
    <row r="16" spans="1:13" x14ac:dyDescent="0.35">
      <c r="B16" s="15" t="s">
        <v>309</v>
      </c>
      <c r="C16" s="16">
        <v>1226737.4900000014</v>
      </c>
      <c r="D16" s="16">
        <v>1266921.1100000015</v>
      </c>
      <c r="E16" s="16">
        <v>-40183.620000000112</v>
      </c>
      <c r="F16" s="18">
        <v>-3.2756494627061629E-2</v>
      </c>
      <c r="G16" s="17">
        <v>891</v>
      </c>
      <c r="J16" s="16"/>
    </row>
    <row r="17" spans="2:13" x14ac:dyDescent="0.35">
      <c r="B17" s="15" t="s">
        <v>266</v>
      </c>
      <c r="C17" s="16">
        <v>1196701.8699999973</v>
      </c>
      <c r="D17" s="16">
        <v>1201493.6600000004</v>
      </c>
      <c r="E17" s="16">
        <v>-4791.7900000030641</v>
      </c>
      <c r="F17" s="18">
        <v>-4.0041635432583348E-3</v>
      </c>
      <c r="G17" s="17">
        <v>633</v>
      </c>
      <c r="I17" s="76" t="s">
        <v>1129</v>
      </c>
      <c r="J17" s="77"/>
      <c r="K17" s="77"/>
      <c r="L17" s="77"/>
      <c r="M17" s="78"/>
    </row>
    <row r="18" spans="2:13" x14ac:dyDescent="0.35">
      <c r="B18" s="15" t="s">
        <v>268</v>
      </c>
      <c r="C18" s="16">
        <v>1181379.3999999971</v>
      </c>
      <c r="D18" s="16">
        <v>1173022.2399999998</v>
      </c>
      <c r="E18" s="16">
        <v>8357.159999997355</v>
      </c>
      <c r="F18" s="18">
        <v>7.0740695156842719E-3</v>
      </c>
      <c r="G18" s="17">
        <v>618</v>
      </c>
      <c r="I18" s="83" t="s">
        <v>1126</v>
      </c>
      <c r="J18" s="83"/>
      <c r="K18" s="36"/>
      <c r="L18" s="73" t="s">
        <v>1127</v>
      </c>
      <c r="M18" s="73" t="s">
        <v>1128</v>
      </c>
    </row>
    <row r="19" spans="2:13" x14ac:dyDescent="0.35">
      <c r="B19" s="15" t="s">
        <v>315</v>
      </c>
      <c r="C19" s="16">
        <v>1163421.4599999988</v>
      </c>
      <c r="D19" s="16">
        <v>1245969.0100000007</v>
      </c>
      <c r="E19" s="16">
        <v>-82547.550000001909</v>
      </c>
      <c r="F19" s="18">
        <v>-7.0952404470863026E-2</v>
      </c>
      <c r="G19" s="17">
        <v>1151</v>
      </c>
      <c r="I19" s="74">
        <f>SUM(J6:J15)</f>
        <v>19661884.870000001</v>
      </c>
      <c r="J19" s="36"/>
      <c r="K19" s="36"/>
      <c r="L19" s="74">
        <v>77548570.199999124</v>
      </c>
      <c r="M19" s="39">
        <f>(I19/L19)*100</f>
        <v>25.354284185113478</v>
      </c>
    </row>
    <row r="20" spans="2:13" x14ac:dyDescent="0.35">
      <c r="B20" s="15" t="s">
        <v>267</v>
      </c>
      <c r="C20" s="16">
        <v>1121034.7099999979</v>
      </c>
      <c r="D20" s="16">
        <v>1117977.4899999998</v>
      </c>
      <c r="E20" s="16">
        <v>3057.2199999981094</v>
      </c>
      <c r="F20" s="18">
        <v>2.7271412497103815E-3</v>
      </c>
      <c r="G20" s="17">
        <v>589</v>
      </c>
      <c r="I20" s="16"/>
    </row>
    <row r="21" spans="2:13" x14ac:dyDescent="0.35">
      <c r="B21" s="15" t="s">
        <v>270</v>
      </c>
      <c r="C21" s="16">
        <v>1114004.809999998</v>
      </c>
      <c r="D21" s="16">
        <v>1116698.080000001</v>
      </c>
      <c r="E21" s="16">
        <v>-2693.2700000030454</v>
      </c>
      <c r="F21" s="18">
        <v>-2.4176466527133312E-3</v>
      </c>
      <c r="G21" s="17">
        <v>584</v>
      </c>
    </row>
    <row r="22" spans="2:13" x14ac:dyDescent="0.35">
      <c r="B22" s="15" t="s">
        <v>311</v>
      </c>
      <c r="C22" s="16">
        <v>1097968.0800000015</v>
      </c>
      <c r="D22" s="16">
        <v>1140608.6800000013</v>
      </c>
      <c r="E22" s="16">
        <v>-42640.59999999986</v>
      </c>
      <c r="F22" s="18">
        <v>-3.8835919528735122E-2</v>
      </c>
      <c r="G22" s="17">
        <v>751</v>
      </c>
    </row>
    <row r="23" spans="2:13" x14ac:dyDescent="0.35">
      <c r="B23" s="15" t="s">
        <v>359</v>
      </c>
      <c r="C23" s="16">
        <v>1089543.4800000009</v>
      </c>
      <c r="D23" s="16">
        <v>1281876.5999999989</v>
      </c>
      <c r="E23" s="16">
        <v>-192333.11999999802</v>
      </c>
      <c r="F23" s="18">
        <v>-0.17652633743446186</v>
      </c>
      <c r="G23" s="17">
        <v>865</v>
      </c>
    </row>
    <row r="24" spans="2:13" x14ac:dyDescent="0.35">
      <c r="B24" s="15" t="s">
        <v>272</v>
      </c>
      <c r="C24" s="16">
        <v>1066132.9699999983</v>
      </c>
      <c r="D24" s="16">
        <v>1055509.1100000008</v>
      </c>
      <c r="E24" s="16">
        <v>10623.859999997541</v>
      </c>
      <c r="F24" s="18">
        <v>9.9648545715620793E-3</v>
      </c>
      <c r="G24" s="17">
        <v>552</v>
      </c>
    </row>
    <row r="25" spans="2:13" x14ac:dyDescent="0.35">
      <c r="B25" s="15" t="s">
        <v>271</v>
      </c>
      <c r="C25" s="16">
        <v>1060013.0199999991</v>
      </c>
      <c r="D25" s="16">
        <v>1053597.0000000005</v>
      </c>
      <c r="E25" s="16">
        <v>6416.0199999986216</v>
      </c>
      <c r="F25" s="18">
        <v>6.0527747102565093E-3</v>
      </c>
      <c r="G25" s="17">
        <v>551</v>
      </c>
    </row>
    <row r="26" spans="2:13" x14ac:dyDescent="0.35">
      <c r="B26" s="15" t="s">
        <v>269</v>
      </c>
      <c r="C26" s="16">
        <v>1059913.7699999989</v>
      </c>
      <c r="D26" s="16">
        <v>1061034.7200000002</v>
      </c>
      <c r="E26" s="16">
        <v>-1120.9500000013504</v>
      </c>
      <c r="F26" s="18">
        <v>-1.0575860336273881E-3</v>
      </c>
      <c r="G26" s="17">
        <v>559</v>
      </c>
    </row>
    <row r="27" spans="2:13" x14ac:dyDescent="0.35">
      <c r="B27" s="15" t="s">
        <v>352</v>
      </c>
      <c r="C27" s="16">
        <v>1035948.7600000005</v>
      </c>
      <c r="D27" s="16">
        <v>1083296.8499999994</v>
      </c>
      <c r="E27" s="16">
        <v>-47348.08999999892</v>
      </c>
      <c r="F27" s="18">
        <v>-4.5705050122362131E-2</v>
      </c>
      <c r="G27" s="17">
        <v>731</v>
      </c>
    </row>
    <row r="28" spans="2:13" x14ac:dyDescent="0.35">
      <c r="B28" s="15" t="s">
        <v>331</v>
      </c>
      <c r="C28" s="16">
        <v>978078.03999999946</v>
      </c>
      <c r="D28" s="16">
        <v>1007287.5000000007</v>
      </c>
      <c r="E28" s="16">
        <v>-29209.460000001243</v>
      </c>
      <c r="F28" s="18">
        <v>-2.9864140493330429E-2</v>
      </c>
      <c r="G28" s="17">
        <v>2176</v>
      </c>
    </row>
    <row r="29" spans="2:13" x14ac:dyDescent="0.35">
      <c r="B29" s="15" t="s">
        <v>339</v>
      </c>
      <c r="C29" s="16">
        <v>974869.37999999966</v>
      </c>
      <c r="D29" s="16">
        <v>1003393.8700000003</v>
      </c>
      <c r="E29" s="16">
        <v>-28524.490000000689</v>
      </c>
      <c r="F29" s="18">
        <v>-2.9259807093336646E-2</v>
      </c>
      <c r="G29" s="17">
        <v>2168</v>
      </c>
    </row>
    <row r="30" spans="2:13" x14ac:dyDescent="0.35">
      <c r="B30" s="15" t="s">
        <v>356</v>
      </c>
      <c r="C30" s="16">
        <v>959683.2200000009</v>
      </c>
      <c r="D30" s="16">
        <v>1123309.1699999988</v>
      </c>
      <c r="E30" s="16">
        <v>-163625.94999999786</v>
      </c>
      <c r="F30" s="18">
        <v>-0.17049995935116768</v>
      </c>
      <c r="G30" s="17">
        <v>758</v>
      </c>
    </row>
    <row r="31" spans="2:13" x14ac:dyDescent="0.35">
      <c r="B31" s="15" t="s">
        <v>312</v>
      </c>
      <c r="C31" s="16">
        <v>947970.90000000154</v>
      </c>
      <c r="D31" s="16">
        <v>982654.89000000095</v>
      </c>
      <c r="E31" s="16">
        <v>-34683.989999999409</v>
      </c>
      <c r="F31" s="18">
        <v>-3.658761044247176E-2</v>
      </c>
      <c r="G31" s="17">
        <v>647</v>
      </c>
    </row>
    <row r="32" spans="2:13" x14ac:dyDescent="0.35">
      <c r="B32" s="15" t="s">
        <v>328</v>
      </c>
      <c r="C32" s="16">
        <v>915136.34999999788</v>
      </c>
      <c r="D32" s="16">
        <v>948958.9800000001</v>
      </c>
      <c r="E32" s="16">
        <v>-33822.630000002217</v>
      </c>
      <c r="F32" s="18">
        <v>-3.6959115436734968E-2</v>
      </c>
      <c r="G32" s="17">
        <v>1448</v>
      </c>
    </row>
    <row r="33" spans="2:7" x14ac:dyDescent="0.35">
      <c r="B33" s="15" t="s">
        <v>273</v>
      </c>
      <c r="C33" s="16">
        <v>909155.70999999903</v>
      </c>
      <c r="D33" s="16">
        <v>896800.28000000061</v>
      </c>
      <c r="E33" s="16">
        <v>12355.429999998421</v>
      </c>
      <c r="F33" s="18">
        <v>1.3590004290902418E-2</v>
      </c>
      <c r="G33" s="17">
        <v>469</v>
      </c>
    </row>
    <row r="34" spans="2:7" x14ac:dyDescent="0.35">
      <c r="B34" s="15" t="s">
        <v>335</v>
      </c>
      <c r="C34" s="16">
        <v>907810.08999999939</v>
      </c>
      <c r="D34" s="16">
        <v>1005267.1700000007</v>
      </c>
      <c r="E34" s="16">
        <v>-97457.080000001355</v>
      </c>
      <c r="F34" s="18">
        <v>-0.10735403921320308</v>
      </c>
      <c r="G34" s="17">
        <v>2172</v>
      </c>
    </row>
    <row r="35" spans="2:7" x14ac:dyDescent="0.35">
      <c r="B35" s="15" t="s">
        <v>324</v>
      </c>
      <c r="C35" s="16">
        <v>895459.85999999824</v>
      </c>
      <c r="D35" s="16">
        <v>926570.21000000078</v>
      </c>
      <c r="E35" s="16">
        <v>-31110.350000002538</v>
      </c>
      <c r="F35" s="18">
        <v>-3.4742316646111417E-2</v>
      </c>
      <c r="G35" s="17">
        <v>1416</v>
      </c>
    </row>
    <row r="36" spans="2:7" x14ac:dyDescent="0.35">
      <c r="B36" s="15" t="s">
        <v>156</v>
      </c>
      <c r="C36" s="16">
        <v>893292.29999999807</v>
      </c>
      <c r="D36" s="16">
        <v>799555.05999999773</v>
      </c>
      <c r="E36" s="16">
        <v>93737.24000000034</v>
      </c>
      <c r="F36" s="18">
        <v>0.10493456621085902</v>
      </c>
      <c r="G36" s="17">
        <v>1160</v>
      </c>
    </row>
    <row r="37" spans="2:7" x14ac:dyDescent="0.35">
      <c r="B37" s="15" t="s">
        <v>153</v>
      </c>
      <c r="C37" s="16">
        <v>861913.55000000144</v>
      </c>
      <c r="D37" s="16">
        <v>771045.78000000166</v>
      </c>
      <c r="E37" s="16">
        <v>90867.769999999786</v>
      </c>
      <c r="F37" s="18">
        <v>0.10542561954154177</v>
      </c>
      <c r="G37" s="17">
        <v>1132</v>
      </c>
    </row>
    <row r="38" spans="2:7" x14ac:dyDescent="0.35">
      <c r="B38" s="15" t="s">
        <v>314</v>
      </c>
      <c r="C38" s="16">
        <v>850653.16000000073</v>
      </c>
      <c r="D38" s="16">
        <v>879050.36999999965</v>
      </c>
      <c r="E38" s="16">
        <v>-28397.209999998915</v>
      </c>
      <c r="F38" s="18">
        <v>-3.3382830200735271E-2</v>
      </c>
      <c r="G38" s="17">
        <v>617</v>
      </c>
    </row>
    <row r="39" spans="2:7" x14ac:dyDescent="0.35">
      <c r="B39" s="15" t="s">
        <v>310</v>
      </c>
      <c r="C39" s="16">
        <v>849187.15000000026</v>
      </c>
      <c r="D39" s="16">
        <v>877495.47999999986</v>
      </c>
      <c r="E39" s="16">
        <v>-28308.329999999609</v>
      </c>
      <c r="F39" s="18">
        <v>-3.3335796473132687E-2</v>
      </c>
      <c r="G39" s="17">
        <v>616</v>
      </c>
    </row>
    <row r="40" spans="2:7" x14ac:dyDescent="0.35">
      <c r="B40" s="15" t="s">
        <v>340</v>
      </c>
      <c r="C40" s="16">
        <v>818631.80999999959</v>
      </c>
      <c r="D40" s="16">
        <v>839128.88000000105</v>
      </c>
      <c r="E40" s="16">
        <v>-20497.070000001462</v>
      </c>
      <c r="F40" s="18">
        <v>-2.503820368280274E-2</v>
      </c>
      <c r="G40" s="17">
        <v>1811</v>
      </c>
    </row>
    <row r="41" spans="2:7" x14ac:dyDescent="0.35">
      <c r="B41" s="15" t="s">
        <v>336</v>
      </c>
      <c r="C41" s="16">
        <v>812845.48999999976</v>
      </c>
      <c r="D41" s="16">
        <v>833831.46000000183</v>
      </c>
      <c r="E41" s="16">
        <v>-20985.970000002068</v>
      </c>
      <c r="F41" s="18">
        <v>-2.5817907902770148E-2</v>
      </c>
      <c r="G41" s="17">
        <v>1798</v>
      </c>
    </row>
    <row r="42" spans="2:7" x14ac:dyDescent="0.35">
      <c r="B42" s="15" t="s">
        <v>332</v>
      </c>
      <c r="C42" s="16">
        <v>809709.09999999963</v>
      </c>
      <c r="D42" s="16">
        <v>829524.6500000013</v>
      </c>
      <c r="E42" s="16">
        <v>-19815.550000001676</v>
      </c>
      <c r="F42" s="18">
        <v>-2.4472430901420875E-2</v>
      </c>
      <c r="G42" s="17">
        <v>1789</v>
      </c>
    </row>
    <row r="43" spans="2:7" x14ac:dyDescent="0.35">
      <c r="B43" s="15" t="s">
        <v>305</v>
      </c>
      <c r="C43" s="16">
        <v>792228.23999999987</v>
      </c>
      <c r="D43" s="16">
        <v>801207.30000000133</v>
      </c>
      <c r="E43" s="16">
        <v>-8979.0600000014529</v>
      </c>
      <c r="F43" s="18">
        <v>-1.133393073693189E-2</v>
      </c>
      <c r="G43" s="17">
        <v>369</v>
      </c>
    </row>
    <row r="44" spans="2:7" x14ac:dyDescent="0.35">
      <c r="B44" s="15" t="s">
        <v>325</v>
      </c>
      <c r="C44" s="16">
        <v>753200.80999999866</v>
      </c>
      <c r="D44" s="16">
        <v>778550.27999999991</v>
      </c>
      <c r="E44" s="16">
        <v>-25349.470000001253</v>
      </c>
      <c r="F44" s="18">
        <v>-3.365565950466954E-2</v>
      </c>
      <c r="G44" s="17">
        <v>1192</v>
      </c>
    </row>
    <row r="45" spans="2:7" x14ac:dyDescent="0.35">
      <c r="B45" s="15" t="s">
        <v>313</v>
      </c>
      <c r="C45" s="16">
        <v>741801.06000000041</v>
      </c>
      <c r="D45" s="16">
        <v>768506.05000000098</v>
      </c>
      <c r="E45" s="16">
        <v>-26704.990000000573</v>
      </c>
      <c r="F45" s="18">
        <v>-3.600020469099971E-2</v>
      </c>
      <c r="G45" s="17">
        <v>506</v>
      </c>
    </row>
    <row r="46" spans="2:7" x14ac:dyDescent="0.35">
      <c r="B46" s="15" t="s">
        <v>316</v>
      </c>
      <c r="C46" s="16">
        <v>653568.80999999889</v>
      </c>
      <c r="D46" s="16">
        <v>694971.41999999876</v>
      </c>
      <c r="E46" s="16">
        <v>-41402.60999999987</v>
      </c>
      <c r="F46" s="18">
        <v>-6.3348509547143078E-2</v>
      </c>
      <c r="G46" s="17">
        <v>642</v>
      </c>
    </row>
    <row r="47" spans="2:7" x14ac:dyDescent="0.35">
      <c r="B47" s="15" t="s">
        <v>353</v>
      </c>
      <c r="C47" s="16">
        <v>637976.24000000057</v>
      </c>
      <c r="D47" s="16">
        <v>660944.54999999993</v>
      </c>
      <c r="E47" s="16">
        <v>-22968.309999999357</v>
      </c>
      <c r="F47" s="18">
        <v>-3.6001826651098065E-2</v>
      </c>
      <c r="G47" s="17">
        <v>446</v>
      </c>
    </row>
    <row r="48" spans="2:7" x14ac:dyDescent="0.35">
      <c r="B48" s="15" t="s">
        <v>321</v>
      </c>
      <c r="C48" s="16">
        <v>621100.89999999863</v>
      </c>
      <c r="D48" s="16">
        <v>628142.99000000069</v>
      </c>
      <c r="E48" s="16">
        <v>-7042.0900000020629</v>
      </c>
      <c r="F48" s="18">
        <v>-1.133807727537036E-2</v>
      </c>
      <c r="G48" s="17">
        <v>710</v>
      </c>
    </row>
    <row r="49" spans="2:7" x14ac:dyDescent="0.35">
      <c r="B49" s="15" t="s">
        <v>362</v>
      </c>
      <c r="C49" s="16">
        <v>597827.48000000115</v>
      </c>
      <c r="D49" s="16">
        <v>623754.20000000077</v>
      </c>
      <c r="E49" s="16">
        <v>-25926.719999999623</v>
      </c>
      <c r="F49" s="18">
        <v>-4.3368230580500537E-2</v>
      </c>
      <c r="G49" s="17">
        <v>826</v>
      </c>
    </row>
    <row r="50" spans="2:7" x14ac:dyDescent="0.35">
      <c r="B50" s="15" t="s">
        <v>326</v>
      </c>
      <c r="C50" s="16">
        <v>576609.26999999885</v>
      </c>
      <c r="D50" s="16">
        <v>595861.89000000036</v>
      </c>
      <c r="E50" s="16">
        <v>-19252.620000001509</v>
      </c>
      <c r="F50" s="18">
        <v>-3.3389369546558884E-2</v>
      </c>
      <c r="G50" s="17">
        <v>912</v>
      </c>
    </row>
    <row r="51" spans="2:7" x14ac:dyDescent="0.35">
      <c r="B51" s="15" t="s">
        <v>306</v>
      </c>
      <c r="C51" s="16">
        <v>566797.44000000088</v>
      </c>
      <c r="D51" s="16">
        <v>573221.46</v>
      </c>
      <c r="E51" s="16">
        <v>-6424.0199999990873</v>
      </c>
      <c r="F51" s="18">
        <v>-1.1333890287152809E-2</v>
      </c>
      <c r="G51" s="17">
        <v>264</v>
      </c>
    </row>
    <row r="52" spans="2:7" x14ac:dyDescent="0.35">
      <c r="B52" s="15" t="s">
        <v>357</v>
      </c>
      <c r="C52" s="16">
        <v>564070.65000000095</v>
      </c>
      <c r="D52" s="16">
        <v>655016.80000000016</v>
      </c>
      <c r="E52" s="16">
        <v>-90946.149999999208</v>
      </c>
      <c r="F52" s="18">
        <v>-0.16123184214601319</v>
      </c>
      <c r="G52" s="17">
        <v>442</v>
      </c>
    </row>
    <row r="53" spans="2:7" x14ac:dyDescent="0.35">
      <c r="B53" s="15" t="s">
        <v>322</v>
      </c>
      <c r="C53" s="16">
        <v>508398.77999999921</v>
      </c>
      <c r="D53" s="16">
        <v>514900.30000000022</v>
      </c>
      <c r="E53" s="16">
        <v>-6501.5200000010082</v>
      </c>
      <c r="F53" s="18">
        <v>-1.2788228956806345E-2</v>
      </c>
      <c r="G53" s="17">
        <v>582</v>
      </c>
    </row>
    <row r="54" spans="2:7" x14ac:dyDescent="0.35">
      <c r="B54" s="15" t="s">
        <v>280</v>
      </c>
      <c r="C54" s="16">
        <v>502084.23999999982</v>
      </c>
      <c r="D54" s="16">
        <v>464386.20999999892</v>
      </c>
      <c r="E54" s="16">
        <v>37698.030000000901</v>
      </c>
      <c r="F54" s="18">
        <v>7.5083077692303019E-2</v>
      </c>
      <c r="G54" s="17">
        <v>776</v>
      </c>
    </row>
    <row r="55" spans="2:7" x14ac:dyDescent="0.35">
      <c r="B55" s="15" t="s">
        <v>363</v>
      </c>
      <c r="C55" s="16">
        <v>491163.75000000128</v>
      </c>
      <c r="D55" s="16">
        <v>509726.45000000042</v>
      </c>
      <c r="E55" s="16">
        <v>-18562.699999999139</v>
      </c>
      <c r="F55" s="18">
        <v>-3.7793302131924618E-2</v>
      </c>
      <c r="G55" s="17">
        <v>675</v>
      </c>
    </row>
    <row r="56" spans="2:7" x14ac:dyDescent="0.35">
      <c r="B56" s="15" t="s">
        <v>281</v>
      </c>
      <c r="C56" s="16">
        <v>484048.53</v>
      </c>
      <c r="D56" s="16">
        <v>447031.65999999898</v>
      </c>
      <c r="E56" s="16">
        <v>37016.870000001043</v>
      </c>
      <c r="F56" s="18">
        <v>7.6473468476396453E-2</v>
      </c>
      <c r="G56" s="17">
        <v>747</v>
      </c>
    </row>
    <row r="57" spans="2:7" x14ac:dyDescent="0.35">
      <c r="B57" s="15" t="s">
        <v>282</v>
      </c>
      <c r="C57" s="16">
        <v>479231.8</v>
      </c>
      <c r="D57" s="16">
        <v>442842.59999999905</v>
      </c>
      <c r="E57" s="16">
        <v>36389.200000000943</v>
      </c>
      <c r="F57" s="18">
        <v>7.5932356742605442E-2</v>
      </c>
      <c r="G57" s="17">
        <v>740</v>
      </c>
    </row>
    <row r="58" spans="2:7" x14ac:dyDescent="0.35">
      <c r="B58" s="15" t="s">
        <v>337</v>
      </c>
      <c r="C58" s="16">
        <v>477543.02999999997</v>
      </c>
      <c r="D58" s="16">
        <v>487842.5200000006</v>
      </c>
      <c r="E58" s="16">
        <v>-10299.490000000631</v>
      </c>
      <c r="F58" s="18">
        <v>-2.1567668991003035E-2</v>
      </c>
      <c r="G58" s="17">
        <v>1051</v>
      </c>
    </row>
    <row r="59" spans="2:7" x14ac:dyDescent="0.35">
      <c r="B59" s="15" t="s">
        <v>152</v>
      </c>
      <c r="C59" s="16">
        <v>475066.75999999978</v>
      </c>
      <c r="D59" s="16">
        <v>424198.41999999952</v>
      </c>
      <c r="E59" s="16">
        <v>50868.340000000258</v>
      </c>
      <c r="F59" s="18">
        <v>0.10707619282814121</v>
      </c>
      <c r="G59" s="17">
        <v>626</v>
      </c>
    </row>
    <row r="60" spans="2:7" x14ac:dyDescent="0.35">
      <c r="B60" s="15" t="s">
        <v>158</v>
      </c>
      <c r="C60" s="16">
        <v>470900.73999999941</v>
      </c>
      <c r="D60" s="16">
        <v>420420.78999999887</v>
      </c>
      <c r="E60" s="16">
        <v>50479.950000000536</v>
      </c>
      <c r="F60" s="18">
        <v>0.10719870603728633</v>
      </c>
      <c r="G60" s="17">
        <v>614</v>
      </c>
    </row>
    <row r="61" spans="2:7" x14ac:dyDescent="0.35">
      <c r="B61" s="15" t="s">
        <v>258</v>
      </c>
      <c r="C61" s="16">
        <v>467824.82000000047</v>
      </c>
      <c r="D61" s="16">
        <v>451676.82000000024</v>
      </c>
      <c r="E61" s="16">
        <v>16148.000000000233</v>
      </c>
      <c r="F61" s="18">
        <v>3.4517193850467823E-2</v>
      </c>
      <c r="G61" s="17">
        <v>1384</v>
      </c>
    </row>
    <row r="62" spans="2:7" x14ac:dyDescent="0.35">
      <c r="B62" s="15" t="s">
        <v>333</v>
      </c>
      <c r="C62" s="16">
        <v>464837.43000000017</v>
      </c>
      <c r="D62" s="16">
        <v>474922.12000000098</v>
      </c>
      <c r="E62" s="16">
        <v>-10084.690000000817</v>
      </c>
      <c r="F62" s="18">
        <v>-2.1695090259837322E-2</v>
      </c>
      <c r="G62" s="17">
        <v>1024</v>
      </c>
    </row>
    <row r="63" spans="2:7" x14ac:dyDescent="0.35">
      <c r="B63" s="15" t="s">
        <v>329</v>
      </c>
      <c r="C63" s="16">
        <v>461784.8899999999</v>
      </c>
      <c r="D63" s="16">
        <v>471883.02000000054</v>
      </c>
      <c r="E63" s="16">
        <v>-10098.130000000645</v>
      </c>
      <c r="F63" s="18">
        <v>-2.1867605932278659E-2</v>
      </c>
      <c r="G63" s="17">
        <v>1017</v>
      </c>
    </row>
    <row r="64" spans="2:7" x14ac:dyDescent="0.35">
      <c r="B64" s="15" t="s">
        <v>279</v>
      </c>
      <c r="C64" s="16">
        <v>442749.95999999979</v>
      </c>
      <c r="D64" s="16">
        <v>409330.14999999909</v>
      </c>
      <c r="E64" s="16">
        <v>33419.810000000696</v>
      </c>
      <c r="F64" s="18">
        <v>7.5482355774805068E-2</v>
      </c>
      <c r="G64" s="17">
        <v>684</v>
      </c>
    </row>
    <row r="65" spans="2:7" x14ac:dyDescent="0.35">
      <c r="B65" s="15" t="s">
        <v>327</v>
      </c>
      <c r="C65" s="16">
        <v>394058.35000000027</v>
      </c>
      <c r="D65" s="16">
        <v>407292.84000000061</v>
      </c>
      <c r="E65" s="16">
        <v>-13234.49000000034</v>
      </c>
      <c r="F65" s="18">
        <v>-3.3585102307818956E-2</v>
      </c>
      <c r="G65" s="17">
        <v>623</v>
      </c>
    </row>
    <row r="66" spans="2:7" x14ac:dyDescent="0.35">
      <c r="B66" s="15" t="s">
        <v>167</v>
      </c>
      <c r="C66" s="16">
        <v>380581.9600000002</v>
      </c>
      <c r="D66" s="16">
        <v>367537.09999999986</v>
      </c>
      <c r="E66" s="16">
        <v>13044.860000000335</v>
      </c>
      <c r="F66" s="18">
        <v>3.4276086023626369E-2</v>
      </c>
      <c r="G66" s="17">
        <v>469</v>
      </c>
    </row>
    <row r="67" spans="2:7" x14ac:dyDescent="0.35">
      <c r="B67" s="15" t="s">
        <v>169</v>
      </c>
      <c r="C67" s="16">
        <v>379654.84</v>
      </c>
      <c r="D67" s="16">
        <v>366745.56999999977</v>
      </c>
      <c r="E67" s="16">
        <v>12909.270000000251</v>
      </c>
      <c r="F67" s="18">
        <v>3.4002648300230413E-2</v>
      </c>
      <c r="G67" s="17">
        <v>468</v>
      </c>
    </row>
    <row r="68" spans="2:7" x14ac:dyDescent="0.35">
      <c r="B68" s="15" t="s">
        <v>165</v>
      </c>
      <c r="C68" s="16">
        <v>356131.62000000011</v>
      </c>
      <c r="D68" s="16">
        <v>343584.21999999974</v>
      </c>
      <c r="E68" s="16">
        <v>12547.400000000373</v>
      </c>
      <c r="F68" s="18">
        <v>3.5232479497328453E-2</v>
      </c>
      <c r="G68" s="17">
        <v>437</v>
      </c>
    </row>
    <row r="69" spans="2:7" x14ac:dyDescent="0.35">
      <c r="B69" s="15" t="s">
        <v>342</v>
      </c>
      <c r="C69" s="16">
        <v>353095.03000000049</v>
      </c>
      <c r="D69" s="16">
        <v>376984.01000000007</v>
      </c>
      <c r="E69" s="16">
        <v>-23888.979999999574</v>
      </c>
      <c r="F69" s="18">
        <v>-6.7655950863991315E-2</v>
      </c>
      <c r="G69" s="17">
        <v>1097</v>
      </c>
    </row>
    <row r="70" spans="2:7" x14ac:dyDescent="0.35">
      <c r="B70" s="15" t="s">
        <v>302</v>
      </c>
      <c r="C70" s="16">
        <v>334925.76000000024</v>
      </c>
      <c r="D70" s="16">
        <v>338721.75999999995</v>
      </c>
      <c r="E70" s="16">
        <v>-3795.999999999709</v>
      </c>
      <c r="F70" s="18">
        <v>-1.1333855001179087E-2</v>
      </c>
      <c r="G70" s="17">
        <v>156</v>
      </c>
    </row>
    <row r="71" spans="2:7" x14ac:dyDescent="0.35">
      <c r="B71" s="15" t="s">
        <v>304</v>
      </c>
      <c r="C71" s="16">
        <v>334925.76000000018</v>
      </c>
      <c r="D71" s="16">
        <v>338721.78999999992</v>
      </c>
      <c r="E71" s="16">
        <v>-3796.0299999997369</v>
      </c>
      <c r="F71" s="18">
        <v>-1.1333944573268221E-2</v>
      </c>
      <c r="G71" s="17">
        <v>156</v>
      </c>
    </row>
    <row r="72" spans="2:7" x14ac:dyDescent="0.35">
      <c r="B72" s="15" t="s">
        <v>303</v>
      </c>
      <c r="C72" s="16">
        <v>334925.76000000007</v>
      </c>
      <c r="D72" s="16">
        <v>338721.79</v>
      </c>
      <c r="E72" s="16">
        <v>-3796.0299999999115</v>
      </c>
      <c r="F72" s="18">
        <v>-1.1333944573268747E-2</v>
      </c>
      <c r="G72" s="17">
        <v>156</v>
      </c>
    </row>
    <row r="73" spans="2:7" x14ac:dyDescent="0.35">
      <c r="B73" s="15" t="s">
        <v>354</v>
      </c>
      <c r="C73" s="16">
        <v>308975.04000000039</v>
      </c>
      <c r="D73" s="16">
        <v>320098.7300000001</v>
      </c>
      <c r="E73" s="16">
        <v>-11123.689999999711</v>
      </c>
      <c r="F73" s="18">
        <v>-3.6001904878787933E-2</v>
      </c>
      <c r="G73" s="17">
        <v>216</v>
      </c>
    </row>
    <row r="74" spans="2:7" x14ac:dyDescent="0.35">
      <c r="B74" s="15" t="s">
        <v>323</v>
      </c>
      <c r="C74" s="16">
        <v>306176.5</v>
      </c>
      <c r="D74" s="16">
        <v>309648.00999999966</v>
      </c>
      <c r="E74" s="16">
        <v>-3471.5099999996601</v>
      </c>
      <c r="F74" s="18">
        <v>-1.133826404051147E-2</v>
      </c>
      <c r="G74" s="17">
        <v>350</v>
      </c>
    </row>
    <row r="75" spans="2:7" x14ac:dyDescent="0.35">
      <c r="B75" s="15" t="s">
        <v>317</v>
      </c>
      <c r="C75" s="16">
        <v>305156.40999999968</v>
      </c>
      <c r="D75" s="16">
        <v>323670.49000000005</v>
      </c>
      <c r="E75" s="16">
        <v>-18514.080000000366</v>
      </c>
      <c r="F75" s="18">
        <v>-6.0670788465496707E-2</v>
      </c>
      <c r="G75" s="17">
        <v>299</v>
      </c>
    </row>
    <row r="76" spans="2:7" x14ac:dyDescent="0.35">
      <c r="B76" s="15" t="s">
        <v>319</v>
      </c>
      <c r="C76" s="16">
        <v>302677.33999999991</v>
      </c>
      <c r="D76" s="16">
        <v>306109.22999999986</v>
      </c>
      <c r="E76" s="16">
        <v>-3431.8899999999558</v>
      </c>
      <c r="F76" s="18">
        <v>-1.1338443769857225E-2</v>
      </c>
      <c r="G76" s="17">
        <v>346</v>
      </c>
    </row>
    <row r="77" spans="2:7" x14ac:dyDescent="0.35">
      <c r="B77" s="15" t="s">
        <v>256</v>
      </c>
      <c r="C77" s="16">
        <v>294407.80000000051</v>
      </c>
      <c r="D77" s="16">
        <v>283851.91999999963</v>
      </c>
      <c r="E77" s="16">
        <v>10555.880000000878</v>
      </c>
      <c r="F77" s="18">
        <v>3.5854620699590362E-2</v>
      </c>
      <c r="G77" s="17">
        <v>870</v>
      </c>
    </row>
    <row r="78" spans="2:7" x14ac:dyDescent="0.35">
      <c r="B78" s="15" t="s">
        <v>373</v>
      </c>
      <c r="C78" s="16">
        <v>294297.75999999995</v>
      </c>
      <c r="D78" s="16">
        <v>332701.15000000008</v>
      </c>
      <c r="E78" s="16">
        <v>-38403.39000000013</v>
      </c>
      <c r="F78" s="18">
        <v>-0.13049161502282633</v>
      </c>
      <c r="G78" s="17">
        <v>721</v>
      </c>
    </row>
    <row r="79" spans="2:7" x14ac:dyDescent="0.35">
      <c r="B79" s="15" t="s">
        <v>369</v>
      </c>
      <c r="C79" s="16">
        <v>292003.8499999998</v>
      </c>
      <c r="D79" s="16">
        <v>329932.55000000016</v>
      </c>
      <c r="E79" s="16">
        <v>-37928.700000000361</v>
      </c>
      <c r="F79" s="18">
        <v>-0.12989109561398038</v>
      </c>
      <c r="G79" s="17">
        <v>715</v>
      </c>
    </row>
    <row r="80" spans="2:7" x14ac:dyDescent="0.35">
      <c r="B80" s="15" t="s">
        <v>206</v>
      </c>
      <c r="C80" s="16">
        <v>290456.52000000176</v>
      </c>
      <c r="D80" s="16">
        <v>281797.98999999964</v>
      </c>
      <c r="E80" s="16">
        <v>8658.5300000021234</v>
      </c>
      <c r="F80" s="18">
        <v>2.9810072777853535E-2</v>
      </c>
      <c r="G80" s="17">
        <v>1535</v>
      </c>
    </row>
    <row r="81" spans="2:7" x14ac:dyDescent="0.35">
      <c r="B81" s="15" t="s">
        <v>365</v>
      </c>
      <c r="C81" s="16">
        <v>289465.00999999983</v>
      </c>
      <c r="D81" s="16">
        <v>328548.21000000002</v>
      </c>
      <c r="E81" s="16">
        <v>-39083.200000000186</v>
      </c>
      <c r="F81" s="18">
        <v>-0.1350187368069122</v>
      </c>
      <c r="G81" s="17">
        <v>712</v>
      </c>
    </row>
    <row r="82" spans="2:7" x14ac:dyDescent="0.35">
      <c r="B82" s="15" t="s">
        <v>259</v>
      </c>
      <c r="C82" s="16">
        <v>287010.25000000029</v>
      </c>
      <c r="D82" s="16">
        <v>276454.62999999971</v>
      </c>
      <c r="E82" s="16">
        <v>10555.620000000577</v>
      </c>
      <c r="F82" s="18">
        <v>3.6777850268415735E-2</v>
      </c>
      <c r="G82" s="17">
        <v>849</v>
      </c>
    </row>
    <row r="83" spans="2:7" x14ac:dyDescent="0.35">
      <c r="B83" s="15" t="s">
        <v>181</v>
      </c>
      <c r="C83" s="16">
        <v>286055.90999999986</v>
      </c>
      <c r="D83" s="16">
        <v>287031.59999999992</v>
      </c>
      <c r="E83" s="16">
        <v>-975.69000000006054</v>
      </c>
      <c r="F83" s="18">
        <v>-3.4108367137041882E-3</v>
      </c>
      <c r="G83" s="17">
        <v>477</v>
      </c>
    </row>
    <row r="84" spans="2:7" x14ac:dyDescent="0.35">
      <c r="B84" s="15" t="s">
        <v>360</v>
      </c>
      <c r="C84" s="16">
        <v>285465.42000000062</v>
      </c>
      <c r="D84" s="16">
        <v>296018.8300000006</v>
      </c>
      <c r="E84" s="16">
        <v>-10553.409999999974</v>
      </c>
      <c r="F84" s="18">
        <v>-3.6969136226727393E-2</v>
      </c>
      <c r="G84" s="17">
        <v>392</v>
      </c>
    </row>
    <row r="85" spans="2:7" x14ac:dyDescent="0.35">
      <c r="B85" s="15" t="s">
        <v>177</v>
      </c>
      <c r="C85" s="16">
        <v>285343.11999999994</v>
      </c>
      <c r="D85" s="16">
        <v>286429.8499999998</v>
      </c>
      <c r="E85" s="16">
        <v>-1086.729999999865</v>
      </c>
      <c r="F85" s="18">
        <v>-3.8085025494915218E-3</v>
      </c>
      <c r="G85" s="17">
        <v>476</v>
      </c>
    </row>
    <row r="86" spans="2:7" x14ac:dyDescent="0.35">
      <c r="B86" s="15" t="s">
        <v>343</v>
      </c>
      <c r="C86" s="16">
        <v>282843.25000000058</v>
      </c>
      <c r="D86" s="16">
        <v>300693.73</v>
      </c>
      <c r="E86" s="16">
        <v>-17850.479999999399</v>
      </c>
      <c r="F86" s="18">
        <v>-6.3110857338824114E-2</v>
      </c>
      <c r="G86" s="17">
        <v>875</v>
      </c>
    </row>
    <row r="87" spans="2:7" x14ac:dyDescent="0.35">
      <c r="B87" s="15" t="s">
        <v>330</v>
      </c>
      <c r="C87" s="16">
        <v>264828.17000000004</v>
      </c>
      <c r="D87" s="16">
        <v>270509.24999999977</v>
      </c>
      <c r="E87" s="16">
        <v>-5681.0799999997253</v>
      </c>
      <c r="F87" s="18">
        <v>-2.1451947502411563E-2</v>
      </c>
      <c r="G87" s="17">
        <v>583</v>
      </c>
    </row>
    <row r="88" spans="2:7" x14ac:dyDescent="0.35">
      <c r="B88" s="15" t="s">
        <v>334</v>
      </c>
      <c r="C88" s="16">
        <v>263200.65999999997</v>
      </c>
      <c r="D88" s="16">
        <v>268930.22999999975</v>
      </c>
      <c r="E88" s="16">
        <v>-5729.5699999997742</v>
      </c>
      <c r="F88" s="18">
        <v>-2.1768828391234941E-2</v>
      </c>
      <c r="G88" s="17">
        <v>579</v>
      </c>
    </row>
    <row r="89" spans="2:7" x14ac:dyDescent="0.35">
      <c r="B89" s="15" t="s">
        <v>157</v>
      </c>
      <c r="C89" s="16">
        <v>258411.65999999954</v>
      </c>
      <c r="D89" s="16">
        <v>232051.10999999987</v>
      </c>
      <c r="E89" s="16">
        <v>26360.549999999668</v>
      </c>
      <c r="F89" s="18">
        <v>0.10200990930517499</v>
      </c>
      <c r="G89" s="17">
        <v>333</v>
      </c>
    </row>
    <row r="90" spans="2:7" x14ac:dyDescent="0.35">
      <c r="B90" s="15" t="s">
        <v>358</v>
      </c>
      <c r="C90" s="16">
        <v>256525.83000000013</v>
      </c>
      <c r="D90" s="16">
        <v>303797.38000000012</v>
      </c>
      <c r="E90" s="16">
        <v>-47271.549999999988</v>
      </c>
      <c r="F90" s="18">
        <v>-0.184275984995351</v>
      </c>
      <c r="G90" s="17">
        <v>205</v>
      </c>
    </row>
    <row r="91" spans="2:7" x14ac:dyDescent="0.35">
      <c r="B91" s="15" t="s">
        <v>338</v>
      </c>
      <c r="C91" s="16">
        <v>247663.95</v>
      </c>
      <c r="D91" s="16">
        <v>253219.60999999969</v>
      </c>
      <c r="E91" s="16">
        <v>-5555.6599999996834</v>
      </c>
      <c r="F91" s="18">
        <v>-2.2432251443941207E-2</v>
      </c>
      <c r="G91" s="17">
        <v>544</v>
      </c>
    </row>
    <row r="92" spans="2:7" x14ac:dyDescent="0.35">
      <c r="B92" s="15" t="s">
        <v>366</v>
      </c>
      <c r="C92" s="16">
        <v>229720.69999999992</v>
      </c>
      <c r="D92" s="16">
        <v>260715.87000000002</v>
      </c>
      <c r="E92" s="16">
        <v>-30995.1700000001</v>
      </c>
      <c r="F92" s="18">
        <v>-0.13492545512877208</v>
      </c>
      <c r="G92" s="17">
        <v>565</v>
      </c>
    </row>
    <row r="93" spans="2:7" x14ac:dyDescent="0.35">
      <c r="B93" s="15" t="s">
        <v>370</v>
      </c>
      <c r="C93" s="16">
        <v>226936.8799999998</v>
      </c>
      <c r="D93" s="16">
        <v>257485.74000000011</v>
      </c>
      <c r="E93" s="16">
        <v>-30548.860000000306</v>
      </c>
      <c r="F93" s="18">
        <v>-0.13461390673917933</v>
      </c>
      <c r="G93" s="17">
        <v>558</v>
      </c>
    </row>
    <row r="94" spans="2:7" x14ac:dyDescent="0.35">
      <c r="B94" s="15" t="s">
        <v>284</v>
      </c>
      <c r="C94" s="16">
        <v>212485.12000000014</v>
      </c>
      <c r="D94" s="16">
        <v>193518.07000000015</v>
      </c>
      <c r="E94" s="16">
        <v>18967.049999999988</v>
      </c>
      <c r="F94" s="18">
        <v>8.926295638960495E-2</v>
      </c>
      <c r="G94" s="17">
        <v>461</v>
      </c>
    </row>
    <row r="95" spans="2:7" x14ac:dyDescent="0.35">
      <c r="B95" s="15" t="s">
        <v>182</v>
      </c>
      <c r="C95" s="16">
        <v>201325.40999999992</v>
      </c>
      <c r="D95" s="16">
        <v>201584.06999999992</v>
      </c>
      <c r="E95" s="16">
        <v>-258.66000000000349</v>
      </c>
      <c r="F95" s="18">
        <v>-1.2847856611840681E-3</v>
      </c>
      <c r="G95" s="17">
        <v>335</v>
      </c>
    </row>
    <row r="96" spans="2:7" x14ac:dyDescent="0.35">
      <c r="B96" s="15" t="s">
        <v>244</v>
      </c>
      <c r="C96" s="16">
        <v>200191.87999999966</v>
      </c>
      <c r="D96" s="16">
        <v>178015.31999999972</v>
      </c>
      <c r="E96" s="16">
        <v>22176.559999999939</v>
      </c>
      <c r="F96" s="18">
        <v>0.11077652100574698</v>
      </c>
      <c r="G96" s="17">
        <v>958</v>
      </c>
    </row>
    <row r="97" spans="2:7" x14ac:dyDescent="0.35">
      <c r="B97" s="15" t="s">
        <v>212</v>
      </c>
      <c r="C97" s="16">
        <v>195433.51000000062</v>
      </c>
      <c r="D97" s="16">
        <v>184282.02000000057</v>
      </c>
      <c r="E97" s="16">
        <v>11151.490000000049</v>
      </c>
      <c r="F97" s="18">
        <v>5.7060275896390608E-2</v>
      </c>
      <c r="G97" s="17">
        <v>994</v>
      </c>
    </row>
    <row r="98" spans="2:7" x14ac:dyDescent="0.35">
      <c r="B98" s="15" t="s">
        <v>209</v>
      </c>
      <c r="C98" s="16">
        <v>194781.84000000067</v>
      </c>
      <c r="D98" s="16">
        <v>183754.48000000053</v>
      </c>
      <c r="E98" s="16">
        <v>11027.360000000132</v>
      </c>
      <c r="F98" s="18">
        <v>5.6613901994149424E-2</v>
      </c>
      <c r="G98" s="17">
        <v>991</v>
      </c>
    </row>
    <row r="99" spans="2:7" x14ac:dyDescent="0.35">
      <c r="B99" s="15" t="s">
        <v>178</v>
      </c>
      <c r="C99" s="16">
        <v>192832.21999999988</v>
      </c>
      <c r="D99" s="16">
        <v>193761.36999999994</v>
      </c>
      <c r="E99" s="16">
        <v>-929.15000000005239</v>
      </c>
      <c r="F99" s="18">
        <v>-4.8184374997085706E-3</v>
      </c>
      <c r="G99" s="17">
        <v>322</v>
      </c>
    </row>
    <row r="100" spans="2:7" x14ac:dyDescent="0.35">
      <c r="B100" s="15" t="s">
        <v>147</v>
      </c>
      <c r="C100" s="16">
        <v>182007.6</v>
      </c>
      <c r="D100" s="16">
        <v>116014.80000000016</v>
      </c>
      <c r="E100" s="16">
        <v>65992.799999999843</v>
      </c>
      <c r="F100" s="18">
        <v>0.36258266138336992</v>
      </c>
      <c r="G100" s="17">
        <v>2585</v>
      </c>
    </row>
    <row r="101" spans="2:7" x14ac:dyDescent="0.35">
      <c r="B101" s="15" t="s">
        <v>246</v>
      </c>
      <c r="C101" s="16">
        <v>178335.38000000006</v>
      </c>
      <c r="D101" s="16">
        <v>163089.36000000013</v>
      </c>
      <c r="E101" s="16">
        <v>15246.019999999931</v>
      </c>
      <c r="F101" s="18">
        <v>8.5490719788748171E-2</v>
      </c>
      <c r="G101" s="17">
        <v>818</v>
      </c>
    </row>
    <row r="102" spans="2:7" x14ac:dyDescent="0.35">
      <c r="B102" s="15" t="s">
        <v>207</v>
      </c>
      <c r="C102" s="16">
        <v>172982.32000000071</v>
      </c>
      <c r="D102" s="16">
        <v>167177.99000000011</v>
      </c>
      <c r="E102" s="16">
        <v>5804.3300000005984</v>
      </c>
      <c r="F102" s="18">
        <v>3.355446961285162E-2</v>
      </c>
      <c r="G102" s="17">
        <v>917</v>
      </c>
    </row>
    <row r="103" spans="2:7" x14ac:dyDescent="0.35">
      <c r="B103" s="15" t="s">
        <v>229</v>
      </c>
      <c r="C103" s="16">
        <v>170578.01999999923</v>
      </c>
      <c r="D103" s="16">
        <v>198278.43000000034</v>
      </c>
      <c r="E103" s="16">
        <v>-27700.410000001109</v>
      </c>
      <c r="F103" s="18">
        <v>-0.16239143824040889</v>
      </c>
      <c r="G103" s="17">
        <v>5899</v>
      </c>
    </row>
    <row r="104" spans="2:7" x14ac:dyDescent="0.35">
      <c r="B104" s="15" t="s">
        <v>163</v>
      </c>
      <c r="C104" s="16">
        <v>166327.25</v>
      </c>
      <c r="D104" s="16">
        <v>123490.86999999975</v>
      </c>
      <c r="E104" s="16">
        <v>42836.380000000252</v>
      </c>
      <c r="F104" s="18">
        <v>0.25754276584264008</v>
      </c>
      <c r="G104" s="17">
        <v>850</v>
      </c>
    </row>
    <row r="105" spans="2:7" x14ac:dyDescent="0.35">
      <c r="B105" s="15" t="s">
        <v>344</v>
      </c>
      <c r="C105" s="16">
        <v>163614.95000000024</v>
      </c>
      <c r="D105" s="16">
        <v>173543.25</v>
      </c>
      <c r="E105" s="16">
        <v>-9928.2999999997555</v>
      </c>
      <c r="F105" s="18">
        <v>-6.0680885212504976E-2</v>
      </c>
      <c r="G105" s="17">
        <v>505</v>
      </c>
    </row>
    <row r="106" spans="2:7" x14ac:dyDescent="0.35">
      <c r="B106" s="15" t="s">
        <v>367</v>
      </c>
      <c r="C106" s="16">
        <v>149658.07999999984</v>
      </c>
      <c r="D106" s="16">
        <v>169811.28000000006</v>
      </c>
      <c r="E106" s="16">
        <v>-20153.200000000215</v>
      </c>
      <c r="F106" s="18">
        <v>-0.13466162334837006</v>
      </c>
      <c r="G106" s="17">
        <v>368</v>
      </c>
    </row>
    <row r="107" spans="2:7" x14ac:dyDescent="0.35">
      <c r="B107" s="15" t="s">
        <v>371</v>
      </c>
      <c r="C107" s="16">
        <v>145760.71999999997</v>
      </c>
      <c r="D107" s="16">
        <v>164735.41</v>
      </c>
      <c r="E107" s="16">
        <v>-18974.690000000031</v>
      </c>
      <c r="F107" s="18">
        <v>-0.13017697772074696</v>
      </c>
      <c r="G107" s="17">
        <v>357</v>
      </c>
    </row>
    <row r="108" spans="2:7" x14ac:dyDescent="0.35">
      <c r="B108" s="15" t="s">
        <v>159</v>
      </c>
      <c r="C108" s="16">
        <v>141635.10000000003</v>
      </c>
      <c r="D108" s="16">
        <v>122278.12999999998</v>
      </c>
      <c r="E108" s="16">
        <v>19356.970000000059</v>
      </c>
      <c r="F108" s="18">
        <v>0.13666788811530514</v>
      </c>
      <c r="G108" s="17">
        <v>173</v>
      </c>
    </row>
    <row r="109" spans="2:7" x14ac:dyDescent="0.35">
      <c r="B109" s="15" t="s">
        <v>361</v>
      </c>
      <c r="C109" s="16">
        <v>139950.71999999997</v>
      </c>
      <c r="D109" s="16">
        <v>144988.81000000003</v>
      </c>
      <c r="E109" s="16">
        <v>-5038.0900000000547</v>
      </c>
      <c r="F109" s="18">
        <v>-3.5999028800995495E-2</v>
      </c>
      <c r="G109" s="17">
        <v>192</v>
      </c>
    </row>
    <row r="110" spans="2:7" x14ac:dyDescent="0.35">
      <c r="B110" s="15" t="s">
        <v>213</v>
      </c>
      <c r="C110" s="16">
        <v>136756.87000000017</v>
      </c>
      <c r="D110" s="16">
        <v>128906.16000000013</v>
      </c>
      <c r="E110" s="16">
        <v>7850.7100000000355</v>
      </c>
      <c r="F110" s="18">
        <v>5.7406329934284295E-2</v>
      </c>
      <c r="G110" s="17">
        <v>695</v>
      </c>
    </row>
    <row r="111" spans="2:7" x14ac:dyDescent="0.35">
      <c r="B111" s="15" t="s">
        <v>320</v>
      </c>
      <c r="C111" s="16">
        <v>136467.24000000005</v>
      </c>
      <c r="D111" s="16">
        <v>138014.55999999991</v>
      </c>
      <c r="E111" s="16">
        <v>-1547.3199999998615</v>
      </c>
      <c r="F111" s="18">
        <v>-1.1338398871405773E-2</v>
      </c>
      <c r="G111" s="17">
        <v>156</v>
      </c>
    </row>
    <row r="112" spans="2:7" x14ac:dyDescent="0.35">
      <c r="B112" s="15" t="s">
        <v>138</v>
      </c>
      <c r="C112" s="16">
        <v>135091.34000000003</v>
      </c>
      <c r="D112" s="16">
        <v>87776.849999999817</v>
      </c>
      <c r="E112" s="16">
        <v>47314.490000000209</v>
      </c>
      <c r="F112" s="18">
        <v>0.35024073341785045</v>
      </c>
      <c r="G112" s="17">
        <v>3696</v>
      </c>
    </row>
    <row r="113" spans="2:7" x14ac:dyDescent="0.35">
      <c r="B113" s="15" t="s">
        <v>149</v>
      </c>
      <c r="C113" s="16">
        <v>134648.85000000009</v>
      </c>
      <c r="D113" s="16">
        <v>99797.950000000012</v>
      </c>
      <c r="E113" s="16">
        <v>34850.900000000081</v>
      </c>
      <c r="F113" s="18">
        <v>0.25882805534544157</v>
      </c>
      <c r="G113" s="17">
        <v>555</v>
      </c>
    </row>
    <row r="114" spans="2:7" x14ac:dyDescent="0.35">
      <c r="B114" s="15" t="s">
        <v>296</v>
      </c>
      <c r="C114" s="16">
        <v>132771.22000000012</v>
      </c>
      <c r="D114" s="16">
        <v>129143.46999999986</v>
      </c>
      <c r="E114" s="16">
        <v>3627.7500000002619</v>
      </c>
      <c r="F114" s="18">
        <v>2.7323316001767996E-2</v>
      </c>
      <c r="G114" s="17">
        <v>419</v>
      </c>
    </row>
    <row r="115" spans="2:7" x14ac:dyDescent="0.35">
      <c r="B115" s="15" t="s">
        <v>210</v>
      </c>
      <c r="C115" s="16">
        <v>131625.60000000012</v>
      </c>
      <c r="D115" s="16">
        <v>124057.05000000008</v>
      </c>
      <c r="E115" s="16">
        <v>7568.5500000000466</v>
      </c>
      <c r="F115" s="18">
        <v>5.7500592589891632E-2</v>
      </c>
      <c r="G115" s="17">
        <v>669</v>
      </c>
    </row>
    <row r="116" spans="2:7" x14ac:dyDescent="0.35">
      <c r="B116" s="15" t="s">
        <v>243</v>
      </c>
      <c r="C116" s="16">
        <v>129531.93999999992</v>
      </c>
      <c r="D116" s="16">
        <v>115022.48000000001</v>
      </c>
      <c r="E116" s="16">
        <v>14509.459999999905</v>
      </c>
      <c r="F116" s="18">
        <v>0.11201453479350278</v>
      </c>
      <c r="G116" s="17">
        <v>619</v>
      </c>
    </row>
    <row r="117" spans="2:7" x14ac:dyDescent="0.35">
      <c r="B117" s="15" t="s">
        <v>247</v>
      </c>
      <c r="C117" s="16">
        <v>124079.60000000003</v>
      </c>
      <c r="D117" s="16">
        <v>113245.57999999994</v>
      </c>
      <c r="E117" s="16">
        <v>10834.020000000091</v>
      </c>
      <c r="F117" s="18">
        <v>8.7315078385166361E-2</v>
      </c>
      <c r="G117" s="17">
        <v>568</v>
      </c>
    </row>
    <row r="118" spans="2:7" x14ac:dyDescent="0.35">
      <c r="B118" s="15" t="s">
        <v>252</v>
      </c>
      <c r="C118" s="16">
        <v>119469.95000000024</v>
      </c>
      <c r="D118" s="16">
        <v>88761.960000000021</v>
      </c>
      <c r="E118" s="16">
        <v>30707.990000000224</v>
      </c>
      <c r="F118" s="18">
        <v>0.25703526284224743</v>
      </c>
      <c r="G118" s="17">
        <v>847</v>
      </c>
    </row>
    <row r="119" spans="2:7" x14ac:dyDescent="0.35">
      <c r="B119" s="15" t="s">
        <v>292</v>
      </c>
      <c r="C119" s="16">
        <v>119211.60000000015</v>
      </c>
      <c r="D119" s="16">
        <v>115581.91999999988</v>
      </c>
      <c r="E119" s="16">
        <v>3629.6800000002695</v>
      </c>
      <c r="F119" s="18">
        <v>3.044737257112785E-2</v>
      </c>
      <c r="G119" s="17">
        <v>375</v>
      </c>
    </row>
    <row r="120" spans="2:7" x14ac:dyDescent="0.35">
      <c r="B120" s="15" t="s">
        <v>283</v>
      </c>
      <c r="C120" s="16">
        <v>117730.94999999995</v>
      </c>
      <c r="D120" s="16">
        <v>107043.63999999996</v>
      </c>
      <c r="E120" s="16">
        <v>10687.309999999998</v>
      </c>
      <c r="F120" s="18">
        <v>9.0777403902712092E-2</v>
      </c>
      <c r="G120" s="17">
        <v>255</v>
      </c>
    </row>
    <row r="121" spans="2:7" x14ac:dyDescent="0.35">
      <c r="B121" s="15" t="s">
        <v>290</v>
      </c>
      <c r="C121" s="16">
        <v>116636.40000000021</v>
      </c>
      <c r="D121" s="16">
        <v>106048.80000000012</v>
      </c>
      <c r="E121" s="16">
        <v>10587.600000000093</v>
      </c>
      <c r="F121" s="18">
        <v>9.0774406617488826E-2</v>
      </c>
      <c r="G121" s="17">
        <v>360</v>
      </c>
    </row>
    <row r="122" spans="2:7" x14ac:dyDescent="0.35">
      <c r="B122" s="15" t="s">
        <v>293</v>
      </c>
      <c r="C122" s="16">
        <v>115256.75000000013</v>
      </c>
      <c r="D122" s="16">
        <v>114040.8499999999</v>
      </c>
      <c r="E122" s="16">
        <v>1215.900000000227</v>
      </c>
      <c r="F122" s="18">
        <v>1.0549490593828349E-2</v>
      </c>
      <c r="G122" s="17">
        <v>370</v>
      </c>
    </row>
    <row r="123" spans="2:7" x14ac:dyDescent="0.35">
      <c r="B123" s="15" t="s">
        <v>295</v>
      </c>
      <c r="C123" s="16">
        <v>114126.79000000011</v>
      </c>
      <c r="D123" s="16">
        <v>113424.41999999988</v>
      </c>
      <c r="E123" s="16">
        <v>702.37000000022817</v>
      </c>
      <c r="F123" s="18">
        <v>6.154295586515905E-3</v>
      </c>
      <c r="G123" s="17">
        <v>368</v>
      </c>
    </row>
    <row r="124" spans="2:7" x14ac:dyDescent="0.35">
      <c r="B124" s="15" t="s">
        <v>170</v>
      </c>
      <c r="C124" s="16">
        <v>112288.68000000031</v>
      </c>
      <c r="D124" s="16">
        <v>83092.030000000072</v>
      </c>
      <c r="E124" s="16">
        <v>29196.650000000242</v>
      </c>
      <c r="F124" s="18">
        <v>0.26001418842932483</v>
      </c>
      <c r="G124" s="17">
        <v>567</v>
      </c>
    </row>
    <row r="125" spans="2:7" x14ac:dyDescent="0.35">
      <c r="B125" s="15" t="s">
        <v>377</v>
      </c>
      <c r="C125" s="16">
        <v>108582.71000000011</v>
      </c>
      <c r="D125" s="16">
        <v>71435.25</v>
      </c>
      <c r="E125" s="16">
        <v>37147.460000000108</v>
      </c>
      <c r="F125" s="18">
        <v>0.34211210974564987</v>
      </c>
      <c r="G125" s="17">
        <v>2729</v>
      </c>
    </row>
    <row r="126" spans="2:7" x14ac:dyDescent="0.35">
      <c r="B126" s="15" t="s">
        <v>241</v>
      </c>
      <c r="C126" s="16">
        <v>107559.63999999977</v>
      </c>
      <c r="D126" s="16">
        <v>95511.479999999923</v>
      </c>
      <c r="E126" s="16">
        <v>12048.159999999843</v>
      </c>
      <c r="F126" s="18">
        <v>0.11201376278313938</v>
      </c>
      <c r="G126" s="17">
        <v>514</v>
      </c>
    </row>
    <row r="127" spans="2:7" x14ac:dyDescent="0.35">
      <c r="B127" s="15" t="s">
        <v>155</v>
      </c>
      <c r="C127" s="16">
        <v>106078.5599999999</v>
      </c>
      <c r="D127" s="16">
        <v>91581.160000000033</v>
      </c>
      <c r="E127" s="16">
        <v>14497.399999999863</v>
      </c>
      <c r="F127" s="18">
        <v>0.1366666365003435</v>
      </c>
      <c r="G127" s="17">
        <v>131</v>
      </c>
    </row>
    <row r="128" spans="2:7" x14ac:dyDescent="0.35">
      <c r="B128" s="15" t="s">
        <v>286</v>
      </c>
      <c r="C128" s="16">
        <v>106019.41</v>
      </c>
      <c r="D128" s="16">
        <v>96549.159999999974</v>
      </c>
      <c r="E128" s="16">
        <v>9470.2500000000291</v>
      </c>
      <c r="F128" s="18">
        <v>8.9325624430470124E-2</v>
      </c>
      <c r="G128" s="17">
        <v>230</v>
      </c>
    </row>
    <row r="129" spans="2:7" x14ac:dyDescent="0.35">
      <c r="B129" s="15" t="s">
        <v>285</v>
      </c>
      <c r="C129" s="16">
        <v>105265.31999999998</v>
      </c>
      <c r="D129" s="16">
        <v>95709.609999999971</v>
      </c>
      <c r="E129" s="16">
        <v>9555.7100000000064</v>
      </c>
      <c r="F129" s="18">
        <v>9.0777380432605997E-2</v>
      </c>
      <c r="G129" s="17">
        <v>228</v>
      </c>
    </row>
    <row r="130" spans="2:7" x14ac:dyDescent="0.35">
      <c r="B130" s="15" t="s">
        <v>375</v>
      </c>
      <c r="C130" s="16">
        <v>104495.23000000004</v>
      </c>
      <c r="D130" s="16">
        <v>68974.679999999964</v>
      </c>
      <c r="E130" s="16">
        <v>35520.550000000076</v>
      </c>
      <c r="F130" s="18">
        <v>0.33992508557567713</v>
      </c>
      <c r="G130" s="17">
        <v>2635</v>
      </c>
    </row>
    <row r="131" spans="2:7" x14ac:dyDescent="0.35">
      <c r="B131" s="15" t="s">
        <v>288</v>
      </c>
      <c r="C131" s="16">
        <v>103676.80000000012</v>
      </c>
      <c r="D131" s="16">
        <v>94265.599999999977</v>
      </c>
      <c r="E131" s="16">
        <v>9411.2000000001426</v>
      </c>
      <c r="F131" s="18">
        <v>9.0774406617489464E-2</v>
      </c>
      <c r="G131" s="17">
        <v>320</v>
      </c>
    </row>
    <row r="132" spans="2:7" x14ac:dyDescent="0.35">
      <c r="B132" s="15" t="s">
        <v>294</v>
      </c>
      <c r="C132" s="16">
        <v>100567.15000000011</v>
      </c>
      <c r="D132" s="16">
        <v>98629.919999999925</v>
      </c>
      <c r="E132" s="16">
        <v>1937.2300000001851</v>
      </c>
      <c r="F132" s="18">
        <v>1.9263049614115374E-2</v>
      </c>
      <c r="G132" s="17">
        <v>320</v>
      </c>
    </row>
    <row r="133" spans="2:7" x14ac:dyDescent="0.35">
      <c r="B133" s="15" t="s">
        <v>347</v>
      </c>
      <c r="C133" s="16">
        <v>99384.280000000203</v>
      </c>
      <c r="D133" s="16">
        <v>131326.74000000025</v>
      </c>
      <c r="E133" s="16">
        <v>-31942.46000000005</v>
      </c>
      <c r="F133" s="18">
        <v>-0.32140354591289472</v>
      </c>
      <c r="G133" s="17">
        <v>3159</v>
      </c>
    </row>
    <row r="134" spans="2:7" x14ac:dyDescent="0.35">
      <c r="B134" s="15" t="s">
        <v>378</v>
      </c>
      <c r="C134" s="16">
        <v>94076.87999999983</v>
      </c>
      <c r="D134" s="16">
        <v>65331.229999999799</v>
      </c>
      <c r="E134" s="16">
        <v>28745.650000000031</v>
      </c>
      <c r="F134" s="18">
        <v>0.30555488234728961</v>
      </c>
      <c r="G134" s="17">
        <v>2112</v>
      </c>
    </row>
    <row r="135" spans="2:7" x14ac:dyDescent="0.35">
      <c r="B135" s="15" t="s">
        <v>196</v>
      </c>
      <c r="C135" s="16">
        <v>92676.330000000075</v>
      </c>
      <c r="D135" s="16">
        <v>84876.589999999866</v>
      </c>
      <c r="E135" s="16">
        <v>7799.740000000209</v>
      </c>
      <c r="F135" s="18">
        <v>8.4161079749275822E-2</v>
      </c>
      <c r="G135" s="17">
        <v>587</v>
      </c>
    </row>
    <row r="136" spans="2:7" x14ac:dyDescent="0.35">
      <c r="B136" s="15" t="s">
        <v>380</v>
      </c>
      <c r="C136" s="16">
        <v>91238.21999999987</v>
      </c>
      <c r="D136" s="16">
        <v>63598.949999999815</v>
      </c>
      <c r="E136" s="16">
        <v>27639.270000000055</v>
      </c>
      <c r="F136" s="18">
        <v>0.30293521728065381</v>
      </c>
      <c r="G136" s="17">
        <v>2056</v>
      </c>
    </row>
    <row r="137" spans="2:7" x14ac:dyDescent="0.35">
      <c r="B137" s="15" t="s">
        <v>230</v>
      </c>
      <c r="C137" s="16">
        <v>90119.269999999815</v>
      </c>
      <c r="D137" s="16">
        <v>104100.1099999999</v>
      </c>
      <c r="E137" s="16">
        <v>-13980.840000000084</v>
      </c>
      <c r="F137" s="18">
        <v>-0.15513707556663645</v>
      </c>
      <c r="G137" s="17">
        <v>3084</v>
      </c>
    </row>
    <row r="138" spans="2:7" x14ac:dyDescent="0.35">
      <c r="B138" s="15" t="s">
        <v>166</v>
      </c>
      <c r="C138" s="16">
        <v>89872.259999999966</v>
      </c>
      <c r="D138" s="16">
        <v>87654.999999999985</v>
      </c>
      <c r="E138" s="16">
        <v>2217.2599999999802</v>
      </c>
      <c r="F138" s="18">
        <v>2.4671238934015693E-2</v>
      </c>
      <c r="G138" s="17">
        <v>109</v>
      </c>
    </row>
    <row r="139" spans="2:7" x14ac:dyDescent="0.35">
      <c r="B139" s="15" t="s">
        <v>168</v>
      </c>
      <c r="C139" s="16">
        <v>89872.259999999951</v>
      </c>
      <c r="D139" s="16">
        <v>87654.999999999985</v>
      </c>
      <c r="E139" s="16">
        <v>2217.2599999999657</v>
      </c>
      <c r="F139" s="18">
        <v>2.4671238934015533E-2</v>
      </c>
      <c r="G139" s="17">
        <v>109</v>
      </c>
    </row>
    <row r="140" spans="2:7" x14ac:dyDescent="0.35">
      <c r="B140" s="15" t="s">
        <v>254</v>
      </c>
      <c r="C140" s="16">
        <v>89225.000000000044</v>
      </c>
      <c r="D140" s="16">
        <v>88034.999999999884</v>
      </c>
      <c r="E140" s="16">
        <v>1190.0000000001601</v>
      </c>
      <c r="F140" s="18">
        <v>1.3337069207062589E-2</v>
      </c>
      <c r="G140" s="17">
        <v>250</v>
      </c>
    </row>
    <row r="141" spans="2:7" x14ac:dyDescent="0.35">
      <c r="B141" s="15" t="s">
        <v>364</v>
      </c>
      <c r="C141" s="16">
        <v>88525.430000000037</v>
      </c>
      <c r="D141" s="16">
        <v>100594.74000000002</v>
      </c>
      <c r="E141" s="16">
        <v>-12069.309999999983</v>
      </c>
      <c r="F141" s="18">
        <v>-0.13633720841570585</v>
      </c>
      <c r="G141" s="17">
        <v>218</v>
      </c>
    </row>
    <row r="142" spans="2:7" x14ac:dyDescent="0.35">
      <c r="B142" s="15" t="s">
        <v>349</v>
      </c>
      <c r="C142" s="16">
        <v>88130.769999999524</v>
      </c>
      <c r="D142" s="16">
        <v>58414.630000000012</v>
      </c>
      <c r="E142" s="16">
        <v>29716.139999999512</v>
      </c>
      <c r="F142" s="18">
        <v>0.33718234845786177</v>
      </c>
      <c r="G142" s="17">
        <v>4412</v>
      </c>
    </row>
    <row r="143" spans="2:7" x14ac:dyDescent="0.35">
      <c r="B143" s="15" t="s">
        <v>341</v>
      </c>
      <c r="C143" s="16">
        <v>88125.27999999997</v>
      </c>
      <c r="D143" s="16">
        <v>93472.799999999916</v>
      </c>
      <c r="E143" s="16">
        <v>-5347.5199999999459</v>
      </c>
      <c r="F143" s="18">
        <v>-6.0680885212505968E-2</v>
      </c>
      <c r="G143" s="17">
        <v>272</v>
      </c>
    </row>
    <row r="144" spans="2:7" x14ac:dyDescent="0.35">
      <c r="B144" s="15" t="s">
        <v>289</v>
      </c>
      <c r="C144" s="16">
        <v>87801.290000000081</v>
      </c>
      <c r="D144" s="16">
        <v>79831.179999999949</v>
      </c>
      <c r="E144" s="16">
        <v>7970.1100000001315</v>
      </c>
      <c r="F144" s="18">
        <v>9.0774406617489603E-2</v>
      </c>
      <c r="G144" s="17">
        <v>271</v>
      </c>
    </row>
    <row r="145" spans="2:7" x14ac:dyDescent="0.35">
      <c r="B145" s="15" t="s">
        <v>192</v>
      </c>
      <c r="C145" s="16">
        <v>86869.710000000137</v>
      </c>
      <c r="D145" s="16">
        <v>79335.840000000011</v>
      </c>
      <c r="E145" s="16">
        <v>7533.8700000001263</v>
      </c>
      <c r="F145" s="18">
        <v>8.6726086687754736E-2</v>
      </c>
      <c r="G145" s="17">
        <v>580</v>
      </c>
    </row>
    <row r="146" spans="2:7" x14ac:dyDescent="0.35">
      <c r="B146" s="15" t="s">
        <v>233</v>
      </c>
      <c r="C146" s="16">
        <v>85981.639999999868</v>
      </c>
      <c r="D146" s="16">
        <v>59615.749999999876</v>
      </c>
      <c r="E146" s="16">
        <v>26365.889999999992</v>
      </c>
      <c r="F146" s="18">
        <v>0.3066455815450837</v>
      </c>
      <c r="G146" s="17">
        <v>1606</v>
      </c>
    </row>
    <row r="147" spans="2:7" x14ac:dyDescent="0.35">
      <c r="B147" s="15" t="s">
        <v>372</v>
      </c>
      <c r="C147" s="16">
        <v>85073.520000000033</v>
      </c>
      <c r="D147" s="16">
        <v>97826</v>
      </c>
      <c r="E147" s="16">
        <v>-12752.479999999967</v>
      </c>
      <c r="F147" s="18">
        <v>-0.14989952220150243</v>
      </c>
      <c r="G147" s="17">
        <v>212</v>
      </c>
    </row>
    <row r="148" spans="2:7" x14ac:dyDescent="0.35">
      <c r="B148" s="15" t="s">
        <v>348</v>
      </c>
      <c r="C148" s="16">
        <v>84804.699999999662</v>
      </c>
      <c r="D148" s="16">
        <v>56119.720000000008</v>
      </c>
      <c r="E148" s="16">
        <v>28684.979999999654</v>
      </c>
      <c r="F148" s="18">
        <v>0.33824752637530431</v>
      </c>
      <c r="G148" s="17">
        <v>4238</v>
      </c>
    </row>
    <row r="149" spans="2:7" x14ac:dyDescent="0.35">
      <c r="B149" s="15" t="s">
        <v>260</v>
      </c>
      <c r="C149" s="16">
        <v>78985.900000000081</v>
      </c>
      <c r="D149" s="16">
        <v>58449.949999999924</v>
      </c>
      <c r="E149" s="16">
        <v>20535.950000000157</v>
      </c>
      <c r="F149" s="18">
        <v>0.25999513837279992</v>
      </c>
      <c r="G149" s="17">
        <v>530</v>
      </c>
    </row>
    <row r="150" spans="2:7" x14ac:dyDescent="0.35">
      <c r="B150" s="15" t="s">
        <v>350</v>
      </c>
      <c r="C150" s="16">
        <v>77274.289999999892</v>
      </c>
      <c r="D150" s="16">
        <v>51164.170000000006</v>
      </c>
      <c r="E150" s="16">
        <v>26110.119999999886</v>
      </c>
      <c r="F150" s="18">
        <v>0.33788883728339558</v>
      </c>
      <c r="G150" s="17">
        <v>3865</v>
      </c>
    </row>
    <row r="151" spans="2:7" x14ac:dyDescent="0.35">
      <c r="B151" s="15" t="s">
        <v>368</v>
      </c>
      <c r="C151" s="16">
        <v>74494.960000000021</v>
      </c>
      <c r="D151" s="16">
        <v>83521.290000000008</v>
      </c>
      <c r="E151" s="16">
        <v>-9026.3299999999872</v>
      </c>
      <c r="F151" s="18">
        <v>-0.12116698901509558</v>
      </c>
      <c r="G151" s="17">
        <v>181</v>
      </c>
    </row>
    <row r="152" spans="2:7" x14ac:dyDescent="0.35">
      <c r="B152" s="15" t="s">
        <v>231</v>
      </c>
      <c r="C152" s="16">
        <v>73419.339999999836</v>
      </c>
      <c r="D152" s="16">
        <v>83160.109999999884</v>
      </c>
      <c r="E152" s="16">
        <v>-9740.7700000000477</v>
      </c>
      <c r="F152" s="18">
        <v>-0.13267308041723161</v>
      </c>
      <c r="G152" s="17">
        <v>2513</v>
      </c>
    </row>
    <row r="153" spans="2:7" x14ac:dyDescent="0.35">
      <c r="B153" s="15" t="s">
        <v>141</v>
      </c>
      <c r="C153" s="16">
        <v>72035.929999999978</v>
      </c>
      <c r="D153" s="16">
        <v>52732.62000000009</v>
      </c>
      <c r="E153" s="16">
        <v>19303.309999999889</v>
      </c>
      <c r="F153" s="18">
        <v>0.26796780439983064</v>
      </c>
      <c r="G153" s="17">
        <v>3365</v>
      </c>
    </row>
    <row r="154" spans="2:7" x14ac:dyDescent="0.35">
      <c r="B154" s="15" t="s">
        <v>137</v>
      </c>
      <c r="C154" s="16">
        <v>71700.839999999967</v>
      </c>
      <c r="D154" s="16">
        <v>45384.810000000107</v>
      </c>
      <c r="E154" s="16">
        <v>26316.029999999861</v>
      </c>
      <c r="F154" s="18">
        <v>0.36702540723372101</v>
      </c>
      <c r="G154" s="17">
        <v>1911</v>
      </c>
    </row>
    <row r="155" spans="2:7" x14ac:dyDescent="0.35">
      <c r="B155" s="15" t="s">
        <v>345</v>
      </c>
      <c r="C155" s="16">
        <v>70772.910000000193</v>
      </c>
      <c r="D155" s="16">
        <v>92165.570000000196</v>
      </c>
      <c r="E155" s="16">
        <v>-21392.660000000003</v>
      </c>
      <c r="F155" s="18">
        <v>-0.30227187210473533</v>
      </c>
      <c r="G155" s="17">
        <v>2217</v>
      </c>
    </row>
    <row r="156" spans="2:7" x14ac:dyDescent="0.35">
      <c r="B156" s="15" t="s">
        <v>287</v>
      </c>
      <c r="C156" s="16">
        <v>69981.84</v>
      </c>
      <c r="D156" s="16">
        <v>63629.280000000006</v>
      </c>
      <c r="E156" s="16">
        <v>6352.5599999999904</v>
      </c>
      <c r="F156" s="18">
        <v>9.0774406617488063E-2</v>
      </c>
      <c r="G156" s="17">
        <v>216</v>
      </c>
    </row>
    <row r="157" spans="2:7" x14ac:dyDescent="0.35">
      <c r="B157" s="15" t="s">
        <v>257</v>
      </c>
      <c r="C157" s="16">
        <v>68167.299999999988</v>
      </c>
      <c r="D157" s="16">
        <v>65242.730000000018</v>
      </c>
      <c r="E157" s="16">
        <v>2924.5699999999706</v>
      </c>
      <c r="F157" s="18">
        <v>4.2902828775673543E-2</v>
      </c>
      <c r="G157" s="17">
        <v>203</v>
      </c>
    </row>
    <row r="158" spans="2:7" x14ac:dyDescent="0.35">
      <c r="B158" s="15" t="s">
        <v>291</v>
      </c>
      <c r="C158" s="16">
        <v>67065.929999999978</v>
      </c>
      <c r="D158" s="16">
        <v>60978.06</v>
      </c>
      <c r="E158" s="16">
        <v>6087.8699999999808</v>
      </c>
      <c r="F158" s="18">
        <v>9.0774406617487938E-2</v>
      </c>
      <c r="G158" s="17">
        <v>207</v>
      </c>
    </row>
    <row r="159" spans="2:7" x14ac:dyDescent="0.35">
      <c r="B159" s="15" t="s">
        <v>176</v>
      </c>
      <c r="C159" s="16">
        <v>64451.450000000033</v>
      </c>
      <c r="D159" s="16">
        <v>64386.490000000034</v>
      </c>
      <c r="E159" s="16">
        <v>64.959999999999127</v>
      </c>
      <c r="F159" s="18">
        <v>1.007890435358694E-3</v>
      </c>
      <c r="G159" s="17">
        <v>107</v>
      </c>
    </row>
    <row r="160" spans="2:7" x14ac:dyDescent="0.35">
      <c r="B160" s="15" t="s">
        <v>195</v>
      </c>
      <c r="C160" s="16">
        <v>62680.200000000099</v>
      </c>
      <c r="D160" s="16">
        <v>57259.159999999945</v>
      </c>
      <c r="E160" s="16">
        <v>5421.0400000001537</v>
      </c>
      <c r="F160" s="18">
        <v>8.6487279874667686E-2</v>
      </c>
      <c r="G160" s="17">
        <v>396</v>
      </c>
    </row>
    <row r="161" spans="2:7" x14ac:dyDescent="0.35">
      <c r="B161" s="15" t="s">
        <v>199</v>
      </c>
      <c r="C161" s="16">
        <v>62262.9900000001</v>
      </c>
      <c r="D161" s="16">
        <v>56825.349999999984</v>
      </c>
      <c r="E161" s="16">
        <v>5437.6400000001158</v>
      </c>
      <c r="F161" s="18">
        <v>8.7333422310751654E-2</v>
      </c>
      <c r="G161" s="17">
        <v>393</v>
      </c>
    </row>
    <row r="162" spans="2:7" x14ac:dyDescent="0.35">
      <c r="B162" s="15" t="s">
        <v>226</v>
      </c>
      <c r="C162" s="16">
        <v>62098.870000000039</v>
      </c>
      <c r="D162" s="16">
        <v>62353.710000000079</v>
      </c>
      <c r="E162" s="16">
        <v>-254.84000000004016</v>
      </c>
      <c r="F162" s="18">
        <v>-4.1037783779324811E-3</v>
      </c>
      <c r="G162" s="17">
        <v>312</v>
      </c>
    </row>
    <row r="163" spans="2:7" x14ac:dyDescent="0.35">
      <c r="B163" s="15" t="s">
        <v>175</v>
      </c>
      <c r="C163" s="16">
        <v>61439.700000000033</v>
      </c>
      <c r="D163" s="16">
        <v>61377.780000000042</v>
      </c>
      <c r="E163" s="16">
        <v>61.919999999990978</v>
      </c>
      <c r="F163" s="18">
        <v>1.0078174209833535E-3</v>
      </c>
      <c r="G163" s="17">
        <v>102</v>
      </c>
    </row>
    <row r="164" spans="2:7" x14ac:dyDescent="0.35">
      <c r="B164" s="15" t="s">
        <v>150</v>
      </c>
      <c r="C164" s="16">
        <v>61070.099999999933</v>
      </c>
      <c r="D164" s="16">
        <v>45240.720000000038</v>
      </c>
      <c r="E164" s="16">
        <v>15829.379999999896</v>
      </c>
      <c r="F164" s="18">
        <v>0.25920016505622084</v>
      </c>
      <c r="G164" s="17">
        <v>444</v>
      </c>
    </row>
    <row r="165" spans="2:7" x14ac:dyDescent="0.35">
      <c r="B165" s="15" t="s">
        <v>185</v>
      </c>
      <c r="C165" s="16">
        <v>59218.45</v>
      </c>
      <c r="D165" s="16">
        <v>37430.949999999939</v>
      </c>
      <c r="E165" s="16">
        <v>21787.500000000058</v>
      </c>
      <c r="F165" s="18">
        <v>0.36791743113843844</v>
      </c>
      <c r="G165" s="17">
        <v>1820</v>
      </c>
    </row>
    <row r="166" spans="2:7" x14ac:dyDescent="0.35">
      <c r="B166" s="15" t="s">
        <v>216</v>
      </c>
      <c r="C166" s="16">
        <v>58489.639999999948</v>
      </c>
      <c r="D166" s="16">
        <v>43282.219999999885</v>
      </c>
      <c r="E166" s="16">
        <v>15207.420000000064</v>
      </c>
      <c r="F166" s="18">
        <v>0.26000194222429951</v>
      </c>
      <c r="G166" s="17">
        <v>866</v>
      </c>
    </row>
    <row r="167" spans="2:7" x14ac:dyDescent="0.35">
      <c r="B167" s="15" t="s">
        <v>191</v>
      </c>
      <c r="C167" s="16">
        <v>58449.300000000047</v>
      </c>
      <c r="D167" s="16">
        <v>53346.549999999988</v>
      </c>
      <c r="E167" s="16">
        <v>5102.7500000000582</v>
      </c>
      <c r="F167" s="18">
        <v>8.7302157596413549E-2</v>
      </c>
      <c r="G167" s="17">
        <v>390</v>
      </c>
    </row>
    <row r="168" spans="2:7" x14ac:dyDescent="0.35">
      <c r="B168" s="15" t="s">
        <v>219</v>
      </c>
      <c r="C168" s="16">
        <v>58414.6</v>
      </c>
      <c r="D168" s="16">
        <v>58356.6700000001</v>
      </c>
      <c r="E168" s="16">
        <v>57.929999999898428</v>
      </c>
      <c r="F168" s="18">
        <v>9.917041287605911E-4</v>
      </c>
      <c r="G168" s="17">
        <v>292</v>
      </c>
    </row>
    <row r="169" spans="2:7" x14ac:dyDescent="0.35">
      <c r="B169" s="15" t="s">
        <v>223</v>
      </c>
      <c r="C169" s="16">
        <v>55340.480000000018</v>
      </c>
      <c r="D169" s="16">
        <v>55358.830000000067</v>
      </c>
      <c r="E169" s="16">
        <v>-18.350000000049477</v>
      </c>
      <c r="F169" s="18">
        <v>-3.3158367979550357E-4</v>
      </c>
      <c r="G169" s="17">
        <v>277</v>
      </c>
    </row>
    <row r="170" spans="2:7" x14ac:dyDescent="0.35">
      <c r="B170" s="15" t="s">
        <v>197</v>
      </c>
      <c r="C170" s="16">
        <v>52123.470000000081</v>
      </c>
      <c r="D170" s="16">
        <v>47571.299999999988</v>
      </c>
      <c r="E170" s="16">
        <v>4552.1700000000928</v>
      </c>
      <c r="F170" s="18">
        <v>8.7334362044585404E-2</v>
      </c>
      <c r="G170" s="17">
        <v>329</v>
      </c>
    </row>
    <row r="171" spans="2:7" x14ac:dyDescent="0.35">
      <c r="B171" s="15" t="s">
        <v>193</v>
      </c>
      <c r="C171" s="16">
        <v>51555.280000000057</v>
      </c>
      <c r="D171" s="16">
        <v>47054.45</v>
      </c>
      <c r="E171" s="16">
        <v>4500.83000000006</v>
      </c>
      <c r="F171" s="18">
        <v>8.7301048505605147E-2</v>
      </c>
      <c r="G171" s="17">
        <v>344</v>
      </c>
    </row>
    <row r="172" spans="2:7" x14ac:dyDescent="0.35">
      <c r="B172" s="15" t="s">
        <v>179</v>
      </c>
      <c r="C172" s="16">
        <v>49392.7</v>
      </c>
      <c r="D172" s="16">
        <v>49342.92</v>
      </c>
      <c r="E172" s="16">
        <v>49.779999999998836</v>
      </c>
      <c r="F172" s="18">
        <v>1.0078412396973407E-3</v>
      </c>
      <c r="G172" s="17">
        <v>82</v>
      </c>
    </row>
    <row r="173" spans="2:7" x14ac:dyDescent="0.35">
      <c r="B173" s="15" t="s">
        <v>250</v>
      </c>
      <c r="C173" s="16">
        <v>49368.560000000114</v>
      </c>
      <c r="D173" s="16">
        <v>36580.410000000003</v>
      </c>
      <c r="E173" s="16">
        <v>12788.150000000111</v>
      </c>
      <c r="F173" s="18">
        <v>0.25903429227022384</v>
      </c>
      <c r="G173" s="17">
        <v>1400</v>
      </c>
    </row>
    <row r="174" spans="2:7" x14ac:dyDescent="0.35">
      <c r="B174" s="15" t="s">
        <v>180</v>
      </c>
      <c r="C174" s="16">
        <v>48790.350000000013</v>
      </c>
      <c r="D174" s="16">
        <v>48741.180000000008</v>
      </c>
      <c r="E174" s="16">
        <v>49.17000000000553</v>
      </c>
      <c r="F174" s="18">
        <v>1.0077812518255252E-3</v>
      </c>
      <c r="G174" s="17">
        <v>81</v>
      </c>
    </row>
    <row r="175" spans="2:7" x14ac:dyDescent="0.35">
      <c r="B175" s="15" t="s">
        <v>142</v>
      </c>
      <c r="C175" s="16">
        <v>48719.670000000027</v>
      </c>
      <c r="D175" s="16">
        <v>34428.770000000099</v>
      </c>
      <c r="E175" s="16">
        <v>14290.899999999929</v>
      </c>
      <c r="F175" s="18">
        <v>0.29332916253332425</v>
      </c>
      <c r="G175" s="17">
        <v>2197</v>
      </c>
    </row>
    <row r="176" spans="2:7" x14ac:dyDescent="0.35">
      <c r="B176" s="15" t="s">
        <v>234</v>
      </c>
      <c r="C176" s="16">
        <v>47014.479999999981</v>
      </c>
      <c r="D176" s="16">
        <v>32369.089999999916</v>
      </c>
      <c r="E176" s="16">
        <v>14645.390000000065</v>
      </c>
      <c r="F176" s="18">
        <v>0.31150807155582855</v>
      </c>
      <c r="G176" s="17">
        <v>872</v>
      </c>
    </row>
    <row r="177" spans="2:7" x14ac:dyDescent="0.35">
      <c r="B177" s="15" t="s">
        <v>139</v>
      </c>
      <c r="C177" s="16">
        <v>45933.449999999968</v>
      </c>
      <c r="D177" s="16">
        <v>34046.060000000019</v>
      </c>
      <c r="E177" s="16">
        <v>11887.389999999948</v>
      </c>
      <c r="F177" s="18">
        <v>0.25879593194066541</v>
      </c>
      <c r="G177" s="17">
        <v>720</v>
      </c>
    </row>
    <row r="178" spans="2:7" x14ac:dyDescent="0.35">
      <c r="B178" s="15" t="s">
        <v>346</v>
      </c>
      <c r="C178" s="16">
        <v>45660.09000000004</v>
      </c>
      <c r="D178" s="16">
        <v>58990.930000000211</v>
      </c>
      <c r="E178" s="16">
        <v>-13330.840000000171</v>
      </c>
      <c r="F178" s="18">
        <v>-0.29195825062982045</v>
      </c>
      <c r="G178" s="17">
        <v>1419</v>
      </c>
    </row>
    <row r="179" spans="2:7" x14ac:dyDescent="0.35">
      <c r="B179" s="15" t="s">
        <v>236</v>
      </c>
      <c r="C179" s="16">
        <v>45634.059999999969</v>
      </c>
      <c r="D179" s="16">
        <v>31526.429999999975</v>
      </c>
      <c r="E179" s="16">
        <v>14107.629999999994</v>
      </c>
      <c r="F179" s="18">
        <v>0.30914693980767882</v>
      </c>
      <c r="G179" s="17">
        <v>1274</v>
      </c>
    </row>
    <row r="180" spans="2:7" x14ac:dyDescent="0.35">
      <c r="B180" s="15" t="s">
        <v>205</v>
      </c>
      <c r="C180" s="16">
        <v>44962.399999999994</v>
      </c>
      <c r="D180" s="16">
        <v>43308.970000000016</v>
      </c>
      <c r="E180" s="16">
        <v>1653.4299999999785</v>
      </c>
      <c r="F180" s="18">
        <v>3.67736152874397E-2</v>
      </c>
      <c r="G180" s="17">
        <v>237</v>
      </c>
    </row>
    <row r="181" spans="2:7" x14ac:dyDescent="0.35">
      <c r="B181" s="15" t="s">
        <v>224</v>
      </c>
      <c r="C181" s="16">
        <v>42610.650000000023</v>
      </c>
      <c r="D181" s="16">
        <v>42568.370000000068</v>
      </c>
      <c r="E181" s="16">
        <v>42.27999999995518</v>
      </c>
      <c r="F181" s="18">
        <v>9.9224020285903071E-4</v>
      </c>
      <c r="G181" s="17">
        <v>213</v>
      </c>
    </row>
    <row r="182" spans="2:7" x14ac:dyDescent="0.35">
      <c r="B182" s="15" t="s">
        <v>171</v>
      </c>
      <c r="C182" s="16">
        <v>41590.400000000001</v>
      </c>
      <c r="D182" s="16">
        <v>30778.099999999988</v>
      </c>
      <c r="E182" s="16">
        <v>10812.300000000014</v>
      </c>
      <c r="F182" s="18">
        <v>0.25997105101177226</v>
      </c>
      <c r="G182" s="17">
        <v>606</v>
      </c>
    </row>
    <row r="183" spans="2:7" x14ac:dyDescent="0.35">
      <c r="B183" s="15" t="s">
        <v>145</v>
      </c>
      <c r="C183" s="16">
        <v>40285.650000000081</v>
      </c>
      <c r="D183" s="16">
        <v>26325.019999999968</v>
      </c>
      <c r="E183" s="16">
        <v>13960.630000000114</v>
      </c>
      <c r="F183" s="18">
        <v>0.3465410139838897</v>
      </c>
      <c r="G183" s="17">
        <v>2810</v>
      </c>
    </row>
    <row r="184" spans="2:7" x14ac:dyDescent="0.35">
      <c r="B184" s="15" t="s">
        <v>240</v>
      </c>
      <c r="C184" s="16">
        <v>40100.80000000001</v>
      </c>
      <c r="D184" s="16">
        <v>29929.539999999997</v>
      </c>
      <c r="E184" s="16">
        <v>10171.260000000013</v>
      </c>
      <c r="F184" s="18">
        <v>0.25364232135019776</v>
      </c>
      <c r="G184" s="17">
        <v>659</v>
      </c>
    </row>
    <row r="185" spans="2:7" x14ac:dyDescent="0.35">
      <c r="B185" s="15" t="s">
        <v>160</v>
      </c>
      <c r="C185" s="16">
        <v>39988.859999999979</v>
      </c>
      <c r="D185" s="16">
        <v>29591.8</v>
      </c>
      <c r="E185" s="16">
        <v>10397.059999999979</v>
      </c>
      <c r="F185" s="18">
        <v>0.25999890969635003</v>
      </c>
      <c r="G185" s="17">
        <v>222</v>
      </c>
    </row>
    <row r="186" spans="2:7" x14ac:dyDescent="0.35">
      <c r="B186" s="15" t="s">
        <v>248</v>
      </c>
      <c r="C186" s="16">
        <v>39976.349999999969</v>
      </c>
      <c r="D186" s="16">
        <v>36485.870000000017</v>
      </c>
      <c r="E186" s="16">
        <v>3490.4799999999523</v>
      </c>
      <c r="F186" s="18">
        <v>8.7313624180295479E-2</v>
      </c>
      <c r="G186" s="17">
        <v>183</v>
      </c>
    </row>
    <row r="187" spans="2:7" x14ac:dyDescent="0.35">
      <c r="B187" s="15" t="s">
        <v>140</v>
      </c>
      <c r="C187" s="16">
        <v>39619.590000000062</v>
      </c>
      <c r="D187" s="16">
        <v>29369.109999999997</v>
      </c>
      <c r="E187" s="16">
        <v>10250.480000000065</v>
      </c>
      <c r="F187" s="18">
        <v>0.25872251580594469</v>
      </c>
      <c r="G187" s="17">
        <v>723</v>
      </c>
    </row>
    <row r="188" spans="2:7" x14ac:dyDescent="0.35">
      <c r="B188" s="15" t="s">
        <v>220</v>
      </c>
      <c r="C188" s="16">
        <v>39209.800000000039</v>
      </c>
      <c r="D188" s="16">
        <v>39170.890000000043</v>
      </c>
      <c r="E188" s="16">
        <v>38.909999999996217</v>
      </c>
      <c r="F188" s="18">
        <v>9.9235395232814697E-4</v>
      </c>
      <c r="G188" s="17">
        <v>196</v>
      </c>
    </row>
    <row r="189" spans="2:7" x14ac:dyDescent="0.35">
      <c r="B189" s="15" t="s">
        <v>187</v>
      </c>
      <c r="C189" s="16">
        <v>38009.689999999973</v>
      </c>
      <c r="D189" s="16">
        <v>28128.519999999975</v>
      </c>
      <c r="E189" s="16">
        <v>9881.1699999999983</v>
      </c>
      <c r="F189" s="18">
        <v>0.25996449852656006</v>
      </c>
      <c r="G189" s="17">
        <v>361</v>
      </c>
    </row>
    <row r="190" spans="2:7" x14ac:dyDescent="0.35">
      <c r="B190" s="15" t="s">
        <v>232</v>
      </c>
      <c r="C190" s="16">
        <v>34175.669999999962</v>
      </c>
      <c r="D190" s="16">
        <v>23497.219999999965</v>
      </c>
      <c r="E190" s="16">
        <v>10678.449999999997</v>
      </c>
      <c r="F190" s="18">
        <v>0.31245766359518362</v>
      </c>
      <c r="G190" s="17">
        <v>633</v>
      </c>
    </row>
    <row r="191" spans="2:7" x14ac:dyDescent="0.35">
      <c r="B191" s="15" t="s">
        <v>148</v>
      </c>
      <c r="C191" s="16">
        <v>34112.520000000026</v>
      </c>
      <c r="D191" s="16">
        <v>25244.339999999997</v>
      </c>
      <c r="E191" s="16">
        <v>8868.1800000000294</v>
      </c>
      <c r="F191" s="18">
        <v>0.2599684807806642</v>
      </c>
      <c r="G191" s="17">
        <v>468</v>
      </c>
    </row>
    <row r="192" spans="2:7" x14ac:dyDescent="0.35">
      <c r="B192" s="15" t="s">
        <v>162</v>
      </c>
      <c r="C192" s="16">
        <v>33949.820000000087</v>
      </c>
      <c r="D192" s="16">
        <v>25171.979999999978</v>
      </c>
      <c r="E192" s="16">
        <v>8777.8400000001093</v>
      </c>
      <c r="F192" s="18">
        <v>0.25855335904579424</v>
      </c>
      <c r="G192" s="17">
        <v>700</v>
      </c>
    </row>
    <row r="193" spans="2:7" x14ac:dyDescent="0.35">
      <c r="B193" s="15" t="s">
        <v>249</v>
      </c>
      <c r="C193" s="16">
        <v>33361.719999999972</v>
      </c>
      <c r="D193" s="16">
        <v>24686.6</v>
      </c>
      <c r="E193" s="16">
        <v>8675.1199999999735</v>
      </c>
      <c r="F193" s="18">
        <v>0.26003215661542572</v>
      </c>
      <c r="G193" s="17">
        <v>266</v>
      </c>
    </row>
    <row r="194" spans="2:7" x14ac:dyDescent="0.35">
      <c r="B194" s="15" t="s">
        <v>161</v>
      </c>
      <c r="C194" s="16">
        <v>32498.239999999972</v>
      </c>
      <c r="D194" s="16">
        <v>24049.629999999997</v>
      </c>
      <c r="E194" s="16">
        <v>8448.6099999999751</v>
      </c>
      <c r="F194" s="18">
        <v>0.25997130921551387</v>
      </c>
      <c r="G194" s="17">
        <v>474</v>
      </c>
    </row>
    <row r="195" spans="2:7" x14ac:dyDescent="0.35">
      <c r="B195" s="15" t="s">
        <v>255</v>
      </c>
      <c r="C195" s="16">
        <v>32120.999999999993</v>
      </c>
      <c r="D195" s="16">
        <v>31692.600000000002</v>
      </c>
      <c r="E195" s="16">
        <v>428.39999999999054</v>
      </c>
      <c r="F195" s="18">
        <v>1.3337069207060509E-2</v>
      </c>
      <c r="G195" s="17">
        <v>90</v>
      </c>
    </row>
    <row r="196" spans="2:7" x14ac:dyDescent="0.35">
      <c r="B196" s="15" t="s">
        <v>132</v>
      </c>
      <c r="C196" s="16">
        <v>30658.420000000093</v>
      </c>
      <c r="D196" s="16">
        <v>35764.779999999941</v>
      </c>
      <c r="E196" s="16">
        <v>-5106.3599999998478</v>
      </c>
      <c r="F196" s="18">
        <v>-0.16655652835338</v>
      </c>
      <c r="G196" s="17">
        <v>5903</v>
      </c>
    </row>
    <row r="197" spans="2:7" x14ac:dyDescent="0.35">
      <c r="B197" s="15" t="s">
        <v>172</v>
      </c>
      <c r="C197" s="16">
        <v>30271.57000000008</v>
      </c>
      <c r="D197" s="16">
        <v>22403.079999999958</v>
      </c>
      <c r="E197" s="16">
        <v>7868.4900000001217</v>
      </c>
      <c r="F197" s="18">
        <v>0.25993002675447957</v>
      </c>
      <c r="G197" s="17">
        <v>623</v>
      </c>
    </row>
    <row r="198" spans="2:7" x14ac:dyDescent="0.35">
      <c r="B198" s="15" t="s">
        <v>376</v>
      </c>
      <c r="C198" s="16">
        <v>30190.809999999929</v>
      </c>
      <c r="D198" s="16">
        <v>18821.000000000022</v>
      </c>
      <c r="E198" s="16">
        <v>11369.809999999907</v>
      </c>
      <c r="F198" s="18">
        <v>0.37659837546590946</v>
      </c>
      <c r="G198" s="17">
        <v>719</v>
      </c>
    </row>
    <row r="199" spans="2:7" x14ac:dyDescent="0.35">
      <c r="B199" s="15" t="s">
        <v>208</v>
      </c>
      <c r="C199" s="16">
        <v>24844.689999999995</v>
      </c>
      <c r="D199" s="16">
        <v>24057.959999999995</v>
      </c>
      <c r="E199" s="16">
        <v>786.72999999999956</v>
      </c>
      <c r="F199" s="18">
        <v>3.1665921369918471E-2</v>
      </c>
      <c r="G199" s="17">
        <v>129</v>
      </c>
    </row>
    <row r="200" spans="2:7" x14ac:dyDescent="0.35">
      <c r="B200" s="15" t="s">
        <v>146</v>
      </c>
      <c r="C200" s="16">
        <v>23648.610000000073</v>
      </c>
      <c r="D200" s="16">
        <v>15273.230000000009</v>
      </c>
      <c r="E200" s="16">
        <v>8375.3800000000647</v>
      </c>
      <c r="F200" s="18">
        <v>0.35415950451210615</v>
      </c>
      <c r="G200" s="17">
        <v>1636</v>
      </c>
    </row>
    <row r="201" spans="2:7" x14ac:dyDescent="0.35">
      <c r="B201" s="15" t="s">
        <v>261</v>
      </c>
      <c r="C201" s="16">
        <v>22536.25</v>
      </c>
      <c r="D201" s="16">
        <v>16678.77000000003</v>
      </c>
      <c r="E201" s="16">
        <v>5857.4799999999705</v>
      </c>
      <c r="F201" s="18">
        <v>0.25991369460313807</v>
      </c>
      <c r="G201" s="17">
        <v>605</v>
      </c>
    </row>
    <row r="202" spans="2:7" x14ac:dyDescent="0.35">
      <c r="B202" s="15" t="s">
        <v>200</v>
      </c>
      <c r="C202" s="16">
        <v>22473.78999999999</v>
      </c>
      <c r="D202" s="16">
        <v>16640.54999999997</v>
      </c>
      <c r="E202" s="16">
        <v>5833.2400000000198</v>
      </c>
      <c r="F202" s="18">
        <v>0.25955746672012253</v>
      </c>
      <c r="G202" s="17">
        <v>617</v>
      </c>
    </row>
    <row r="203" spans="2:7" x14ac:dyDescent="0.35">
      <c r="B203" s="15" t="s">
        <v>301</v>
      </c>
      <c r="C203" s="16">
        <v>22009.760000000002</v>
      </c>
      <c r="D203" s="16">
        <v>16286.399999999985</v>
      </c>
      <c r="E203" s="16">
        <v>5723.360000000017</v>
      </c>
      <c r="F203" s="18">
        <v>0.26003736524160265</v>
      </c>
      <c r="G203" s="17">
        <v>302</v>
      </c>
    </row>
    <row r="204" spans="2:7" x14ac:dyDescent="0.35">
      <c r="B204" s="15" t="s">
        <v>201</v>
      </c>
      <c r="C204" s="16">
        <v>21234.609999999982</v>
      </c>
      <c r="D204" s="16">
        <v>15757.890000000005</v>
      </c>
      <c r="E204" s="16">
        <v>5476.7199999999775</v>
      </c>
      <c r="F204" s="18">
        <v>0.25791479099451237</v>
      </c>
      <c r="G204" s="17">
        <v>835</v>
      </c>
    </row>
    <row r="205" spans="2:7" x14ac:dyDescent="0.35">
      <c r="B205" s="15" t="s">
        <v>237</v>
      </c>
      <c r="C205" s="16">
        <v>20378.729999999992</v>
      </c>
      <c r="D205" s="16">
        <v>14030.979999999961</v>
      </c>
      <c r="E205" s="16">
        <v>6347.7500000000309</v>
      </c>
      <c r="F205" s="18">
        <v>0.31148898876426712</v>
      </c>
      <c r="G205" s="17">
        <v>567</v>
      </c>
    </row>
    <row r="206" spans="2:7" x14ac:dyDescent="0.35">
      <c r="B206" s="15" t="s">
        <v>211</v>
      </c>
      <c r="C206" s="16">
        <v>20104.27</v>
      </c>
      <c r="D206" s="16">
        <v>18676.059999999994</v>
      </c>
      <c r="E206" s="16">
        <v>1428.2100000000064</v>
      </c>
      <c r="F206" s="18">
        <v>7.1040132270408549E-2</v>
      </c>
      <c r="G206" s="17">
        <v>100</v>
      </c>
    </row>
    <row r="207" spans="2:7" x14ac:dyDescent="0.35">
      <c r="B207" s="15" t="s">
        <v>173</v>
      </c>
      <c r="C207" s="16">
        <v>19710.079999999984</v>
      </c>
      <c r="D207" s="16">
        <v>14585.079999999998</v>
      </c>
      <c r="E207" s="16">
        <v>5124.9999999999854</v>
      </c>
      <c r="F207" s="18">
        <v>0.26001923888690404</v>
      </c>
      <c r="G207" s="17">
        <v>92</v>
      </c>
    </row>
    <row r="208" spans="2:7" x14ac:dyDescent="0.35">
      <c r="B208" s="15" t="s">
        <v>215</v>
      </c>
      <c r="C208" s="16">
        <v>19456.290000000015</v>
      </c>
      <c r="D208" s="16">
        <v>14400.510000000009</v>
      </c>
      <c r="E208" s="16">
        <v>5055.7800000000061</v>
      </c>
      <c r="F208" s="18">
        <v>0.25985324026317463</v>
      </c>
      <c r="G208" s="17">
        <v>801</v>
      </c>
    </row>
    <row r="209" spans="2:7" x14ac:dyDescent="0.35">
      <c r="B209" s="15" t="s">
        <v>151</v>
      </c>
      <c r="C209" s="16">
        <v>19084.200000000026</v>
      </c>
      <c r="D209" s="16">
        <v>14121.900000000009</v>
      </c>
      <c r="E209" s="16">
        <v>4962.3000000000175</v>
      </c>
      <c r="F209" s="18">
        <v>0.26002137894174293</v>
      </c>
      <c r="G209" s="17">
        <v>255</v>
      </c>
    </row>
    <row r="210" spans="2:7" x14ac:dyDescent="0.35">
      <c r="B210" s="15" t="s">
        <v>203</v>
      </c>
      <c r="C210" s="16">
        <v>18006.300000000036</v>
      </c>
      <c r="D210" s="16">
        <v>13324.200000000008</v>
      </c>
      <c r="E210" s="16">
        <v>4682.1000000000276</v>
      </c>
      <c r="F210" s="18">
        <v>0.2600256576864774</v>
      </c>
      <c r="G210" s="17">
        <v>342</v>
      </c>
    </row>
    <row r="211" spans="2:7" x14ac:dyDescent="0.35">
      <c r="B211" s="15" t="s">
        <v>379</v>
      </c>
      <c r="C211" s="16">
        <v>17726.060000000001</v>
      </c>
      <c r="D211" s="16">
        <v>12187.709999999995</v>
      </c>
      <c r="E211" s="16">
        <v>5538.3500000000058</v>
      </c>
      <c r="F211" s="18">
        <v>0.3124411177667234</v>
      </c>
      <c r="G211" s="17">
        <v>394</v>
      </c>
    </row>
    <row r="212" spans="2:7" x14ac:dyDescent="0.35">
      <c r="B212" s="15" t="s">
        <v>188</v>
      </c>
      <c r="C212" s="16">
        <v>16896.700000000008</v>
      </c>
      <c r="D212" s="16">
        <v>12503.9</v>
      </c>
      <c r="E212" s="16">
        <v>4392.8000000000084</v>
      </c>
      <c r="F212" s="18">
        <v>0.25997975936129575</v>
      </c>
      <c r="G212" s="17">
        <v>190</v>
      </c>
    </row>
    <row r="213" spans="2:7" x14ac:dyDescent="0.35">
      <c r="B213" s="15" t="s">
        <v>134</v>
      </c>
      <c r="C213" s="16">
        <v>16249</v>
      </c>
      <c r="D213" s="16">
        <v>11199.71000000001</v>
      </c>
      <c r="E213" s="16">
        <v>5049.28999999999</v>
      </c>
      <c r="F213" s="18">
        <v>0.31074466120992</v>
      </c>
      <c r="G213" s="17">
        <v>1086</v>
      </c>
    </row>
    <row r="214" spans="2:7" x14ac:dyDescent="0.35">
      <c r="B214" s="15" t="s">
        <v>235</v>
      </c>
      <c r="C214" s="16">
        <v>16015.550000000016</v>
      </c>
      <c r="D214" s="16">
        <v>11011.97999999997</v>
      </c>
      <c r="E214" s="16">
        <v>5003.5700000000452</v>
      </c>
      <c r="F214" s="18">
        <v>0.3124194923059177</v>
      </c>
      <c r="G214" s="17">
        <v>445</v>
      </c>
    </row>
    <row r="215" spans="2:7" x14ac:dyDescent="0.35">
      <c r="B215" s="15" t="s">
        <v>164</v>
      </c>
      <c r="C215" s="16">
        <v>14811.01999999997</v>
      </c>
      <c r="D215" s="16">
        <v>10961.329999999985</v>
      </c>
      <c r="E215" s="16">
        <v>3849.6899999999841</v>
      </c>
      <c r="F215" s="18">
        <v>0.25992065367543843</v>
      </c>
      <c r="G215" s="17">
        <v>469</v>
      </c>
    </row>
    <row r="216" spans="2:7" x14ac:dyDescent="0.35">
      <c r="B216" s="15" t="s">
        <v>300</v>
      </c>
      <c r="C216" s="16">
        <v>14249.700000000015</v>
      </c>
      <c r="D216" s="16">
        <v>10544.849999999993</v>
      </c>
      <c r="E216" s="16">
        <v>3704.8500000000222</v>
      </c>
      <c r="F216" s="18">
        <v>0.25999494726204891</v>
      </c>
      <c r="G216" s="17">
        <v>223</v>
      </c>
    </row>
    <row r="217" spans="2:7" x14ac:dyDescent="0.35">
      <c r="B217" s="15" t="s">
        <v>242</v>
      </c>
      <c r="C217" s="16">
        <v>14229.680000000004</v>
      </c>
      <c r="D217" s="16">
        <v>12635.759999999998</v>
      </c>
      <c r="E217" s="16">
        <v>1593.9200000000055</v>
      </c>
      <c r="F217" s="18">
        <v>0.11201376278314094</v>
      </c>
      <c r="G217" s="17">
        <v>68</v>
      </c>
    </row>
    <row r="218" spans="2:7" x14ac:dyDescent="0.35">
      <c r="B218" s="15" t="s">
        <v>154</v>
      </c>
      <c r="C218" s="16">
        <v>13765.920000000002</v>
      </c>
      <c r="D218" s="16">
        <v>11884.570000000002</v>
      </c>
      <c r="E218" s="16">
        <v>1881.3500000000004</v>
      </c>
      <c r="F218" s="18">
        <v>0.13666721875472182</v>
      </c>
      <c r="G218" s="17">
        <v>17</v>
      </c>
    </row>
    <row r="219" spans="2:7" x14ac:dyDescent="0.35">
      <c r="B219" s="15" t="s">
        <v>238</v>
      </c>
      <c r="C219" s="16">
        <v>13524.299999999994</v>
      </c>
      <c r="D219" s="16">
        <v>9317.9599999999828</v>
      </c>
      <c r="E219" s="16">
        <v>4206.3400000000111</v>
      </c>
      <c r="F219" s="18">
        <v>0.31102090311513447</v>
      </c>
      <c r="G219" s="17">
        <v>1130</v>
      </c>
    </row>
    <row r="220" spans="2:7" x14ac:dyDescent="0.35">
      <c r="B220" s="15" t="s">
        <v>184</v>
      </c>
      <c r="C220" s="16">
        <v>11937.239999999978</v>
      </c>
      <c r="D220" s="16">
        <v>8834.4599999999828</v>
      </c>
      <c r="E220" s="16">
        <v>3102.7799999999952</v>
      </c>
      <c r="F220" s="18">
        <v>0.25992440463624766</v>
      </c>
      <c r="G220" s="17">
        <v>378</v>
      </c>
    </row>
    <row r="221" spans="2:7" x14ac:dyDescent="0.35">
      <c r="B221" s="15" t="s">
        <v>144</v>
      </c>
      <c r="C221" s="16">
        <v>11447.52000000001</v>
      </c>
      <c r="D221" s="16">
        <v>7410.3300000000017</v>
      </c>
      <c r="E221" s="16">
        <v>4037.1900000000078</v>
      </c>
      <c r="F221" s="18">
        <v>0.35266939913623252</v>
      </c>
      <c r="G221" s="17">
        <v>791</v>
      </c>
    </row>
    <row r="222" spans="2:7" x14ac:dyDescent="0.35">
      <c r="B222" s="15" t="s">
        <v>251</v>
      </c>
      <c r="C222" s="16">
        <v>11361.25</v>
      </c>
      <c r="D222" s="16">
        <v>8408.340000000002</v>
      </c>
      <c r="E222" s="16">
        <v>2952.909999999998</v>
      </c>
      <c r="F222" s="18">
        <v>0.25991066123885997</v>
      </c>
      <c r="G222" s="17">
        <v>305</v>
      </c>
    </row>
    <row r="223" spans="2:7" x14ac:dyDescent="0.35">
      <c r="B223" s="15" t="s">
        <v>143</v>
      </c>
      <c r="C223" s="16">
        <v>11235.469999999994</v>
      </c>
      <c r="D223" s="16">
        <v>7725.3400000000238</v>
      </c>
      <c r="E223" s="16">
        <v>3510.1299999999701</v>
      </c>
      <c r="F223" s="18">
        <v>0.31241505695800637</v>
      </c>
      <c r="G223" s="17">
        <v>493</v>
      </c>
    </row>
    <row r="224" spans="2:7" x14ac:dyDescent="0.35">
      <c r="B224" s="15" t="s">
        <v>253</v>
      </c>
      <c r="C224" s="16">
        <v>11149.179999999998</v>
      </c>
      <c r="D224" s="16">
        <v>8272.0500000000084</v>
      </c>
      <c r="E224" s="16">
        <v>2877.1299999999901</v>
      </c>
      <c r="F224" s="18">
        <v>0.25805754324533198</v>
      </c>
      <c r="G224" s="17">
        <v>476</v>
      </c>
    </row>
    <row r="225" spans="2:7" x14ac:dyDescent="0.35">
      <c r="B225" s="15" t="s">
        <v>262</v>
      </c>
      <c r="C225" s="16">
        <v>10574.719999999998</v>
      </c>
      <c r="D225" s="16">
        <v>7825.2800000000025</v>
      </c>
      <c r="E225" s="16">
        <v>2749.4399999999951</v>
      </c>
      <c r="F225" s="18">
        <v>0.26000121043394014</v>
      </c>
      <c r="G225" s="17">
        <v>64</v>
      </c>
    </row>
    <row r="226" spans="2:7" x14ac:dyDescent="0.35">
      <c r="B226" s="15" t="s">
        <v>239</v>
      </c>
      <c r="C226" s="16">
        <v>10464.519999999997</v>
      </c>
      <c r="D226" s="16">
        <v>7743.91</v>
      </c>
      <c r="E226" s="16">
        <v>2720.6099999999969</v>
      </c>
      <c r="F226" s="18">
        <v>0.25998421332273219</v>
      </c>
      <c r="G226" s="17">
        <v>68</v>
      </c>
    </row>
    <row r="227" spans="2:7" x14ac:dyDescent="0.35">
      <c r="B227" s="15" t="s">
        <v>298</v>
      </c>
      <c r="C227" s="16">
        <v>10446.68999999999</v>
      </c>
      <c r="D227" s="16">
        <v>6711.0900000000029</v>
      </c>
      <c r="E227" s="16">
        <v>3735.5999999999867</v>
      </c>
      <c r="F227" s="18">
        <v>0.35758694859328555</v>
      </c>
      <c r="G227" s="17">
        <v>1996</v>
      </c>
    </row>
    <row r="228" spans="2:7" x14ac:dyDescent="0.35">
      <c r="B228" s="15" t="s">
        <v>186</v>
      </c>
      <c r="C228" s="16">
        <v>10332.410000000011</v>
      </c>
      <c r="D228" s="16">
        <v>7646.7100000000009</v>
      </c>
      <c r="E228" s="16">
        <v>2685.7000000000098</v>
      </c>
      <c r="F228" s="18">
        <v>0.25992967758732061</v>
      </c>
      <c r="G228" s="17">
        <v>319</v>
      </c>
    </row>
    <row r="229" spans="2:7" x14ac:dyDescent="0.35">
      <c r="B229" s="15" t="s">
        <v>183</v>
      </c>
      <c r="C229" s="16">
        <v>10328.720000000001</v>
      </c>
      <c r="D229" s="16">
        <v>7643.4900000000016</v>
      </c>
      <c r="E229" s="16">
        <v>2685.2299999999996</v>
      </c>
      <c r="F229" s="18">
        <v>0.25997703490848811</v>
      </c>
      <c r="G229" s="17">
        <v>188</v>
      </c>
    </row>
    <row r="230" spans="2:7" x14ac:dyDescent="0.35">
      <c r="B230" s="15" t="s">
        <v>133</v>
      </c>
      <c r="C230" s="16">
        <v>10179.940000000002</v>
      </c>
      <c r="D230" s="16">
        <v>6460.99</v>
      </c>
      <c r="E230" s="16">
        <v>3718.9500000000025</v>
      </c>
      <c r="F230" s="18">
        <v>0.36532140660946938</v>
      </c>
      <c r="G230" s="17">
        <v>2173</v>
      </c>
    </row>
    <row r="231" spans="2:7" x14ac:dyDescent="0.35">
      <c r="B231" s="15" t="s">
        <v>202</v>
      </c>
      <c r="C231" s="16">
        <v>9545.9699999999903</v>
      </c>
      <c r="D231" s="16">
        <v>7065.53</v>
      </c>
      <c r="E231" s="16">
        <v>2480.4399999999905</v>
      </c>
      <c r="F231" s="18">
        <v>0.2598415876018878</v>
      </c>
      <c r="G231" s="17">
        <v>393</v>
      </c>
    </row>
    <row r="232" spans="2:7" x14ac:dyDescent="0.35">
      <c r="B232" s="15" t="s">
        <v>135</v>
      </c>
      <c r="C232" s="16">
        <v>8363</v>
      </c>
      <c r="D232" s="16">
        <v>6200.8499999999976</v>
      </c>
      <c r="E232" s="16">
        <v>2162.1500000000024</v>
      </c>
      <c r="F232" s="18">
        <v>0.25853760612220522</v>
      </c>
      <c r="G232" s="17">
        <v>690</v>
      </c>
    </row>
    <row r="233" spans="2:7" x14ac:dyDescent="0.35">
      <c r="B233" s="15" t="s">
        <v>225</v>
      </c>
      <c r="C233" s="16">
        <v>7201.7999999999984</v>
      </c>
      <c r="D233" s="16">
        <v>7194.6399999999976</v>
      </c>
      <c r="E233" s="16">
        <v>7.160000000000764</v>
      </c>
      <c r="F233" s="18">
        <v>9.9419589547068308E-4</v>
      </c>
      <c r="G233" s="17">
        <v>36</v>
      </c>
    </row>
    <row r="234" spans="2:7" x14ac:dyDescent="0.35">
      <c r="B234" s="15" t="s">
        <v>198</v>
      </c>
      <c r="C234" s="16">
        <v>6970.9199999999992</v>
      </c>
      <c r="D234" s="16">
        <v>6362.1099999999988</v>
      </c>
      <c r="E234" s="16">
        <v>608.8100000000004</v>
      </c>
      <c r="F234" s="18">
        <v>8.7335674487729095E-2</v>
      </c>
      <c r="G234" s="17">
        <v>44</v>
      </c>
    </row>
    <row r="235" spans="2:7" x14ac:dyDescent="0.35">
      <c r="B235" s="15" t="s">
        <v>374</v>
      </c>
      <c r="C235" s="16">
        <v>6885.9299999999948</v>
      </c>
      <c r="D235" s="16">
        <v>4382.3500000000013</v>
      </c>
      <c r="E235" s="16">
        <v>2503.5799999999936</v>
      </c>
      <c r="F235" s="18">
        <v>0.3635790662989597</v>
      </c>
      <c r="G235" s="17">
        <v>2348</v>
      </c>
    </row>
    <row r="236" spans="2:7" x14ac:dyDescent="0.35">
      <c r="B236" s="15" t="s">
        <v>351</v>
      </c>
      <c r="C236" s="16">
        <v>6656.83</v>
      </c>
      <c r="D236" s="16">
        <v>4926.5200000000041</v>
      </c>
      <c r="E236" s="16">
        <v>1730.3099999999959</v>
      </c>
      <c r="F236" s="18">
        <v>0.25993002675447563</v>
      </c>
      <c r="G236" s="17">
        <v>137</v>
      </c>
    </row>
    <row r="237" spans="2:7" x14ac:dyDescent="0.35">
      <c r="B237" s="15" t="s">
        <v>299</v>
      </c>
      <c r="C237" s="16">
        <v>6223.2599999999929</v>
      </c>
      <c r="D237" s="16">
        <v>3893.2200000000062</v>
      </c>
      <c r="E237" s="16">
        <v>2330.0399999999868</v>
      </c>
      <c r="F237" s="18">
        <v>0.37440826833524382</v>
      </c>
      <c r="G237" s="17">
        <v>1158</v>
      </c>
    </row>
    <row r="238" spans="2:7" x14ac:dyDescent="0.35">
      <c r="B238" s="15" t="s">
        <v>265</v>
      </c>
      <c r="C238" s="16">
        <v>6148.4999999999945</v>
      </c>
      <c r="D238" s="16">
        <v>3759.8200000000097</v>
      </c>
      <c r="E238" s="16">
        <v>2388.6799999999848</v>
      </c>
      <c r="F238" s="18">
        <v>0.38849800764413872</v>
      </c>
      <c r="G238" s="17">
        <v>1107</v>
      </c>
    </row>
    <row r="239" spans="2:7" x14ac:dyDescent="0.35">
      <c r="B239" s="15" t="s">
        <v>214</v>
      </c>
      <c r="C239" s="16">
        <v>5421.6299999999965</v>
      </c>
      <c r="D239" s="16">
        <v>4012.839999999997</v>
      </c>
      <c r="E239" s="16">
        <v>1408.7899999999995</v>
      </c>
      <c r="F239" s="18">
        <v>0.2598462086125391</v>
      </c>
      <c r="G239" s="17">
        <v>213</v>
      </c>
    </row>
    <row r="240" spans="2:7" x14ac:dyDescent="0.35">
      <c r="B240" s="15" t="s">
        <v>218</v>
      </c>
      <c r="C240" s="16">
        <v>5001.25</v>
      </c>
      <c r="D240" s="16">
        <v>4996.2799999999988</v>
      </c>
      <c r="E240" s="16">
        <v>4.9700000000011642</v>
      </c>
      <c r="F240" s="18">
        <v>9.9375156210970532E-4</v>
      </c>
      <c r="G240" s="17">
        <v>25</v>
      </c>
    </row>
    <row r="241" spans="2:7" x14ac:dyDescent="0.35">
      <c r="B241" s="15" t="s">
        <v>204</v>
      </c>
      <c r="C241" s="16">
        <v>4940.1399999999967</v>
      </c>
      <c r="D241" s="16">
        <v>3660.4199999999987</v>
      </c>
      <c r="E241" s="16">
        <v>1279.719999999998</v>
      </c>
      <c r="F241" s="18">
        <v>0.25904529021444711</v>
      </c>
      <c r="G241" s="17">
        <v>304</v>
      </c>
    </row>
    <row r="242" spans="2:7" x14ac:dyDescent="0.35">
      <c r="B242" s="15" t="s">
        <v>174</v>
      </c>
      <c r="C242" s="16">
        <v>4042.2399999999989</v>
      </c>
      <c r="D242" s="16">
        <v>2991.5699999999983</v>
      </c>
      <c r="E242" s="16">
        <v>1050.6700000000005</v>
      </c>
      <c r="F242" s="18">
        <v>0.25992271611779627</v>
      </c>
      <c r="G242" s="17">
        <v>128</v>
      </c>
    </row>
    <row r="243" spans="2:7" x14ac:dyDescent="0.35">
      <c r="B243" s="15" t="s">
        <v>222</v>
      </c>
      <c r="C243" s="16">
        <v>3000.75</v>
      </c>
      <c r="D243" s="16">
        <v>2997.77</v>
      </c>
      <c r="E243" s="16">
        <v>2.9800000000000182</v>
      </c>
      <c r="F243" s="18">
        <v>9.9308506206782234E-4</v>
      </c>
      <c r="G243" s="17">
        <v>15</v>
      </c>
    </row>
    <row r="244" spans="2:7" x14ac:dyDescent="0.35">
      <c r="B244" s="15" t="s">
        <v>194</v>
      </c>
      <c r="C244" s="16">
        <v>2248.0500000000002</v>
      </c>
      <c r="D244" s="16">
        <v>2051.81</v>
      </c>
      <c r="E244" s="16">
        <v>196.24000000000024</v>
      </c>
      <c r="F244" s="18">
        <v>8.7293432085585376E-2</v>
      </c>
      <c r="G244" s="17">
        <v>15</v>
      </c>
    </row>
    <row r="245" spans="2:7" x14ac:dyDescent="0.35">
      <c r="B245" s="15" t="s">
        <v>189</v>
      </c>
      <c r="C245" s="16">
        <v>1949.399999999999</v>
      </c>
      <c r="D245" s="16">
        <v>1442.46</v>
      </c>
      <c r="E245" s="16">
        <v>506.93999999999892</v>
      </c>
      <c r="F245" s="18">
        <v>0.26004924592182166</v>
      </c>
      <c r="G245" s="17">
        <v>95</v>
      </c>
    </row>
    <row r="246" spans="2:7" x14ac:dyDescent="0.35">
      <c r="B246" s="15" t="s">
        <v>263</v>
      </c>
      <c r="C246" s="16">
        <v>1901.880000000001</v>
      </c>
      <c r="D246" s="16">
        <v>1407.65</v>
      </c>
      <c r="E246" s="16">
        <v>494.23000000000093</v>
      </c>
      <c r="F246" s="18">
        <v>0.25986392411718967</v>
      </c>
      <c r="G246" s="17">
        <v>81</v>
      </c>
    </row>
    <row r="247" spans="2:7" x14ac:dyDescent="0.35">
      <c r="B247" s="15" t="s">
        <v>227</v>
      </c>
      <c r="C247" s="16">
        <v>1548.3999999999994</v>
      </c>
      <c r="D247" s="16">
        <v>1145.9599999999998</v>
      </c>
      <c r="E247" s="16">
        <v>402.4399999999996</v>
      </c>
      <c r="F247" s="18">
        <v>0.2599070007749934</v>
      </c>
      <c r="G247" s="17">
        <v>56</v>
      </c>
    </row>
    <row r="248" spans="2:7" x14ac:dyDescent="0.35">
      <c r="B248" s="15" t="s">
        <v>245</v>
      </c>
      <c r="C248" s="16">
        <v>1529.15</v>
      </c>
      <c r="D248" s="16">
        <v>1395.65</v>
      </c>
      <c r="E248" s="16">
        <v>133.5</v>
      </c>
      <c r="F248" s="18">
        <v>8.7303403851813094E-2</v>
      </c>
      <c r="G248" s="17">
        <v>7</v>
      </c>
    </row>
    <row r="249" spans="2:7" x14ac:dyDescent="0.35">
      <c r="B249" s="15" t="s">
        <v>228</v>
      </c>
      <c r="C249" s="16">
        <v>1480.5699999999993</v>
      </c>
      <c r="D249" s="16">
        <v>1095.6799999999998</v>
      </c>
      <c r="E249" s="16">
        <v>384.88999999999942</v>
      </c>
      <c r="F249" s="18">
        <v>0.25996069081502365</v>
      </c>
      <c r="G249" s="17">
        <v>91</v>
      </c>
    </row>
    <row r="250" spans="2:7" x14ac:dyDescent="0.35">
      <c r="B250" s="15" t="s">
        <v>190</v>
      </c>
      <c r="C250" s="16">
        <v>1198.96</v>
      </c>
      <c r="D250" s="16">
        <v>1094.31</v>
      </c>
      <c r="E250" s="16">
        <v>104.65000000000009</v>
      </c>
      <c r="F250" s="18">
        <v>8.7283979448855742E-2</v>
      </c>
      <c r="G250" s="17">
        <v>8</v>
      </c>
    </row>
    <row r="251" spans="2:7" x14ac:dyDescent="0.35">
      <c r="B251" s="15" t="s">
        <v>297</v>
      </c>
      <c r="C251" s="16">
        <v>831.11000000000195</v>
      </c>
      <c r="D251" s="16">
        <v>520.04999999999973</v>
      </c>
      <c r="E251" s="16">
        <v>311.06000000000222</v>
      </c>
      <c r="F251" s="18">
        <v>0.37427055383764063</v>
      </c>
      <c r="G251" s="17">
        <v>607</v>
      </c>
    </row>
    <row r="252" spans="2:7" x14ac:dyDescent="0.35">
      <c r="B252" s="15" t="s">
        <v>221</v>
      </c>
      <c r="C252" s="16">
        <v>800.2</v>
      </c>
      <c r="D252" s="16">
        <v>799.41</v>
      </c>
      <c r="E252" s="16">
        <v>0.79000000000007731</v>
      </c>
      <c r="F252" s="18">
        <v>9.8725318670342074E-4</v>
      </c>
      <c r="G252" s="17">
        <v>4</v>
      </c>
    </row>
    <row r="253" spans="2:7" x14ac:dyDescent="0.35">
      <c r="B253" s="15" t="s">
        <v>264</v>
      </c>
      <c r="C253" s="16">
        <v>513.00000000000034</v>
      </c>
      <c r="D253" s="16">
        <v>305.73</v>
      </c>
      <c r="E253" s="16">
        <v>207.27000000000032</v>
      </c>
      <c r="F253" s="18">
        <v>0.40403508771929858</v>
      </c>
      <c r="G253" s="17">
        <v>90</v>
      </c>
    </row>
    <row r="254" spans="2:7" x14ac:dyDescent="0.35">
      <c r="B254" s="15" t="s">
        <v>136</v>
      </c>
      <c r="C254" s="16">
        <v>457.20000000000005</v>
      </c>
      <c r="D254" s="16">
        <v>285</v>
      </c>
      <c r="E254" s="16">
        <v>172.20000000000005</v>
      </c>
      <c r="F254" s="18">
        <v>0.37664041994750663</v>
      </c>
      <c r="G254" s="17">
        <v>12</v>
      </c>
    </row>
    <row r="255" spans="2:7" x14ac:dyDescent="0.35">
      <c r="B255" s="15" t="s">
        <v>217</v>
      </c>
      <c r="C255" s="16">
        <v>162.69999999999999</v>
      </c>
      <c r="D255" s="16">
        <v>120.41</v>
      </c>
      <c r="E255" s="16">
        <v>42.289999999999992</v>
      </c>
      <c r="F255" s="18">
        <v>0.25992624462200364</v>
      </c>
      <c r="G255" s="17">
        <v>10</v>
      </c>
    </row>
  </sheetData>
  <mergeCells count="6">
    <mergeCell ref="B4:G4"/>
    <mergeCell ref="A1:D1"/>
    <mergeCell ref="I4:J4"/>
    <mergeCell ref="L4:M4"/>
    <mergeCell ref="I18:J18"/>
    <mergeCell ref="I17:M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13FD-E3E7-47A5-B243-04E8D6B6FA22}">
  <dimension ref="A1:AF42"/>
  <sheetViews>
    <sheetView workbookViewId="0">
      <selection activeCell="C4" sqref="C4:H4"/>
    </sheetView>
  </sheetViews>
  <sheetFormatPr defaultRowHeight="14.5" x14ac:dyDescent="0.35"/>
  <cols>
    <col min="3" max="3" width="11.453125" bestFit="1" customWidth="1"/>
    <col min="4" max="5" width="11.36328125" bestFit="1" customWidth="1"/>
    <col min="6" max="6" width="11.453125" bestFit="1" customWidth="1"/>
    <col min="7" max="7" width="10.36328125" bestFit="1" customWidth="1"/>
    <col min="8" max="8" width="12.6328125" customWidth="1"/>
    <col min="10" max="10" width="16.7265625" customWidth="1"/>
    <col min="11" max="11" width="11.36328125" bestFit="1" customWidth="1"/>
    <col min="12" max="12" width="10.54296875" customWidth="1"/>
    <col min="13" max="13" width="6.1796875" customWidth="1"/>
    <col min="14" max="14" width="19.90625" customWidth="1"/>
    <col min="16" max="16" width="19.54296875" bestFit="1" customWidth="1"/>
    <col min="17" max="18" width="11.36328125" bestFit="1" customWidth="1"/>
    <col min="19" max="19" width="11" bestFit="1" customWidth="1"/>
    <col min="20" max="20" width="13.90625" bestFit="1" customWidth="1"/>
    <col min="21" max="21" width="13" bestFit="1" customWidth="1"/>
    <col min="23" max="23" width="15.6328125" bestFit="1" customWidth="1"/>
    <col min="24" max="24" width="11.36328125" bestFit="1" customWidth="1"/>
    <col min="26" max="26" width="13.36328125" bestFit="1" customWidth="1"/>
    <col min="27" max="27" width="11.36328125" bestFit="1" customWidth="1"/>
    <col min="28" max="28" width="10.36328125" bestFit="1" customWidth="1"/>
    <col min="30" max="30" width="15.6328125" bestFit="1" customWidth="1"/>
    <col min="31" max="31" width="11.36328125" bestFit="1" customWidth="1"/>
    <col min="32" max="32" width="11" bestFit="1" customWidth="1"/>
  </cols>
  <sheetData>
    <row r="1" spans="1:32" ht="23.5" x14ac:dyDescent="0.55000000000000004">
      <c r="A1" s="104" t="s">
        <v>1250</v>
      </c>
    </row>
    <row r="3" spans="1:32" ht="15.5" x14ac:dyDescent="0.35">
      <c r="P3" s="105" t="s">
        <v>1258</v>
      </c>
      <c r="Q3" s="105"/>
      <c r="R3" s="105"/>
      <c r="S3" s="105"/>
      <c r="T3" s="105"/>
      <c r="U3" s="105"/>
      <c r="W3" s="105" t="s">
        <v>1259</v>
      </c>
      <c r="X3" s="105"/>
      <c r="Y3" s="107"/>
      <c r="Z3" s="105" t="s">
        <v>1260</v>
      </c>
      <c r="AA3" s="105"/>
      <c r="AB3" s="105"/>
      <c r="AD3" s="105" t="s">
        <v>1261</v>
      </c>
      <c r="AE3" s="105"/>
      <c r="AF3" s="105"/>
    </row>
    <row r="4" spans="1:32" ht="15.5" x14ac:dyDescent="0.35">
      <c r="C4" s="105" t="s">
        <v>128</v>
      </c>
      <c r="D4" s="105"/>
      <c r="E4" s="105"/>
      <c r="F4" s="105"/>
      <c r="G4" s="105"/>
      <c r="H4" s="105"/>
      <c r="J4" s="76" t="s">
        <v>1255</v>
      </c>
      <c r="K4" s="77"/>
      <c r="L4" s="77"/>
      <c r="M4" s="77"/>
      <c r="N4" s="78"/>
      <c r="P4" s="14" t="s">
        <v>1251</v>
      </c>
      <c r="Q4" t="s">
        <v>0</v>
      </c>
      <c r="R4" t="s">
        <v>94</v>
      </c>
      <c r="S4" t="s">
        <v>2</v>
      </c>
      <c r="T4" t="s">
        <v>1</v>
      </c>
      <c r="U4" t="s">
        <v>95</v>
      </c>
      <c r="W4" s="35" t="s">
        <v>131</v>
      </c>
      <c r="X4" s="36" t="s">
        <v>0</v>
      </c>
      <c r="Z4" s="124" t="s">
        <v>131</v>
      </c>
      <c r="AA4" s="125" t="s">
        <v>0</v>
      </c>
      <c r="AB4" s="125" t="s">
        <v>2</v>
      </c>
      <c r="AD4" s="40" t="s">
        <v>131</v>
      </c>
      <c r="AE4" s="125" t="s">
        <v>0</v>
      </c>
      <c r="AF4" s="125" t="s">
        <v>2</v>
      </c>
    </row>
    <row r="5" spans="1:32" x14ac:dyDescent="0.35">
      <c r="C5" s="35" t="s">
        <v>1252</v>
      </c>
      <c r="D5" s="36" t="s">
        <v>0</v>
      </c>
      <c r="E5" s="36" t="s">
        <v>94</v>
      </c>
      <c r="F5" s="36" t="s">
        <v>2</v>
      </c>
      <c r="G5" s="36" t="s">
        <v>1</v>
      </c>
      <c r="H5" s="36" t="s">
        <v>95</v>
      </c>
      <c r="J5" s="113" t="s">
        <v>1257</v>
      </c>
      <c r="K5" s="114"/>
      <c r="L5" s="115" t="s">
        <v>1127</v>
      </c>
      <c r="M5" s="52"/>
      <c r="N5" s="116" t="s">
        <v>1256</v>
      </c>
      <c r="P5" s="15" t="s">
        <v>55</v>
      </c>
      <c r="Q5" s="118"/>
      <c r="R5" s="118"/>
      <c r="S5" s="118"/>
      <c r="T5" s="118"/>
      <c r="U5" s="118"/>
      <c r="W5" s="37" t="s">
        <v>73</v>
      </c>
      <c r="X5" s="39">
        <v>250209.759999998</v>
      </c>
      <c r="Z5" s="49" t="s">
        <v>55</v>
      </c>
      <c r="AA5" s="122">
        <v>539106.09000000847</v>
      </c>
      <c r="AB5" s="122">
        <v>188080.76000001165</v>
      </c>
      <c r="AD5" s="49" t="s">
        <v>59</v>
      </c>
      <c r="AE5" s="122">
        <v>167171.78999999986</v>
      </c>
      <c r="AF5" s="122">
        <v>51689.729999999763</v>
      </c>
    </row>
    <row r="6" spans="1:32" x14ac:dyDescent="0.35">
      <c r="C6" s="37" t="s">
        <v>55</v>
      </c>
      <c r="D6" s="39">
        <v>539106.09000000847</v>
      </c>
      <c r="E6" s="39">
        <v>351025.32999999681</v>
      </c>
      <c r="F6" s="39">
        <v>188080.76000001165</v>
      </c>
      <c r="G6" s="66">
        <v>0.34887522787956021</v>
      </c>
      <c r="H6" s="67">
        <v>24264</v>
      </c>
      <c r="J6" s="109">
        <v>64069033.160002455</v>
      </c>
      <c r="K6" s="110"/>
      <c r="L6" s="111">
        <v>77548570.199999124</v>
      </c>
      <c r="M6" s="112"/>
      <c r="N6" s="47">
        <f>(J6/L6)*100</f>
        <v>82.617942529136627</v>
      </c>
      <c r="P6" s="117" t="s">
        <v>60</v>
      </c>
      <c r="Q6" s="16">
        <v>182007.6</v>
      </c>
      <c r="R6" s="16">
        <v>116014.80000000016</v>
      </c>
      <c r="S6" s="16">
        <v>65992.799999999843</v>
      </c>
      <c r="T6" s="18">
        <v>0.36258266138336992</v>
      </c>
      <c r="U6" s="17">
        <v>2585</v>
      </c>
      <c r="W6" s="37" t="s">
        <v>75</v>
      </c>
      <c r="X6" s="39">
        <v>549933.9100000012</v>
      </c>
      <c r="Z6" s="49" t="s">
        <v>56</v>
      </c>
      <c r="AA6" s="122">
        <v>64069033.160002455</v>
      </c>
      <c r="AB6" s="122">
        <v>-435678.89999806881</v>
      </c>
      <c r="AD6" s="49" t="s">
        <v>60</v>
      </c>
      <c r="AE6" s="122">
        <v>182007.6</v>
      </c>
      <c r="AF6" s="122">
        <v>65992.799999999843</v>
      </c>
    </row>
    <row r="7" spans="1:32" x14ac:dyDescent="0.35">
      <c r="C7" s="37" t="s">
        <v>56</v>
      </c>
      <c r="D7" s="39">
        <v>64069033.160002455</v>
      </c>
      <c r="E7" s="39">
        <v>64504712.060000524</v>
      </c>
      <c r="F7" s="39">
        <v>-435678.89999806881</v>
      </c>
      <c r="G7" s="66">
        <v>-6.8001478797101314E-3</v>
      </c>
      <c r="H7" s="67">
        <v>71880</v>
      </c>
      <c r="P7" s="117" t="s">
        <v>61</v>
      </c>
      <c r="Q7" s="16">
        <v>6885.9299999999948</v>
      </c>
      <c r="R7" s="16">
        <v>4382.3500000000013</v>
      </c>
      <c r="S7" s="16">
        <v>2503.5799999999936</v>
      </c>
      <c r="T7" s="18">
        <v>0.3635790662989597</v>
      </c>
      <c r="U7" s="17">
        <v>2348</v>
      </c>
      <c r="W7" s="37" t="s">
        <v>77</v>
      </c>
      <c r="X7" s="39">
        <v>25880152.860001124</v>
      </c>
      <c r="Z7" s="49" t="s">
        <v>57</v>
      </c>
      <c r="AA7" s="122">
        <v>1714056.0499999358</v>
      </c>
      <c r="AB7" s="122">
        <v>245857.27999995719</v>
      </c>
      <c r="AD7" s="49" t="s">
        <v>61</v>
      </c>
      <c r="AE7" s="122">
        <v>6885.9299999999948</v>
      </c>
      <c r="AF7" s="122">
        <v>2503.5799999999936</v>
      </c>
    </row>
    <row r="8" spans="1:32" x14ac:dyDescent="0.35">
      <c r="C8" s="37" t="s">
        <v>57</v>
      </c>
      <c r="D8" s="39">
        <v>1714056.0499999358</v>
      </c>
      <c r="E8" s="39">
        <v>1468198.7699999786</v>
      </c>
      <c r="F8" s="39">
        <v>245857.27999995719</v>
      </c>
      <c r="G8" s="66">
        <v>0.14343596290212704</v>
      </c>
      <c r="H8" s="67">
        <v>61498</v>
      </c>
      <c r="P8" s="117" t="s">
        <v>66</v>
      </c>
      <c r="Q8" s="16">
        <v>10179.940000000002</v>
      </c>
      <c r="R8" s="16">
        <v>6460.99</v>
      </c>
      <c r="S8" s="16">
        <v>3718.9500000000025</v>
      </c>
      <c r="T8" s="18">
        <v>0.36532140660946938</v>
      </c>
      <c r="U8" s="17">
        <v>2173</v>
      </c>
      <c r="W8" s="37" t="s">
        <v>78</v>
      </c>
      <c r="X8" s="39">
        <v>4493533.4200000204</v>
      </c>
      <c r="Z8" s="50" t="s">
        <v>58</v>
      </c>
      <c r="AA8" s="123">
        <v>11226374.900000127</v>
      </c>
      <c r="AB8" s="123">
        <v>1001235.4300002232</v>
      </c>
      <c r="AD8" s="49" t="s">
        <v>62</v>
      </c>
      <c r="AE8" s="122">
        <v>44444.929999999928</v>
      </c>
      <c r="AF8" s="122">
        <v>11553.879999999954</v>
      </c>
    </row>
    <row r="9" spans="1:32" x14ac:dyDescent="0.35">
      <c r="C9" s="37" t="s">
        <v>58</v>
      </c>
      <c r="D9" s="39">
        <v>11226374.900000127</v>
      </c>
      <c r="E9" s="39">
        <v>10225139.469999904</v>
      </c>
      <c r="F9" s="39">
        <v>1001235.4300002232</v>
      </c>
      <c r="G9" s="66">
        <v>8.9185996273847212E-2</v>
      </c>
      <c r="H9" s="67">
        <v>46472</v>
      </c>
      <c r="P9" s="117" t="s">
        <v>73</v>
      </c>
      <c r="Q9" s="16">
        <v>250209.759999998</v>
      </c>
      <c r="R9" s="16">
        <v>165698.52000000156</v>
      </c>
      <c r="S9" s="16">
        <v>84511.23999999644</v>
      </c>
      <c r="T9" s="18">
        <v>0.33776156453687944</v>
      </c>
      <c r="U9" s="17">
        <v>12515</v>
      </c>
      <c r="W9" s="37" t="s">
        <v>81</v>
      </c>
      <c r="X9" s="39">
        <v>28681899.479998462</v>
      </c>
      <c r="AD9" s="49" t="s">
        <v>63</v>
      </c>
      <c r="AE9" s="122">
        <v>60183.149999999929</v>
      </c>
      <c r="AF9" s="122">
        <v>15592.239999999918</v>
      </c>
    </row>
    <row r="10" spans="1:32" x14ac:dyDescent="0.35">
      <c r="P10" s="117" t="s">
        <v>74</v>
      </c>
      <c r="Q10" s="16">
        <v>59218.45</v>
      </c>
      <c r="R10" s="16">
        <v>37430.949999999939</v>
      </c>
      <c r="S10" s="16">
        <v>21787.500000000058</v>
      </c>
      <c r="T10" s="18">
        <v>0.36791743113843844</v>
      </c>
      <c r="U10" s="17">
        <v>1820</v>
      </c>
      <c r="W10" s="37" t="s">
        <v>82</v>
      </c>
      <c r="X10" s="39">
        <v>3746817.1299999678</v>
      </c>
      <c r="AD10" s="49" t="s">
        <v>64</v>
      </c>
      <c r="AE10" s="122">
        <v>30658.420000000093</v>
      </c>
      <c r="AF10" s="122">
        <v>-5106.3599999998478</v>
      </c>
    </row>
    <row r="11" spans="1:32" ht="15.5" x14ac:dyDescent="0.35">
      <c r="C11" s="105" t="s">
        <v>1253</v>
      </c>
      <c r="D11" s="105"/>
      <c r="E11" s="107"/>
      <c r="F11" s="105" t="s">
        <v>1254</v>
      </c>
      <c r="G11" s="105"/>
      <c r="H11" s="107"/>
      <c r="P11" s="117" t="s">
        <v>76</v>
      </c>
      <c r="Q11" s="16">
        <v>16249</v>
      </c>
      <c r="R11" s="16">
        <v>11199.71000000001</v>
      </c>
      <c r="S11" s="16">
        <v>5049.28999999999</v>
      </c>
      <c r="T11" s="18">
        <v>0.31074466120992</v>
      </c>
      <c r="U11" s="17">
        <v>1086</v>
      </c>
      <c r="W11" s="37" t="s">
        <v>84</v>
      </c>
      <c r="X11" s="39">
        <v>325297.09000000131</v>
      </c>
      <c r="AD11" s="49" t="s">
        <v>65</v>
      </c>
      <c r="AE11" s="122">
        <v>8363</v>
      </c>
      <c r="AF11" s="122">
        <v>2162.1500000000024</v>
      </c>
    </row>
    <row r="12" spans="1:32" x14ac:dyDescent="0.35">
      <c r="C12" s="35" t="s">
        <v>1252</v>
      </c>
      <c r="D12" s="36" t="s">
        <v>0</v>
      </c>
      <c r="F12" s="35" t="s">
        <v>1252</v>
      </c>
      <c r="G12" s="36" t="s">
        <v>2</v>
      </c>
      <c r="P12" s="117" t="s">
        <v>80</v>
      </c>
      <c r="Q12" s="16">
        <v>13524.299999999994</v>
      </c>
      <c r="R12" s="16">
        <v>9317.9599999999828</v>
      </c>
      <c r="S12" s="16">
        <v>4206.3400000000111</v>
      </c>
      <c r="T12" s="18">
        <v>0.31102090311513447</v>
      </c>
      <c r="U12" s="17">
        <v>1130</v>
      </c>
      <c r="W12" s="37" t="s">
        <v>88</v>
      </c>
      <c r="X12" s="39">
        <v>9506980.8199998867</v>
      </c>
      <c r="AD12" s="49" t="s">
        <v>66</v>
      </c>
      <c r="AE12" s="122">
        <v>10179.940000000002</v>
      </c>
      <c r="AF12" s="122">
        <v>3718.9500000000025</v>
      </c>
    </row>
    <row r="13" spans="1:32" x14ac:dyDescent="0.35">
      <c r="C13" s="37" t="s">
        <v>56</v>
      </c>
      <c r="D13" s="39">
        <v>64069033.160002455</v>
      </c>
      <c r="F13" s="37" t="s">
        <v>58</v>
      </c>
      <c r="G13" s="39">
        <v>1001235.4300002232</v>
      </c>
      <c r="P13" s="117" t="s">
        <v>87</v>
      </c>
      <c r="Q13" s="16">
        <v>831.11000000000195</v>
      </c>
      <c r="R13" s="16">
        <v>520.04999999999973</v>
      </c>
      <c r="S13" s="16">
        <v>311.06000000000222</v>
      </c>
      <c r="T13" s="18">
        <v>0.37427055383764063</v>
      </c>
      <c r="U13" s="17">
        <v>607</v>
      </c>
      <c r="W13" s="37" t="s">
        <v>89</v>
      </c>
      <c r="X13" s="39">
        <v>1463309.2600000079</v>
      </c>
      <c r="AD13" s="49" t="s">
        <v>67</v>
      </c>
      <c r="AE13" s="122">
        <v>183123.06000000046</v>
      </c>
      <c r="AF13" s="122">
        <v>47452.680000000779</v>
      </c>
    </row>
    <row r="14" spans="1:32" x14ac:dyDescent="0.35">
      <c r="C14" s="37" t="s">
        <v>58</v>
      </c>
      <c r="D14" s="39">
        <v>11226374.900000127</v>
      </c>
      <c r="F14" s="37" t="s">
        <v>57</v>
      </c>
      <c r="G14" s="39">
        <v>245857.27999995719</v>
      </c>
      <c r="P14" s="15" t="s">
        <v>56</v>
      </c>
      <c r="Q14" s="118"/>
      <c r="R14" s="118"/>
      <c r="S14" s="118"/>
      <c r="T14" s="118"/>
      <c r="U14" s="118"/>
      <c r="W14" s="37" t="s">
        <v>91</v>
      </c>
      <c r="X14" s="39">
        <v>679676.88999999478</v>
      </c>
      <c r="AD14" s="49" t="s">
        <v>68</v>
      </c>
      <c r="AE14" s="122">
        <v>61629.349999999904</v>
      </c>
      <c r="AF14" s="122">
        <v>15973.839999999836</v>
      </c>
    </row>
    <row r="15" spans="1:32" x14ac:dyDescent="0.35">
      <c r="C15" s="37" t="s">
        <v>57</v>
      </c>
      <c r="D15" s="39">
        <v>1714056.0499999358</v>
      </c>
      <c r="F15" s="37" t="s">
        <v>55</v>
      </c>
      <c r="G15" s="39">
        <v>188080.76000001165</v>
      </c>
      <c r="P15" s="117" t="s">
        <v>77</v>
      </c>
      <c r="Q15" s="16">
        <v>25880152.860001124</v>
      </c>
      <c r="R15" s="16">
        <v>24318955.000000294</v>
      </c>
      <c r="S15" s="16">
        <v>1561197.8600008301</v>
      </c>
      <c r="T15" s="18">
        <v>6.0324135968057892E-2</v>
      </c>
      <c r="U15" s="17">
        <v>22454</v>
      </c>
      <c r="AD15" s="49" t="s">
        <v>69</v>
      </c>
      <c r="AE15" s="122">
        <v>77966.800000000017</v>
      </c>
      <c r="AF15" s="122">
        <v>20222.179999999935</v>
      </c>
    </row>
    <row r="16" spans="1:32" x14ac:dyDescent="0.35">
      <c r="C16" s="37" t="s">
        <v>55</v>
      </c>
      <c r="D16" s="39">
        <v>539106.09000000847</v>
      </c>
      <c r="F16" s="37" t="s">
        <v>56</v>
      </c>
      <c r="G16" s="39">
        <v>-435678.89999806881</v>
      </c>
      <c r="P16" s="117" t="s">
        <v>81</v>
      </c>
      <c r="Q16" s="16">
        <v>28681899.479998421</v>
      </c>
      <c r="R16" s="16">
        <v>29733685.659998331</v>
      </c>
      <c r="S16" s="16">
        <v>-1051786.1799999103</v>
      </c>
      <c r="T16" s="18">
        <v>-3.6670729591440861E-2</v>
      </c>
      <c r="U16" s="17">
        <v>38178</v>
      </c>
      <c r="AD16" s="49" t="s">
        <v>70</v>
      </c>
      <c r="AE16" s="122">
        <v>207372.84999999989</v>
      </c>
      <c r="AF16" s="122">
        <v>63477.540000000532</v>
      </c>
    </row>
    <row r="17" spans="16:32" x14ac:dyDescent="0.35">
      <c r="P17" s="117" t="s">
        <v>88</v>
      </c>
      <c r="Q17" s="16">
        <v>9506980.8199998904</v>
      </c>
      <c r="R17" s="16">
        <v>10452071.399999956</v>
      </c>
      <c r="S17" s="16">
        <v>-945090.58000006527</v>
      </c>
      <c r="T17" s="18">
        <v>-9.941017005229176E-2</v>
      </c>
      <c r="U17" s="17">
        <v>11248</v>
      </c>
      <c r="AD17" s="49" t="s">
        <v>71</v>
      </c>
      <c r="AE17" s="122">
        <v>161990.56000000064</v>
      </c>
      <c r="AF17" s="122">
        <v>42022.240000000122</v>
      </c>
    </row>
    <row r="18" spans="16:32" x14ac:dyDescent="0.35">
      <c r="P18" s="15" t="s">
        <v>57</v>
      </c>
      <c r="Q18" s="118"/>
      <c r="R18" s="118"/>
      <c r="S18" s="118"/>
      <c r="T18" s="118"/>
      <c r="U18" s="118"/>
      <c r="AD18" s="49" t="s">
        <v>72</v>
      </c>
      <c r="AE18" s="122">
        <v>61134.400000000052</v>
      </c>
      <c r="AF18" s="122">
        <v>15640.500000000058</v>
      </c>
    </row>
    <row r="19" spans="16:32" x14ac:dyDescent="0.35">
      <c r="P19" s="117" t="s">
        <v>59</v>
      </c>
      <c r="Q19" s="16">
        <v>167171.78999999986</v>
      </c>
      <c r="R19" s="16">
        <v>115482.0600000001</v>
      </c>
      <c r="S19" s="16">
        <v>51689.729999999763</v>
      </c>
      <c r="T19" s="18">
        <v>0.30920127133890118</v>
      </c>
      <c r="U19" s="17">
        <v>3111</v>
      </c>
      <c r="AD19" s="49" t="s">
        <v>73</v>
      </c>
      <c r="AE19" s="122">
        <v>250209.759999998</v>
      </c>
      <c r="AF19" s="122">
        <v>84511.23999999644</v>
      </c>
    </row>
    <row r="20" spans="16:32" x14ac:dyDescent="0.35">
      <c r="P20" s="117" t="s">
        <v>64</v>
      </c>
      <c r="Q20" s="16">
        <v>30658.420000000093</v>
      </c>
      <c r="R20" s="16">
        <v>35764.779999999941</v>
      </c>
      <c r="S20" s="16">
        <v>-5106.3599999998478</v>
      </c>
      <c r="T20" s="18">
        <v>-0.16655652835338</v>
      </c>
      <c r="U20" s="17">
        <v>5903</v>
      </c>
      <c r="AD20" s="49" t="s">
        <v>74</v>
      </c>
      <c r="AE20" s="122">
        <v>59218.45</v>
      </c>
      <c r="AF20" s="122">
        <v>21787.500000000058</v>
      </c>
    </row>
    <row r="21" spans="16:32" x14ac:dyDescent="0.35">
      <c r="P21" s="117" t="s">
        <v>70</v>
      </c>
      <c r="Q21" s="16">
        <v>207372.84999999989</v>
      </c>
      <c r="R21" s="16">
        <v>143895.30999999936</v>
      </c>
      <c r="S21" s="16">
        <v>63477.540000000532</v>
      </c>
      <c r="T21" s="18">
        <v>0.30610342675041868</v>
      </c>
      <c r="U21" s="17">
        <v>11292</v>
      </c>
      <c r="AD21" s="49" t="s">
        <v>75</v>
      </c>
      <c r="AE21" s="122">
        <v>549933.9100000012</v>
      </c>
      <c r="AF21" s="122">
        <v>-118087.97999999695</v>
      </c>
    </row>
    <row r="22" spans="16:32" x14ac:dyDescent="0.35">
      <c r="P22" s="117" t="s">
        <v>75</v>
      </c>
      <c r="Q22" s="16">
        <v>549933.9100000012</v>
      </c>
      <c r="R22" s="16">
        <v>668021.88999999815</v>
      </c>
      <c r="S22" s="16">
        <v>-118087.97999999695</v>
      </c>
      <c r="T22" s="18">
        <v>-0.21473122106617629</v>
      </c>
      <c r="U22" s="17">
        <v>18291</v>
      </c>
      <c r="AD22" s="49" t="s">
        <v>76</v>
      </c>
      <c r="AE22" s="122">
        <v>16249</v>
      </c>
      <c r="AF22" s="122">
        <v>5049.28999999999</v>
      </c>
    </row>
    <row r="23" spans="16:32" x14ac:dyDescent="0.35">
      <c r="P23" s="117" t="s">
        <v>84</v>
      </c>
      <c r="Q23" s="16">
        <v>325297.09000000131</v>
      </c>
      <c r="R23" s="16">
        <v>215800.3200000005</v>
      </c>
      <c r="S23" s="16">
        <v>109496.7700000008</v>
      </c>
      <c r="T23" s="18">
        <v>0.33660543966132733</v>
      </c>
      <c r="U23" s="17">
        <v>8369</v>
      </c>
      <c r="AD23" s="49" t="s">
        <v>77</v>
      </c>
      <c r="AE23" s="122">
        <v>25880152.860001124</v>
      </c>
      <c r="AF23" s="122">
        <v>1561197.8600008301</v>
      </c>
    </row>
    <row r="24" spans="16:32" x14ac:dyDescent="0.35">
      <c r="P24" s="117" t="s">
        <v>85</v>
      </c>
      <c r="Q24" s="16">
        <v>23331.45000000007</v>
      </c>
      <c r="R24" s="16">
        <v>14669.860000000002</v>
      </c>
      <c r="S24" s="16">
        <v>8661.5900000000674</v>
      </c>
      <c r="T24" s="18">
        <v>0.37124096444927518</v>
      </c>
      <c r="U24" s="17">
        <v>4351</v>
      </c>
      <c r="AD24" s="49" t="s">
        <v>78</v>
      </c>
      <c r="AE24" s="122">
        <v>4493533.4200000204</v>
      </c>
      <c r="AF24" s="122">
        <v>469339.43000004394</v>
      </c>
    </row>
    <row r="25" spans="16:32" x14ac:dyDescent="0.35">
      <c r="P25" s="117" t="s">
        <v>86</v>
      </c>
      <c r="Q25" s="16">
        <v>203041.16000000015</v>
      </c>
      <c r="R25" s="16">
        <v>141117.89000000048</v>
      </c>
      <c r="S25" s="16">
        <v>61923.269999999669</v>
      </c>
      <c r="T25" s="18">
        <v>0.30497890181478288</v>
      </c>
      <c r="U25" s="17">
        <v>4562</v>
      </c>
      <c r="AD25" s="49" t="s">
        <v>79</v>
      </c>
      <c r="AE25" s="122">
        <v>133777.98000000036</v>
      </c>
      <c r="AF25" s="122">
        <v>34723.250000001484</v>
      </c>
    </row>
    <row r="26" spans="16:32" x14ac:dyDescent="0.35">
      <c r="P26" s="117" t="s">
        <v>90</v>
      </c>
      <c r="Q26" s="16">
        <v>207249.38000000032</v>
      </c>
      <c r="R26" s="16">
        <v>133446.66000000024</v>
      </c>
      <c r="S26" s="16">
        <v>73802.720000000088</v>
      </c>
      <c r="T26" s="18">
        <v>0.35610586627569152</v>
      </c>
      <c r="U26" s="17">
        <v>5619</v>
      </c>
      <c r="AD26" s="49" t="s">
        <v>80</v>
      </c>
      <c r="AE26" s="122">
        <v>13524.299999999994</v>
      </c>
      <c r="AF26" s="122">
        <v>4206.3400000000111</v>
      </c>
    </row>
    <row r="27" spans="16:32" x14ac:dyDescent="0.35">
      <c r="P27" s="15" t="s">
        <v>58</v>
      </c>
      <c r="Q27" s="118"/>
      <c r="R27" s="118"/>
      <c r="S27" s="118"/>
      <c r="T27" s="118"/>
      <c r="U27" s="118"/>
      <c r="AD27" s="49" t="s">
        <v>81</v>
      </c>
      <c r="AE27" s="122">
        <v>28681899.479998462</v>
      </c>
      <c r="AF27" s="122">
        <v>-1051786.1799998768</v>
      </c>
    </row>
    <row r="28" spans="16:32" x14ac:dyDescent="0.35">
      <c r="P28" s="117" t="s">
        <v>62</v>
      </c>
      <c r="Q28" s="16">
        <v>44444.929999999928</v>
      </c>
      <c r="R28" s="16">
        <v>32891.049999999974</v>
      </c>
      <c r="S28" s="16">
        <v>11553.879999999954</v>
      </c>
      <c r="T28" s="18">
        <v>0.25995945994289948</v>
      </c>
      <c r="U28" s="17">
        <v>787</v>
      </c>
      <c r="AD28" s="49" t="s">
        <v>82</v>
      </c>
      <c r="AE28" s="122">
        <v>3746817.1299999678</v>
      </c>
      <c r="AF28" s="122">
        <v>140667.86000001105</v>
      </c>
    </row>
    <row r="29" spans="16:32" x14ac:dyDescent="0.35">
      <c r="P29" s="117" t="s">
        <v>63</v>
      </c>
      <c r="Q29" s="16">
        <v>60183.149999999929</v>
      </c>
      <c r="R29" s="16">
        <v>44590.910000000011</v>
      </c>
      <c r="S29" s="16">
        <v>15592.239999999918</v>
      </c>
      <c r="T29" s="18">
        <v>0.2590798254993289</v>
      </c>
      <c r="U29" s="17">
        <v>943</v>
      </c>
      <c r="AD29" s="49" t="s">
        <v>83</v>
      </c>
      <c r="AE29" s="122">
        <v>50424.970000000118</v>
      </c>
      <c r="AF29" s="122">
        <v>13081.400000000183</v>
      </c>
    </row>
    <row r="30" spans="16:32" x14ac:dyDescent="0.35">
      <c r="P30" s="117" t="s">
        <v>65</v>
      </c>
      <c r="Q30" s="16">
        <v>8363</v>
      </c>
      <c r="R30" s="16">
        <v>6200.8499999999976</v>
      </c>
      <c r="S30" s="16">
        <v>2162.1500000000024</v>
      </c>
      <c r="T30" s="18">
        <v>0.25853760612220522</v>
      </c>
      <c r="U30" s="17">
        <v>690</v>
      </c>
      <c r="AD30" s="49" t="s">
        <v>84</v>
      </c>
      <c r="AE30" s="122">
        <v>325297.09000000131</v>
      </c>
      <c r="AF30" s="122">
        <v>109496.7700000008</v>
      </c>
    </row>
    <row r="31" spans="16:32" x14ac:dyDescent="0.35">
      <c r="P31" s="117" t="s">
        <v>67</v>
      </c>
      <c r="Q31" s="16">
        <v>183123.06000000046</v>
      </c>
      <c r="R31" s="16">
        <v>135670.37999999968</v>
      </c>
      <c r="S31" s="16">
        <v>47452.680000000779</v>
      </c>
      <c r="T31" s="18">
        <v>0.25913000798479807</v>
      </c>
      <c r="U31" s="17">
        <v>984</v>
      </c>
      <c r="AD31" s="49" t="s">
        <v>85</v>
      </c>
      <c r="AE31" s="122">
        <v>23331.45000000007</v>
      </c>
      <c r="AF31" s="122">
        <v>8661.5900000000674</v>
      </c>
    </row>
    <row r="32" spans="16:32" x14ac:dyDescent="0.35">
      <c r="P32" s="117" t="s">
        <v>68</v>
      </c>
      <c r="Q32" s="16">
        <v>61629.349999999904</v>
      </c>
      <c r="R32" s="16">
        <v>45655.510000000068</v>
      </c>
      <c r="S32" s="16">
        <v>15973.839999999836</v>
      </c>
      <c r="T32" s="18">
        <v>0.25919208948333644</v>
      </c>
      <c r="U32" s="17">
        <v>1025</v>
      </c>
      <c r="AD32" s="49" t="s">
        <v>86</v>
      </c>
      <c r="AE32" s="122">
        <v>203041.16000000015</v>
      </c>
      <c r="AF32" s="122">
        <v>61923.269999999669</v>
      </c>
    </row>
    <row r="33" spans="16:32" x14ac:dyDescent="0.35">
      <c r="P33" s="117" t="s">
        <v>69</v>
      </c>
      <c r="Q33" s="16">
        <v>77966.800000000017</v>
      </c>
      <c r="R33" s="16">
        <v>57744.620000000083</v>
      </c>
      <c r="S33" s="16">
        <v>20222.179999999935</v>
      </c>
      <c r="T33" s="18">
        <v>0.25936911608530722</v>
      </c>
      <c r="U33" s="17">
        <v>634</v>
      </c>
      <c r="AD33" s="49" t="s">
        <v>87</v>
      </c>
      <c r="AE33" s="122">
        <v>831.11000000000195</v>
      </c>
      <c r="AF33" s="122">
        <v>311.06000000000222</v>
      </c>
    </row>
    <row r="34" spans="16:32" x14ac:dyDescent="0.35">
      <c r="P34" s="117" t="s">
        <v>71</v>
      </c>
      <c r="Q34" s="16">
        <v>161990.56000000064</v>
      </c>
      <c r="R34" s="16">
        <v>119968.32000000052</v>
      </c>
      <c r="S34" s="16">
        <v>42022.240000000122</v>
      </c>
      <c r="T34" s="18">
        <v>0.25941165954361756</v>
      </c>
      <c r="U34" s="17">
        <v>3772</v>
      </c>
      <c r="AD34" s="49" t="s">
        <v>88</v>
      </c>
      <c r="AE34" s="122">
        <v>9506980.8199998867</v>
      </c>
      <c r="AF34" s="122">
        <v>-945090.58000007272</v>
      </c>
    </row>
    <row r="35" spans="16:32" x14ac:dyDescent="0.35">
      <c r="P35" s="117" t="s">
        <v>72</v>
      </c>
      <c r="Q35" s="16">
        <v>61134.400000000052</v>
      </c>
      <c r="R35" s="16">
        <v>45493.899999999994</v>
      </c>
      <c r="S35" s="16">
        <v>15640.500000000058</v>
      </c>
      <c r="T35" s="18">
        <v>0.25583795702583234</v>
      </c>
      <c r="U35" s="17">
        <v>1009</v>
      </c>
      <c r="AD35" s="49" t="s">
        <v>89</v>
      </c>
      <c r="AE35" s="122">
        <v>1463309.2600000079</v>
      </c>
      <c r="AF35" s="122">
        <v>-3142.5699999923818</v>
      </c>
    </row>
    <row r="36" spans="16:32" x14ac:dyDescent="0.35">
      <c r="P36" s="117" t="s">
        <v>78</v>
      </c>
      <c r="Q36" s="16">
        <v>4493533.4200000204</v>
      </c>
      <c r="R36" s="16">
        <v>4024193.9899999765</v>
      </c>
      <c r="S36" s="16">
        <v>469339.43000004394</v>
      </c>
      <c r="T36" s="18">
        <v>0.10444774437663842</v>
      </c>
      <c r="U36" s="17">
        <v>11007</v>
      </c>
      <c r="AD36" s="49" t="s">
        <v>90</v>
      </c>
      <c r="AE36" s="122">
        <v>207249.38000000032</v>
      </c>
      <c r="AF36" s="122">
        <v>73802.720000000088</v>
      </c>
    </row>
    <row r="37" spans="16:32" x14ac:dyDescent="0.35">
      <c r="P37" s="117" t="s">
        <v>79</v>
      </c>
      <c r="Q37" s="16">
        <v>133777.98000000036</v>
      </c>
      <c r="R37" s="16">
        <v>99054.729999998875</v>
      </c>
      <c r="S37" s="16">
        <v>34723.250000001484</v>
      </c>
      <c r="T37" s="18">
        <v>0.25955878538457072</v>
      </c>
      <c r="U37" s="17">
        <v>3564</v>
      </c>
      <c r="AD37" s="50" t="s">
        <v>91</v>
      </c>
      <c r="AE37" s="123">
        <v>679676.88999999478</v>
      </c>
      <c r="AF37" s="123">
        <v>175946.34999999218</v>
      </c>
    </row>
    <row r="38" spans="16:32" x14ac:dyDescent="0.35">
      <c r="P38" s="117" t="s">
        <v>82</v>
      </c>
      <c r="Q38" s="16">
        <v>3746817.1299999678</v>
      </c>
      <c r="R38" s="16">
        <v>3606149.2699999567</v>
      </c>
      <c r="S38" s="16">
        <v>140667.86000001105</v>
      </c>
      <c r="T38" s="18">
        <v>3.7543294780445359E-2</v>
      </c>
      <c r="U38" s="17">
        <v>11505</v>
      </c>
    </row>
    <row r="39" spans="16:32" x14ac:dyDescent="0.35">
      <c r="P39" s="117" t="s">
        <v>83</v>
      </c>
      <c r="Q39" s="16">
        <v>50424.970000000118</v>
      </c>
      <c r="R39" s="16">
        <v>37343.569999999934</v>
      </c>
      <c r="S39" s="16">
        <v>13081.400000000183</v>
      </c>
      <c r="T39" s="18">
        <v>0.2594230596468407</v>
      </c>
      <c r="U39" s="17">
        <v>1937</v>
      </c>
    </row>
    <row r="40" spans="16:32" x14ac:dyDescent="0.35">
      <c r="P40" s="117" t="s">
        <v>89</v>
      </c>
      <c r="Q40" s="16">
        <v>1463309.2600000079</v>
      </c>
      <c r="R40" s="16">
        <v>1466451.8300000003</v>
      </c>
      <c r="S40" s="16">
        <v>-3142.5699999923818</v>
      </c>
      <c r="T40" s="18">
        <v>-2.1475774710756389E-3</v>
      </c>
      <c r="U40" s="17">
        <v>3352</v>
      </c>
    </row>
    <row r="41" spans="16:32" x14ac:dyDescent="0.35">
      <c r="P41" s="117" t="s">
        <v>91</v>
      </c>
      <c r="Q41" s="16">
        <v>679676.88999999478</v>
      </c>
      <c r="R41" s="16">
        <v>503730.5400000026</v>
      </c>
      <c r="S41" s="16">
        <v>175946.34999999218</v>
      </c>
      <c r="T41" s="18">
        <v>0.25886763635584775</v>
      </c>
      <c r="U41" s="17">
        <v>5263</v>
      </c>
    </row>
    <row r="42" spans="16:32" x14ac:dyDescent="0.35">
      <c r="P42" s="15" t="s">
        <v>124</v>
      </c>
      <c r="Q42" s="16">
        <v>77548570.199999124</v>
      </c>
      <c r="R42" s="16">
        <v>76549075.630000249</v>
      </c>
      <c r="S42" s="16">
        <v>999494.56999887526</v>
      </c>
      <c r="T42" s="18">
        <v>1.2888626668695002E-2</v>
      </c>
      <c r="U42" s="17">
        <v>204114</v>
      </c>
    </row>
  </sheetData>
  <mergeCells count="8">
    <mergeCell ref="P3:U3"/>
    <mergeCell ref="W3:X3"/>
    <mergeCell ref="Z3:AB3"/>
    <mergeCell ref="AD3:AF3"/>
    <mergeCell ref="C4:H4"/>
    <mergeCell ref="C11:D11"/>
    <mergeCell ref="F11:G11"/>
    <mergeCell ref="J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BF7E-EBAE-4650-A8EB-3DBD1055FC72}">
  <dimension ref="A1:U39"/>
  <sheetViews>
    <sheetView workbookViewId="0">
      <selection activeCell="B4" sqref="B4:G4"/>
    </sheetView>
  </sheetViews>
  <sheetFormatPr defaultRowHeight="14.5" x14ac:dyDescent="0.35"/>
  <cols>
    <col min="2" max="2" width="14.1796875" bestFit="1" customWidth="1"/>
    <col min="3" max="3" width="11.36328125" bestFit="1" customWidth="1"/>
    <col min="4" max="4" width="16.26953125" customWidth="1"/>
    <col min="5" max="5" width="16.36328125" customWidth="1"/>
    <col min="6" max="6" width="7.6328125" customWidth="1"/>
    <col min="7" max="7" width="11.36328125" bestFit="1" customWidth="1"/>
    <col min="8" max="8" width="4.1796875" customWidth="1"/>
    <col min="9" max="9" width="14.1796875" bestFit="1" customWidth="1"/>
    <col min="10" max="10" width="11.36328125" bestFit="1" customWidth="1"/>
    <col min="11" max="11" width="11.36328125" customWidth="1"/>
    <col min="12" max="12" width="14.1796875" bestFit="1" customWidth="1"/>
    <col min="13" max="13" width="10.26953125" bestFit="1" customWidth="1"/>
    <col min="14" max="14" width="13" bestFit="1" customWidth="1"/>
    <col min="15" max="15" width="14.1796875" bestFit="1" customWidth="1"/>
    <col min="16" max="16" width="11.36328125" bestFit="1" customWidth="1"/>
    <col min="17" max="17" width="10.26953125" bestFit="1" customWidth="1"/>
    <col min="19" max="19" width="14.1796875" bestFit="1" customWidth="1"/>
    <col min="20" max="20" width="9.7265625" bestFit="1" customWidth="1"/>
    <col min="21" max="21" width="10.26953125" bestFit="1" customWidth="1"/>
  </cols>
  <sheetData>
    <row r="1" spans="1:14" ht="23.5" x14ac:dyDescent="0.55000000000000004">
      <c r="A1" s="104" t="s">
        <v>1392</v>
      </c>
    </row>
    <row r="4" spans="1:14" ht="15.5" x14ac:dyDescent="0.35">
      <c r="A4" s="30"/>
      <c r="B4" s="119" t="s">
        <v>1394</v>
      </c>
      <c r="C4" s="120"/>
      <c r="D4" s="120"/>
      <c r="E4" s="120"/>
      <c r="F4" s="120"/>
      <c r="G4" s="121"/>
      <c r="I4" s="119" t="s">
        <v>1393</v>
      </c>
      <c r="J4" s="120"/>
      <c r="K4" s="120"/>
      <c r="L4" s="120"/>
      <c r="M4" s="120"/>
      <c r="N4" s="121"/>
    </row>
    <row r="5" spans="1:14" x14ac:dyDescent="0.35">
      <c r="B5" s="40" t="s">
        <v>1251</v>
      </c>
      <c r="C5" s="41" t="s">
        <v>0</v>
      </c>
      <c r="D5" s="41" t="s">
        <v>94</v>
      </c>
      <c r="E5" s="41" t="s">
        <v>2</v>
      </c>
      <c r="F5" s="41" t="s">
        <v>1</v>
      </c>
      <c r="G5" s="41" t="s">
        <v>95</v>
      </c>
      <c r="H5" s="128"/>
      <c r="I5" s="40" t="s">
        <v>1251</v>
      </c>
      <c r="J5" s="41" t="s">
        <v>0</v>
      </c>
      <c r="K5" s="41" t="s">
        <v>94</v>
      </c>
      <c r="L5" s="41" t="s">
        <v>2</v>
      </c>
      <c r="M5" s="41" t="s">
        <v>1</v>
      </c>
      <c r="N5" s="41" t="s">
        <v>95</v>
      </c>
    </row>
    <row r="6" spans="1:14" x14ac:dyDescent="0.35">
      <c r="B6" s="37" t="s">
        <v>383</v>
      </c>
      <c r="C6" s="39">
        <v>1391024.849999998</v>
      </c>
      <c r="D6" s="39">
        <v>1471301.6199999992</v>
      </c>
      <c r="E6" s="39">
        <v>-80276.770000001183</v>
      </c>
      <c r="F6" s="66">
        <v>-5.7710521850131792E-2</v>
      </c>
      <c r="G6" s="67">
        <v>4055</v>
      </c>
      <c r="I6" s="37" t="s">
        <v>112</v>
      </c>
      <c r="J6" s="39">
        <v>18001116.10000008</v>
      </c>
      <c r="K6" s="39">
        <v>17890365.340000048</v>
      </c>
      <c r="L6" s="39">
        <v>110750.76000003144</v>
      </c>
      <c r="M6" s="66">
        <v>6.1524385146335984E-3</v>
      </c>
      <c r="N6" s="67">
        <v>45093</v>
      </c>
    </row>
    <row r="7" spans="1:14" x14ac:dyDescent="0.35">
      <c r="B7" s="37" t="s">
        <v>387</v>
      </c>
      <c r="C7" s="39">
        <v>1877743.3899999964</v>
      </c>
      <c r="D7" s="39">
        <v>1958740.2800000003</v>
      </c>
      <c r="E7" s="39">
        <v>-80996.890000003856</v>
      </c>
      <c r="F7" s="66">
        <v>-4.313522839774396E-2</v>
      </c>
      <c r="G7" s="67">
        <v>6949</v>
      </c>
      <c r="I7" s="37" t="s">
        <v>384</v>
      </c>
      <c r="J7" s="39">
        <v>13875632.959999997</v>
      </c>
      <c r="K7" s="39">
        <v>13620056.550000021</v>
      </c>
      <c r="L7" s="39">
        <v>255576.40999997593</v>
      </c>
      <c r="M7" s="66">
        <v>1.8419081186187271E-2</v>
      </c>
      <c r="N7" s="67">
        <v>39743</v>
      </c>
    </row>
    <row r="8" spans="1:14" x14ac:dyDescent="0.35">
      <c r="B8" s="37" t="s">
        <v>391</v>
      </c>
      <c r="C8" s="39">
        <v>3883042.9599999962</v>
      </c>
      <c r="D8" s="39">
        <v>3841613.4799999981</v>
      </c>
      <c r="E8" s="39">
        <v>41429.479999998119</v>
      </c>
      <c r="F8" s="66">
        <v>1.0669333413709684E-2</v>
      </c>
      <c r="G8" s="67">
        <v>12021</v>
      </c>
      <c r="I8" s="37" t="s">
        <v>389</v>
      </c>
      <c r="J8" s="39">
        <v>12004822.449999968</v>
      </c>
      <c r="K8" s="39">
        <v>11700586.609999996</v>
      </c>
      <c r="L8" s="39">
        <v>304235.83999997191</v>
      </c>
      <c r="M8" s="66">
        <v>2.5342802133651941E-2</v>
      </c>
      <c r="N8" s="67">
        <v>26553</v>
      </c>
    </row>
    <row r="9" spans="1:14" x14ac:dyDescent="0.35">
      <c r="B9" s="37" t="s">
        <v>386</v>
      </c>
      <c r="C9" s="39">
        <v>4527839.6900000013</v>
      </c>
      <c r="D9" s="39">
        <v>4522507.5300000124</v>
      </c>
      <c r="E9" s="39">
        <v>5332.1599999889731</v>
      </c>
      <c r="F9" s="66">
        <v>1.177638866447803E-3</v>
      </c>
      <c r="G9" s="67">
        <v>13903</v>
      </c>
      <c r="I9" s="37" t="s">
        <v>390</v>
      </c>
      <c r="J9" s="39">
        <v>7638606.5500000054</v>
      </c>
      <c r="K9" s="39">
        <v>7470110.7299999986</v>
      </c>
      <c r="L9" s="39">
        <v>168495.82000000682</v>
      </c>
      <c r="M9" s="66">
        <v>2.2058449914534047E-2</v>
      </c>
      <c r="N9" s="67">
        <v>18101</v>
      </c>
    </row>
    <row r="10" spans="1:14" x14ac:dyDescent="0.35">
      <c r="B10" s="37" t="s">
        <v>388</v>
      </c>
      <c r="C10" s="39">
        <v>6715354.3900000164</v>
      </c>
      <c r="D10" s="39">
        <v>6605755.8700000225</v>
      </c>
      <c r="E10" s="39">
        <v>109598.51999999397</v>
      </c>
      <c r="F10" s="66">
        <v>1.6320586172369332E-2</v>
      </c>
      <c r="G10" s="67">
        <v>19077</v>
      </c>
      <c r="I10" s="37" t="s">
        <v>385</v>
      </c>
      <c r="J10" s="39">
        <v>7633386.8600000069</v>
      </c>
      <c r="K10" s="39">
        <v>7468037.6200000104</v>
      </c>
      <c r="L10" s="39">
        <v>165349.2399999965</v>
      </c>
      <c r="M10" s="66">
        <v>2.1661320594983751E-2</v>
      </c>
      <c r="N10" s="67">
        <v>18619</v>
      </c>
    </row>
    <row r="11" spans="1:14" x14ac:dyDescent="0.35">
      <c r="B11" s="37" t="s">
        <v>385</v>
      </c>
      <c r="C11" s="39">
        <v>7633386.8600000069</v>
      </c>
      <c r="D11" s="39">
        <v>7468037.6200000104</v>
      </c>
      <c r="E11" s="39">
        <v>165349.2399999965</v>
      </c>
      <c r="F11" s="66">
        <v>2.1661320594983751E-2</v>
      </c>
      <c r="G11" s="67">
        <v>18619</v>
      </c>
      <c r="I11" s="37" t="s">
        <v>388</v>
      </c>
      <c r="J11" s="39">
        <v>6715354.3900000164</v>
      </c>
      <c r="K11" s="39">
        <v>6605755.8700000225</v>
      </c>
      <c r="L11" s="39">
        <v>109598.51999999397</v>
      </c>
      <c r="M11" s="66">
        <v>1.6320586172369332E-2</v>
      </c>
      <c r="N11" s="67">
        <v>19077</v>
      </c>
    </row>
    <row r="12" spans="1:14" x14ac:dyDescent="0.35">
      <c r="B12" s="37" t="s">
        <v>390</v>
      </c>
      <c r="C12" s="39">
        <v>7638606.5500000054</v>
      </c>
      <c r="D12" s="39">
        <v>7470110.7299999986</v>
      </c>
      <c r="E12" s="39">
        <v>168495.82000000682</v>
      </c>
      <c r="F12" s="66">
        <v>2.2058449914534047E-2</v>
      </c>
      <c r="G12" s="67">
        <v>18101</v>
      </c>
      <c r="I12" s="37" t="s">
        <v>386</v>
      </c>
      <c r="J12" s="39">
        <v>4527839.6900000013</v>
      </c>
      <c r="K12" s="39">
        <v>4522507.5300000124</v>
      </c>
      <c r="L12" s="39">
        <v>5332.1599999889731</v>
      </c>
      <c r="M12" s="66">
        <v>1.177638866447803E-3</v>
      </c>
      <c r="N12" s="67">
        <v>13903</v>
      </c>
    </row>
    <row r="13" spans="1:14" x14ac:dyDescent="0.35">
      <c r="B13" s="37" t="s">
        <v>389</v>
      </c>
      <c r="C13" s="39">
        <v>12004822.449999968</v>
      </c>
      <c r="D13" s="39">
        <v>11700586.609999996</v>
      </c>
      <c r="E13" s="39">
        <v>304235.83999997191</v>
      </c>
      <c r="F13" s="66">
        <v>2.5342802133651941E-2</v>
      </c>
      <c r="G13" s="67">
        <v>26553</v>
      </c>
      <c r="I13" s="37" t="s">
        <v>391</v>
      </c>
      <c r="J13" s="39">
        <v>3883042.9599999962</v>
      </c>
      <c r="K13" s="39">
        <v>3841613.4799999981</v>
      </c>
      <c r="L13" s="39">
        <v>41429.479999998119</v>
      </c>
      <c r="M13" s="66">
        <v>1.0669333413709684E-2</v>
      </c>
      <c r="N13" s="67">
        <v>12021</v>
      </c>
    </row>
    <row r="14" spans="1:14" x14ac:dyDescent="0.35">
      <c r="B14" s="37" t="s">
        <v>384</v>
      </c>
      <c r="C14" s="39">
        <v>13875632.959999997</v>
      </c>
      <c r="D14" s="39">
        <v>13620056.550000021</v>
      </c>
      <c r="E14" s="39">
        <v>255576.40999997593</v>
      </c>
      <c r="F14" s="66">
        <v>1.8419081186187271E-2</v>
      </c>
      <c r="G14" s="67">
        <v>39743</v>
      </c>
      <c r="I14" s="37" t="s">
        <v>387</v>
      </c>
      <c r="J14" s="39">
        <v>1877743.3899999964</v>
      </c>
      <c r="K14" s="39">
        <v>1958740.2800000003</v>
      </c>
      <c r="L14" s="39">
        <v>-80996.890000003856</v>
      </c>
      <c r="M14" s="66">
        <v>-4.313522839774396E-2</v>
      </c>
      <c r="N14" s="67">
        <v>6949</v>
      </c>
    </row>
    <row r="15" spans="1:14" x14ac:dyDescent="0.35">
      <c r="B15" s="37" t="s">
        <v>112</v>
      </c>
      <c r="C15" s="39">
        <v>18001116.10000008</v>
      </c>
      <c r="D15" s="39">
        <v>17890365.340000048</v>
      </c>
      <c r="E15" s="39">
        <v>110750.76000003144</v>
      </c>
      <c r="F15" s="66">
        <v>6.1524385146335984E-3</v>
      </c>
      <c r="G15" s="67">
        <v>45093</v>
      </c>
      <c r="I15" s="37" t="s">
        <v>383</v>
      </c>
      <c r="J15" s="39">
        <v>1391024.849999998</v>
      </c>
      <c r="K15" s="39">
        <v>1471301.6199999992</v>
      </c>
      <c r="L15" s="39">
        <v>-80276.770000001183</v>
      </c>
      <c r="M15" s="66">
        <v>-5.7710521850131792E-2</v>
      </c>
      <c r="N15" s="67">
        <v>4055</v>
      </c>
    </row>
    <row r="18" spans="2:21" ht="15.5" x14ac:dyDescent="0.35">
      <c r="B18" s="119" t="s">
        <v>1395</v>
      </c>
      <c r="C18" s="120"/>
      <c r="D18" s="120"/>
      <c r="E18" s="120"/>
      <c r="F18" s="120"/>
      <c r="G18" s="121"/>
      <c r="I18" s="119" t="s">
        <v>1396</v>
      </c>
      <c r="J18" s="120"/>
      <c r="K18" s="120"/>
      <c r="L18" s="120"/>
      <c r="M18" s="120"/>
      <c r="N18" s="121"/>
    </row>
    <row r="19" spans="2:21" x14ac:dyDescent="0.35">
      <c r="B19" s="14" t="s">
        <v>1251</v>
      </c>
      <c r="C19" t="s">
        <v>0</v>
      </c>
      <c r="D19" t="s">
        <v>94</v>
      </c>
      <c r="E19" t="s">
        <v>2</v>
      </c>
      <c r="F19" t="s">
        <v>1</v>
      </c>
      <c r="G19" t="s">
        <v>95</v>
      </c>
      <c r="I19" s="14" t="s">
        <v>1251</v>
      </c>
      <c r="J19" t="s">
        <v>0</v>
      </c>
      <c r="K19" t="s">
        <v>94</v>
      </c>
      <c r="L19" t="s">
        <v>2</v>
      </c>
      <c r="M19" t="s">
        <v>1</v>
      </c>
      <c r="N19" t="s">
        <v>95</v>
      </c>
    </row>
    <row r="20" spans="2:21" x14ac:dyDescent="0.35">
      <c r="B20" s="15" t="s">
        <v>114</v>
      </c>
      <c r="C20" s="16">
        <v>51993286.350000054</v>
      </c>
      <c r="D20" s="16">
        <v>51134856.169999704</v>
      </c>
      <c r="E20" s="16">
        <v>858430.18000033498</v>
      </c>
      <c r="F20" s="18">
        <v>1.6510404328391411E-2</v>
      </c>
      <c r="G20" s="17">
        <v>127443</v>
      </c>
      <c r="I20" s="15" t="s">
        <v>114</v>
      </c>
      <c r="J20" s="16">
        <v>51993286.350000054</v>
      </c>
      <c r="K20" s="16">
        <v>51134856.169999704</v>
      </c>
      <c r="L20" s="16">
        <v>858430.18000033498</v>
      </c>
      <c r="M20" s="18">
        <v>1.6510404328391411E-2</v>
      </c>
      <c r="N20" s="17">
        <v>127443</v>
      </c>
    </row>
    <row r="21" spans="2:21" x14ac:dyDescent="0.35">
      <c r="B21" s="15" t="s">
        <v>384</v>
      </c>
      <c r="C21" s="16">
        <v>13875632.959999997</v>
      </c>
      <c r="D21" s="16">
        <v>13620056.550000021</v>
      </c>
      <c r="E21" s="16">
        <v>255576.40999997593</v>
      </c>
      <c r="F21" s="18">
        <v>1.8419081186187271E-2</v>
      </c>
      <c r="G21" s="17">
        <v>39743</v>
      </c>
      <c r="I21" s="15" t="s">
        <v>384</v>
      </c>
      <c r="J21" s="16">
        <v>13875632.959999997</v>
      </c>
      <c r="K21" s="16">
        <v>13620056.550000021</v>
      </c>
      <c r="L21" s="16">
        <v>255576.40999997593</v>
      </c>
      <c r="M21" s="18">
        <v>1.8419081186187271E-2</v>
      </c>
      <c r="N21" s="17">
        <v>39743</v>
      </c>
    </row>
    <row r="22" spans="2:21" x14ac:dyDescent="0.35">
      <c r="B22" s="15" t="s">
        <v>386</v>
      </c>
      <c r="C22" s="16">
        <v>4527839.6900000013</v>
      </c>
      <c r="D22" s="16">
        <v>4522507.5300000124</v>
      </c>
      <c r="E22" s="16">
        <v>5332.1599999889731</v>
      </c>
      <c r="F22" s="18">
        <v>1.177638866447803E-3</v>
      </c>
      <c r="G22" s="17">
        <v>13903</v>
      </c>
      <c r="I22" s="15" t="s">
        <v>386</v>
      </c>
      <c r="J22" s="16">
        <v>4527839.6900000013</v>
      </c>
      <c r="K22" s="16">
        <v>4522507.5300000124</v>
      </c>
      <c r="L22" s="16">
        <v>5332.1599999889731</v>
      </c>
      <c r="M22" s="18">
        <v>1.177638866447803E-3</v>
      </c>
      <c r="N22" s="17">
        <v>13903</v>
      </c>
    </row>
    <row r="23" spans="2:21" x14ac:dyDescent="0.35">
      <c r="B23" s="15" t="s">
        <v>391</v>
      </c>
      <c r="C23" s="16">
        <v>3883042.9599999962</v>
      </c>
      <c r="D23" s="16">
        <v>3841613.4799999981</v>
      </c>
      <c r="E23" s="16">
        <v>41429.479999998119</v>
      </c>
      <c r="F23" s="18">
        <v>1.0669333413709684E-2</v>
      </c>
      <c r="G23" s="17">
        <v>12021</v>
      </c>
      <c r="I23" s="15" t="s">
        <v>391</v>
      </c>
      <c r="J23" s="16">
        <v>3883042.9599999962</v>
      </c>
      <c r="K23" s="16">
        <v>3841613.4799999981</v>
      </c>
      <c r="L23" s="16">
        <v>41429.479999998119</v>
      </c>
      <c r="M23" s="18">
        <v>1.0669333413709684E-2</v>
      </c>
      <c r="N23" s="17">
        <v>12021</v>
      </c>
    </row>
    <row r="24" spans="2:21" x14ac:dyDescent="0.35">
      <c r="B24" s="15" t="s">
        <v>387</v>
      </c>
      <c r="C24" s="16">
        <v>1877743.3899999964</v>
      </c>
      <c r="D24" s="16">
        <v>1958740.2800000003</v>
      </c>
      <c r="E24" s="16">
        <v>-80996.890000003856</v>
      </c>
      <c r="F24" s="18">
        <v>-4.313522839774396E-2</v>
      </c>
      <c r="G24" s="17">
        <v>6949</v>
      </c>
      <c r="I24" s="15" t="s">
        <v>387</v>
      </c>
      <c r="J24" s="16">
        <v>1877743.3899999964</v>
      </c>
      <c r="K24" s="16">
        <v>1958740.2800000003</v>
      </c>
      <c r="L24" s="16">
        <v>-80996.890000003856</v>
      </c>
      <c r="M24" s="18">
        <v>-4.313522839774396E-2</v>
      </c>
      <c r="N24" s="17">
        <v>6949</v>
      </c>
    </row>
    <row r="25" spans="2:21" x14ac:dyDescent="0.35">
      <c r="B25" s="15" t="s">
        <v>383</v>
      </c>
      <c r="C25" s="16">
        <v>1391024.849999998</v>
      </c>
      <c r="D25" s="16">
        <v>1471301.6199999992</v>
      </c>
      <c r="E25" s="16">
        <v>-80276.770000001183</v>
      </c>
      <c r="F25" s="18">
        <v>-5.7710521850131792E-2</v>
      </c>
      <c r="G25" s="17">
        <v>4055</v>
      </c>
      <c r="I25" s="15" t="s">
        <v>383</v>
      </c>
      <c r="J25" s="16">
        <v>1391024.849999998</v>
      </c>
      <c r="K25" s="16">
        <v>1471301.6199999992</v>
      </c>
      <c r="L25" s="16">
        <v>-80276.770000001183</v>
      </c>
      <c r="M25" s="18">
        <v>-5.7710521850131792E-2</v>
      </c>
      <c r="N25" s="17">
        <v>4055</v>
      </c>
    </row>
    <row r="27" spans="2:21" ht="15.5" x14ac:dyDescent="0.35">
      <c r="B27" s="126" t="s">
        <v>1397</v>
      </c>
      <c r="C27" s="108"/>
      <c r="D27" s="108"/>
      <c r="E27" s="108"/>
      <c r="F27" s="107"/>
      <c r="G27" s="107"/>
      <c r="I27" s="105" t="s">
        <v>1399</v>
      </c>
      <c r="J27" s="105"/>
      <c r="K27" s="107"/>
      <c r="L27" s="105" t="s">
        <v>1399</v>
      </c>
      <c r="M27" s="105"/>
      <c r="O27" s="126" t="s">
        <v>1400</v>
      </c>
      <c r="P27" s="108"/>
      <c r="Q27" s="108"/>
      <c r="S27" s="126" t="s">
        <v>1401</v>
      </c>
      <c r="T27" s="108"/>
      <c r="U27" s="108"/>
    </row>
    <row r="28" spans="2:21" x14ac:dyDescent="0.35">
      <c r="B28" s="14" t="s">
        <v>1251</v>
      </c>
      <c r="C28" t="s">
        <v>0</v>
      </c>
      <c r="D28" s="103" t="s">
        <v>0</v>
      </c>
      <c r="E28" s="103" t="s">
        <v>1398</v>
      </c>
      <c r="I28" s="14" t="s">
        <v>1251</v>
      </c>
      <c r="J28" t="s">
        <v>0</v>
      </c>
      <c r="L28" s="14" t="s">
        <v>1251</v>
      </c>
      <c r="M28" t="s">
        <v>2</v>
      </c>
      <c r="O28" s="14" t="s">
        <v>1251</v>
      </c>
      <c r="P28" t="s">
        <v>0</v>
      </c>
      <c r="Q28" t="s">
        <v>2</v>
      </c>
      <c r="S28" s="14" t="s">
        <v>1251</v>
      </c>
      <c r="T28" t="s">
        <v>0</v>
      </c>
    </row>
    <row r="29" spans="2:21" x14ac:dyDescent="0.35">
      <c r="B29" s="15" t="s">
        <v>383</v>
      </c>
      <c r="C29" s="16">
        <v>1391024.849999998</v>
      </c>
      <c r="D29">
        <v>77548570.199999124</v>
      </c>
      <c r="E29" s="16">
        <f>GETPIVOTDATA("[Measures].[Total Sales]",$B$28,"[dim_Region].[Region]","[dim_Region].[Region].&amp;[Australia]")/D29</f>
        <v>1.7937466112044626E-2</v>
      </c>
      <c r="I29" s="15" t="s">
        <v>383</v>
      </c>
      <c r="J29" s="16">
        <v>1391024.849999998</v>
      </c>
      <c r="L29" s="15" t="s">
        <v>383</v>
      </c>
      <c r="M29" s="16">
        <v>-80276.770000001183</v>
      </c>
      <c r="O29" s="15" t="s">
        <v>383</v>
      </c>
      <c r="P29" s="16">
        <v>1391024.849999998</v>
      </c>
      <c r="Q29" s="16">
        <v>-80276.770000001183</v>
      </c>
      <c r="S29" s="15" t="s">
        <v>114</v>
      </c>
      <c r="T29" s="72">
        <v>51993286.350000054</v>
      </c>
    </row>
    <row r="30" spans="2:21" x14ac:dyDescent="0.35">
      <c r="B30" s="15" t="s">
        <v>384</v>
      </c>
      <c r="C30" s="16">
        <v>13875632.959999997</v>
      </c>
      <c r="D30">
        <v>77548570.199999124</v>
      </c>
      <c r="E30" s="16">
        <f>GETPIVOTDATA("[Measures].[Total Sales]",$B$28,"[dim_Region].[Region]","[dim_Region].[Region].&amp;[Canada]")/D30</f>
        <v>0.17892828873845767</v>
      </c>
      <c r="I30" s="15" t="s">
        <v>384</v>
      </c>
      <c r="J30" s="16">
        <v>13875632.959999997</v>
      </c>
      <c r="L30" s="15" t="s">
        <v>384</v>
      </c>
      <c r="M30" s="16">
        <v>255576.40999997593</v>
      </c>
      <c r="O30" s="15" t="s">
        <v>384</v>
      </c>
      <c r="P30" s="16">
        <v>13875632.959999997</v>
      </c>
      <c r="Q30" s="16">
        <v>255576.40999997593</v>
      </c>
      <c r="S30" s="15" t="s">
        <v>384</v>
      </c>
      <c r="T30" s="72">
        <v>13875632.959999997</v>
      </c>
    </row>
    <row r="31" spans="2:21" x14ac:dyDescent="0.35">
      <c r="B31" s="15" t="s">
        <v>385</v>
      </c>
      <c r="C31" s="16">
        <v>7633386.8600000069</v>
      </c>
      <c r="D31">
        <v>77548570.199999124</v>
      </c>
      <c r="E31" s="16">
        <f>GETPIVOTDATA("[Measures].[Total Sales]",$B$28,"[dim_Region].[Region]","[dim_Region].[Region].&amp;[Central]")/D31</f>
        <v>9.8433624763336947E-2</v>
      </c>
      <c r="I31" s="15" t="s">
        <v>385</v>
      </c>
      <c r="J31" s="16">
        <v>7633386.8600000069</v>
      </c>
      <c r="L31" s="15" t="s">
        <v>385</v>
      </c>
      <c r="M31" s="16">
        <v>165349.2399999965</v>
      </c>
      <c r="O31" s="15" t="s">
        <v>385</v>
      </c>
      <c r="P31" s="16">
        <v>7633386.8600000069</v>
      </c>
      <c r="Q31" s="16">
        <v>165349.2399999965</v>
      </c>
      <c r="S31" s="15" t="s">
        <v>386</v>
      </c>
      <c r="T31" s="72">
        <v>4527839.6900000013</v>
      </c>
    </row>
    <row r="32" spans="2:21" x14ac:dyDescent="0.35">
      <c r="B32" s="15" t="s">
        <v>386</v>
      </c>
      <c r="C32" s="16">
        <v>4527839.6900000013</v>
      </c>
      <c r="D32">
        <v>77548570.199999124</v>
      </c>
      <c r="E32" s="16">
        <f>GETPIVOTDATA("[Measures].[Total Sales]",$B$28,"[dim_Region].[Region]","[dim_Region].[Region].&amp;[France]")/D32</f>
        <v>5.8387145995375846E-2</v>
      </c>
      <c r="I32" s="15" t="s">
        <v>386</v>
      </c>
      <c r="J32" s="16">
        <v>4527839.6900000013</v>
      </c>
      <c r="L32" s="15" t="s">
        <v>386</v>
      </c>
      <c r="M32" s="16">
        <v>5332.1599999889731</v>
      </c>
      <c r="O32" s="15" t="s">
        <v>386</v>
      </c>
      <c r="P32" s="16">
        <v>4527839.6900000013</v>
      </c>
      <c r="Q32" s="16">
        <v>5332.1599999889731</v>
      </c>
      <c r="S32" s="15" t="s">
        <v>391</v>
      </c>
      <c r="T32" s="72">
        <v>3883042.9599999962</v>
      </c>
    </row>
    <row r="33" spans="2:20" x14ac:dyDescent="0.35">
      <c r="B33" s="15" t="s">
        <v>387</v>
      </c>
      <c r="C33" s="16">
        <v>1877743.3899999964</v>
      </c>
      <c r="D33">
        <v>77548570.199999124</v>
      </c>
      <c r="E33" s="16">
        <f>GETPIVOTDATA("[Measures].[Total Sales]",$B$28,"[dim_Region].[Region]","[dim_Region].[Region].&amp;[Germany]")/D33</f>
        <v>2.4213771900078406E-2</v>
      </c>
      <c r="I33" s="15" t="s">
        <v>387</v>
      </c>
      <c r="J33" s="16">
        <v>1877743.3899999964</v>
      </c>
      <c r="L33" s="15" t="s">
        <v>387</v>
      </c>
      <c r="M33" s="16">
        <v>-80996.890000003856</v>
      </c>
      <c r="O33" s="15" t="s">
        <v>387</v>
      </c>
      <c r="P33" s="16">
        <v>1877743.3899999964</v>
      </c>
      <c r="Q33" s="16">
        <v>-80996.890000003856</v>
      </c>
      <c r="S33" s="15" t="s">
        <v>387</v>
      </c>
      <c r="T33" s="72">
        <v>1877743.3899999964</v>
      </c>
    </row>
    <row r="34" spans="2:20" x14ac:dyDescent="0.35">
      <c r="B34" s="15" t="s">
        <v>388</v>
      </c>
      <c r="C34" s="16">
        <v>6715354.3900000164</v>
      </c>
      <c r="D34">
        <v>77548570.199999124</v>
      </c>
      <c r="E34" s="16">
        <f>GETPIVOTDATA("[Measures].[Total Sales]",$B$28,"[dim_Region].[Region]","[dim_Region].[Region].&amp;[Northeast]")/D34</f>
        <v>8.6595463625970148E-2</v>
      </c>
      <c r="I34" s="15" t="s">
        <v>388</v>
      </c>
      <c r="J34" s="16">
        <v>6715354.3900000164</v>
      </c>
      <c r="L34" s="15" t="s">
        <v>388</v>
      </c>
      <c r="M34" s="16">
        <v>109598.51999999397</v>
      </c>
      <c r="O34" s="15" t="s">
        <v>388</v>
      </c>
      <c r="P34" s="16">
        <v>6715354.3900000164</v>
      </c>
      <c r="Q34" s="16">
        <v>109598.51999999397</v>
      </c>
      <c r="S34" s="15" t="s">
        <v>383</v>
      </c>
      <c r="T34" s="72">
        <v>1391024.849999998</v>
      </c>
    </row>
    <row r="35" spans="2:20" x14ac:dyDescent="0.35">
      <c r="B35" s="15" t="s">
        <v>389</v>
      </c>
      <c r="C35" s="16">
        <v>12004822.449999968</v>
      </c>
      <c r="D35">
        <v>77548570.199999124</v>
      </c>
      <c r="E35" s="16">
        <f>GETPIVOTDATA("[Measures].[Total Sales]",$B$28,"[dim_Region].[Region]","[dim_Region].[Region].&amp;[Northwest]")/D35</f>
        <v>0.15480391732612633</v>
      </c>
      <c r="I35" s="15" t="s">
        <v>389</v>
      </c>
      <c r="J35" s="16">
        <v>12004822.449999968</v>
      </c>
      <c r="L35" s="15" t="s">
        <v>389</v>
      </c>
      <c r="M35" s="16">
        <v>304235.83999997191</v>
      </c>
      <c r="O35" s="15" t="s">
        <v>389</v>
      </c>
      <c r="P35" s="16">
        <v>12004822.449999968</v>
      </c>
      <c r="Q35" s="16">
        <v>304235.83999997191</v>
      </c>
    </row>
    <row r="36" spans="2:20" x14ac:dyDescent="0.35">
      <c r="B36" s="15" t="s">
        <v>390</v>
      </c>
      <c r="C36" s="16">
        <v>7638606.5500000054</v>
      </c>
      <c r="D36">
        <v>77548570.199999124</v>
      </c>
      <c r="E36" s="16">
        <f>GETPIVOTDATA("[Measures].[Total Sales]",$B$28,"[dim_Region].[Region]","[dim_Region].[Region].&amp;[Southeast]")/D36</f>
        <v>9.8500933418887091E-2</v>
      </c>
      <c r="I36" s="15" t="s">
        <v>390</v>
      </c>
      <c r="J36" s="16">
        <v>7638606.5500000054</v>
      </c>
      <c r="L36" s="15" t="s">
        <v>390</v>
      </c>
      <c r="M36" s="16">
        <v>168495.82000000682</v>
      </c>
      <c r="O36" s="15" t="s">
        <v>390</v>
      </c>
      <c r="P36" s="16">
        <v>7638606.5500000054</v>
      </c>
      <c r="Q36" s="16">
        <v>168495.82000000682</v>
      </c>
    </row>
    <row r="37" spans="2:20" x14ac:dyDescent="0.35">
      <c r="B37" s="15" t="s">
        <v>112</v>
      </c>
      <c r="C37" s="16">
        <v>18001116.10000008</v>
      </c>
      <c r="D37">
        <v>77548570.199999124</v>
      </c>
      <c r="E37" s="16">
        <f>GETPIVOTDATA("[Measures].[Total Sales]",$B$28,"[dim_Region].[Region]","[dim_Region].[Region].&amp;[Southwest]")/D37</f>
        <v>0.23212698897703576</v>
      </c>
      <c r="I37" s="15" t="s">
        <v>112</v>
      </c>
      <c r="J37" s="16">
        <v>18001116.10000008</v>
      </c>
      <c r="L37" s="15" t="s">
        <v>112</v>
      </c>
      <c r="M37" s="16">
        <v>110750.76000003144</v>
      </c>
      <c r="O37" s="15" t="s">
        <v>112</v>
      </c>
      <c r="P37" s="16">
        <v>18001116.10000008</v>
      </c>
      <c r="Q37" s="16">
        <v>110750.76000003144</v>
      </c>
    </row>
    <row r="38" spans="2:20" x14ac:dyDescent="0.35">
      <c r="B38" s="15" t="s">
        <v>391</v>
      </c>
      <c r="C38" s="16">
        <v>3883042.9599999962</v>
      </c>
      <c r="D38">
        <v>77548570.199999124</v>
      </c>
      <c r="E38" s="16">
        <f>GETPIVOTDATA("[Measures].[Total Sales]",$B$28,"[dim_Region].[Region]","[dim_Region].[Region].&amp;[United Kingdom]")/D38</f>
        <v>5.0072399142699349E-2</v>
      </c>
      <c r="I38" s="15" t="s">
        <v>391</v>
      </c>
      <c r="J38" s="16">
        <v>3883042.9599999962</v>
      </c>
      <c r="L38" s="15" t="s">
        <v>391</v>
      </c>
      <c r="M38" s="16">
        <v>41429.479999998119</v>
      </c>
      <c r="O38" s="15" t="s">
        <v>391</v>
      </c>
      <c r="P38" s="16">
        <v>3883042.9599999962</v>
      </c>
      <c r="Q38" s="16">
        <v>41429.479999998119</v>
      </c>
    </row>
    <row r="39" spans="2:20" x14ac:dyDescent="0.35">
      <c r="E39" s="16"/>
    </row>
  </sheetData>
  <mergeCells count="9">
    <mergeCell ref="O27:Q27"/>
    <mergeCell ref="S27:U27"/>
    <mergeCell ref="B27:E27"/>
    <mergeCell ref="I27:J27"/>
    <mergeCell ref="L27:M27"/>
    <mergeCell ref="B4:G4"/>
    <mergeCell ref="I4:N4"/>
    <mergeCell ref="B18:G18"/>
    <mergeCell ref="I18:N18"/>
  </mergeCells>
  <pageMargins left="0.7" right="0.7" top="0.75" bottom="0.75" header="0.3" footer="0.3"/>
  <drawing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DC6F-2191-4D65-8266-E625BF5DC4F7}">
  <dimension ref="A1:V1154"/>
  <sheetViews>
    <sheetView topLeftCell="F12" workbookViewId="0">
      <selection activeCell="J35" sqref="J35"/>
    </sheetView>
  </sheetViews>
  <sheetFormatPr defaultRowHeight="14.5" x14ac:dyDescent="0.35"/>
  <cols>
    <col min="2" max="2" width="36.36328125" bestFit="1" customWidth="1"/>
    <col min="3" max="4" width="11.36328125" bestFit="1" customWidth="1"/>
    <col min="5" max="5" width="10.26953125" bestFit="1" customWidth="1"/>
    <col min="6" max="6" width="13" bestFit="1" customWidth="1"/>
    <col min="7" max="7" width="13.90625" bestFit="1" customWidth="1"/>
    <col min="9" max="9" width="18.54296875" bestFit="1" customWidth="1"/>
    <col min="10" max="10" width="11.36328125" bestFit="1" customWidth="1"/>
    <col min="11" max="11" width="12.54296875" customWidth="1"/>
    <col min="12" max="12" width="10.26953125" bestFit="1" customWidth="1"/>
    <col min="13" max="13" width="44.26953125" bestFit="1" customWidth="1"/>
    <col min="14" max="14" width="14" customWidth="1"/>
    <col min="15" max="15" width="10.26953125" bestFit="1" customWidth="1"/>
    <col min="16" max="16" width="13" bestFit="1" customWidth="1"/>
    <col min="18" max="18" width="36.36328125" bestFit="1" customWidth="1"/>
    <col min="19" max="19" width="11.36328125" bestFit="1" customWidth="1"/>
    <col min="21" max="21" width="36.36328125" bestFit="1" customWidth="1"/>
    <col min="22" max="22" width="10.26953125" bestFit="1" customWidth="1"/>
  </cols>
  <sheetData>
    <row r="1" spans="1:14" ht="23.5" x14ac:dyDescent="0.55000000000000004">
      <c r="A1" s="104" t="s">
        <v>1527</v>
      </c>
    </row>
    <row r="4" spans="1:14" ht="15.5" x14ac:dyDescent="0.35">
      <c r="B4" s="119" t="s">
        <v>396</v>
      </c>
      <c r="C4" s="120"/>
      <c r="D4" s="120"/>
      <c r="E4" s="120"/>
      <c r="F4" s="120"/>
      <c r="G4" s="121"/>
      <c r="I4" s="105" t="s">
        <v>1528</v>
      </c>
      <c r="J4" s="105"/>
      <c r="K4" s="107"/>
      <c r="L4" s="105" t="s">
        <v>1530</v>
      </c>
      <c r="M4" s="105"/>
      <c r="N4" s="107"/>
    </row>
    <row r="5" spans="1:14" x14ac:dyDescent="0.35">
      <c r="B5" s="14" t="s">
        <v>1251</v>
      </c>
      <c r="C5" t="s">
        <v>0</v>
      </c>
      <c r="D5" t="s">
        <v>94</v>
      </c>
      <c r="E5" t="s">
        <v>2</v>
      </c>
      <c r="F5" t="s">
        <v>95</v>
      </c>
      <c r="G5" t="s">
        <v>1</v>
      </c>
      <c r="I5" s="40" t="s">
        <v>1529</v>
      </c>
      <c r="J5" s="41" t="s">
        <v>0</v>
      </c>
      <c r="L5" s="40" t="s">
        <v>1529</v>
      </c>
      <c r="M5" s="41" t="s">
        <v>2</v>
      </c>
    </row>
    <row r="6" spans="1:14" x14ac:dyDescent="0.35">
      <c r="B6" s="15" t="s">
        <v>397</v>
      </c>
      <c r="C6" s="16">
        <v>85177.039999999979</v>
      </c>
      <c r="D6" s="16">
        <v>85397.030000000013</v>
      </c>
      <c r="E6" s="16">
        <v>-219.99000000003434</v>
      </c>
      <c r="F6" s="17">
        <v>121</v>
      </c>
      <c r="G6" s="18">
        <v>-2.5827382590429813E-3</v>
      </c>
      <c r="I6" s="49" t="s">
        <v>105</v>
      </c>
      <c r="J6" s="134">
        <v>882273.53000000049</v>
      </c>
      <c r="L6" s="49" t="s">
        <v>105</v>
      </c>
      <c r="M6" s="122">
        <v>67903.800000000279</v>
      </c>
    </row>
    <row r="7" spans="1:14" x14ac:dyDescent="0.35">
      <c r="B7" s="15" t="s">
        <v>398</v>
      </c>
      <c r="C7" s="16">
        <v>9055.2899999999991</v>
      </c>
      <c r="D7" s="16">
        <v>9028.0000000000018</v>
      </c>
      <c r="E7" s="16">
        <v>27.289999999997235</v>
      </c>
      <c r="F7" s="17">
        <v>21</v>
      </c>
      <c r="G7" s="18">
        <v>3.0137080093511348E-3</v>
      </c>
      <c r="I7" s="49" t="s">
        <v>956</v>
      </c>
      <c r="J7" s="134">
        <v>817125.0299999998</v>
      </c>
      <c r="L7" s="49" t="s">
        <v>676</v>
      </c>
      <c r="M7" s="122">
        <v>65329.050000000396</v>
      </c>
    </row>
    <row r="8" spans="1:14" x14ac:dyDescent="0.35">
      <c r="B8" s="15" t="s">
        <v>399</v>
      </c>
      <c r="C8" s="16">
        <v>83457.14999999998</v>
      </c>
      <c r="D8" s="16">
        <v>83590.260000000038</v>
      </c>
      <c r="E8" s="16">
        <v>-133.11000000005879</v>
      </c>
      <c r="F8" s="17">
        <v>137</v>
      </c>
      <c r="G8" s="18">
        <v>-1.5949502229594327E-3</v>
      </c>
      <c r="I8" s="49" t="s">
        <v>839</v>
      </c>
      <c r="J8" s="134">
        <v>803767.27000000048</v>
      </c>
      <c r="L8" s="49" t="s">
        <v>955</v>
      </c>
      <c r="M8" s="122">
        <v>65239.920000001322</v>
      </c>
    </row>
    <row r="9" spans="1:14" x14ac:dyDescent="0.35">
      <c r="B9" s="15" t="s">
        <v>400</v>
      </c>
      <c r="C9" s="16">
        <v>1258.3799999999999</v>
      </c>
      <c r="D9" s="16">
        <v>1239.4499999999998</v>
      </c>
      <c r="E9" s="16">
        <v>18.930000000000064</v>
      </c>
      <c r="F9" s="17">
        <v>3</v>
      </c>
      <c r="G9" s="18">
        <v>1.5043150717589333E-2</v>
      </c>
      <c r="I9" s="49" t="s">
        <v>998</v>
      </c>
      <c r="J9" s="134">
        <v>794909.73000000173</v>
      </c>
      <c r="L9" s="49" t="s">
        <v>828</v>
      </c>
      <c r="M9" s="122">
        <v>61575.960000000719</v>
      </c>
    </row>
    <row r="10" spans="1:14" x14ac:dyDescent="0.35">
      <c r="B10" s="15" t="s">
        <v>401</v>
      </c>
      <c r="C10" s="16">
        <v>779.47</v>
      </c>
      <c r="D10" s="16">
        <v>922.88</v>
      </c>
      <c r="E10" s="16">
        <v>-143.40999999999997</v>
      </c>
      <c r="F10" s="17">
        <v>2</v>
      </c>
      <c r="G10" s="18">
        <v>-0.18398398912081282</v>
      </c>
      <c r="I10" s="49" t="s">
        <v>536</v>
      </c>
      <c r="J10" s="134">
        <v>773398.21999999927</v>
      </c>
      <c r="L10" s="49" t="s">
        <v>641</v>
      </c>
      <c r="M10" s="122">
        <v>60536.519999999437</v>
      </c>
    </row>
    <row r="11" spans="1:14" x14ac:dyDescent="0.35">
      <c r="B11" s="15" t="s">
        <v>402</v>
      </c>
      <c r="C11" s="16">
        <v>7079.93</v>
      </c>
      <c r="D11" s="16">
        <v>8241.99</v>
      </c>
      <c r="E11" s="16">
        <v>-1162.0599999999995</v>
      </c>
      <c r="F11" s="17">
        <v>15</v>
      </c>
      <c r="G11" s="18">
        <v>-0.16413439115923453</v>
      </c>
      <c r="I11" s="49" t="s">
        <v>947</v>
      </c>
      <c r="J11" s="134">
        <v>741360.41000000015</v>
      </c>
      <c r="L11" s="49" t="s">
        <v>572</v>
      </c>
      <c r="M11" s="122">
        <v>59131.760000000242</v>
      </c>
    </row>
    <row r="12" spans="1:14" x14ac:dyDescent="0.35">
      <c r="B12" s="15" t="s">
        <v>403</v>
      </c>
      <c r="C12" s="16">
        <v>3749.11</v>
      </c>
      <c r="D12" s="16">
        <v>3404.0099999999998</v>
      </c>
      <c r="E12" s="16">
        <v>345.10000000000036</v>
      </c>
      <c r="F12" s="17">
        <v>7</v>
      </c>
      <c r="G12" s="18">
        <v>9.2048512847049124E-2</v>
      </c>
      <c r="I12" s="49" t="s">
        <v>490</v>
      </c>
      <c r="J12" s="134">
        <v>736865.3</v>
      </c>
      <c r="L12" s="49" t="s">
        <v>477</v>
      </c>
      <c r="M12" s="122">
        <v>57462.789999999979</v>
      </c>
    </row>
    <row r="13" spans="1:14" x14ac:dyDescent="0.35">
      <c r="B13" s="15" t="s">
        <v>404</v>
      </c>
      <c r="C13" s="16">
        <v>238160.40999999997</v>
      </c>
      <c r="D13" s="16">
        <v>257769.94</v>
      </c>
      <c r="E13" s="16">
        <v>-19609.530000000028</v>
      </c>
      <c r="F13" s="17">
        <v>823</v>
      </c>
      <c r="G13" s="18">
        <v>-8.2337488417995375E-2</v>
      </c>
      <c r="I13" s="49" t="s">
        <v>647</v>
      </c>
      <c r="J13" s="134">
        <v>735233.10000000044</v>
      </c>
      <c r="L13" s="49" t="s">
        <v>942</v>
      </c>
      <c r="M13" s="122">
        <v>55480.600000001257</v>
      </c>
    </row>
    <row r="14" spans="1:14" x14ac:dyDescent="0.35">
      <c r="B14" s="15" t="s">
        <v>405</v>
      </c>
      <c r="C14" s="16">
        <v>1805.4499999999998</v>
      </c>
      <c r="D14" s="16">
        <v>1753.2099999999998</v>
      </c>
      <c r="E14" s="16">
        <v>52.240000000000009</v>
      </c>
      <c r="F14" s="17">
        <v>5</v>
      </c>
      <c r="G14" s="18">
        <v>2.8934614639009672E-2</v>
      </c>
      <c r="I14" s="49" t="s">
        <v>594</v>
      </c>
      <c r="J14" s="134">
        <v>731634.54000000015</v>
      </c>
      <c r="L14" s="49" t="s">
        <v>778</v>
      </c>
      <c r="M14" s="122">
        <v>52552.710000000661</v>
      </c>
    </row>
    <row r="15" spans="1:14" x14ac:dyDescent="0.35">
      <c r="B15" s="15" t="s">
        <v>406</v>
      </c>
      <c r="C15" s="16">
        <v>200012.86000000019</v>
      </c>
      <c r="D15" s="16">
        <v>200961.03000000009</v>
      </c>
      <c r="E15" s="16">
        <v>-948.16999999989639</v>
      </c>
      <c r="F15" s="17">
        <v>468</v>
      </c>
      <c r="G15" s="18">
        <v>-4.7405451829442141E-3</v>
      </c>
      <c r="I15" s="50" t="s">
        <v>676</v>
      </c>
      <c r="J15" s="135">
        <v>725937.34000000032</v>
      </c>
      <c r="L15" s="50" t="s">
        <v>681</v>
      </c>
      <c r="M15" s="123">
        <v>49567.700000000244</v>
      </c>
    </row>
    <row r="16" spans="1:14" x14ac:dyDescent="0.35">
      <c r="B16" s="15" t="s">
        <v>407</v>
      </c>
      <c r="C16" s="16">
        <v>643.30999999999995</v>
      </c>
      <c r="D16" s="16">
        <v>498.18000000000006</v>
      </c>
      <c r="E16" s="16">
        <v>145.12999999999988</v>
      </c>
      <c r="F16" s="17">
        <v>20</v>
      </c>
      <c r="G16" s="18">
        <v>0.22559885591705381</v>
      </c>
    </row>
    <row r="17" spans="2:22" ht="15.5" x14ac:dyDescent="0.35">
      <c r="B17" s="15" t="s">
        <v>408</v>
      </c>
      <c r="C17" s="16">
        <v>88245.809999999969</v>
      </c>
      <c r="D17" s="16">
        <v>88500.41</v>
      </c>
      <c r="E17" s="16">
        <v>-254.60000000003492</v>
      </c>
      <c r="F17" s="17">
        <v>118</v>
      </c>
      <c r="G17" s="18">
        <v>-2.8851228177296465E-3</v>
      </c>
      <c r="I17" s="105" t="s">
        <v>1531</v>
      </c>
      <c r="J17" s="105"/>
      <c r="K17" s="105"/>
      <c r="L17" s="105"/>
      <c r="M17" s="105"/>
      <c r="N17" s="105"/>
    </row>
    <row r="18" spans="2:22" x14ac:dyDescent="0.35">
      <c r="B18" s="15" t="s">
        <v>409</v>
      </c>
      <c r="C18" s="16">
        <v>42803.810000000012</v>
      </c>
      <c r="D18" s="16">
        <v>44271.649999999987</v>
      </c>
      <c r="E18" s="16">
        <v>-1467.8399999999747</v>
      </c>
      <c r="F18" s="17">
        <v>167</v>
      </c>
      <c r="G18" s="18">
        <v>-3.4292274449400049E-2</v>
      </c>
      <c r="I18" s="35" t="s">
        <v>1251</v>
      </c>
      <c r="J18" s="36" t="s">
        <v>0</v>
      </c>
      <c r="K18" s="36" t="s">
        <v>94</v>
      </c>
      <c r="L18" s="36" t="s">
        <v>2</v>
      </c>
      <c r="M18" s="36" t="s">
        <v>1</v>
      </c>
      <c r="N18" s="36" t="s">
        <v>95</v>
      </c>
    </row>
    <row r="19" spans="2:22" x14ac:dyDescent="0.35">
      <c r="B19" s="15" t="s">
        <v>410</v>
      </c>
      <c r="C19" s="16">
        <v>336451.7900000001</v>
      </c>
      <c r="D19" s="16">
        <v>340745.86999999982</v>
      </c>
      <c r="E19" s="16">
        <v>-4294.0799999997253</v>
      </c>
      <c r="F19" s="17">
        <v>1514</v>
      </c>
      <c r="G19" s="18">
        <v>-1.2762838919655396E-2</v>
      </c>
      <c r="I19" s="37" t="s">
        <v>1028</v>
      </c>
      <c r="J19" s="39">
        <v>6591601.4400000749</v>
      </c>
      <c r="K19" s="39">
        <v>6521738.709999999</v>
      </c>
      <c r="L19" s="39">
        <v>69862.730000074953</v>
      </c>
      <c r="M19" s="66">
        <v>1.0598749125838251E-2</v>
      </c>
      <c r="N19" s="67">
        <v>21158</v>
      </c>
    </row>
    <row r="20" spans="2:22" x14ac:dyDescent="0.35">
      <c r="B20" s="15" t="s">
        <v>411</v>
      </c>
      <c r="C20" s="16">
        <v>943.74000000000012</v>
      </c>
      <c r="D20" s="16">
        <v>917.99</v>
      </c>
      <c r="E20" s="16">
        <v>25.750000000000114</v>
      </c>
      <c r="F20" s="17">
        <v>8</v>
      </c>
      <c r="G20" s="18">
        <v>2.7285057325110846E-2</v>
      </c>
      <c r="I20" s="37" t="s">
        <v>1029</v>
      </c>
      <c r="J20" s="39">
        <v>33528402.310000718</v>
      </c>
      <c r="K20" s="39">
        <v>32945542.959999688</v>
      </c>
      <c r="L20" s="39">
        <v>582859.35000102967</v>
      </c>
      <c r="M20" s="66">
        <v>1.7384047847313521E-2</v>
      </c>
      <c r="N20" s="67">
        <v>76006</v>
      </c>
    </row>
    <row r="21" spans="2:22" x14ac:dyDescent="0.35">
      <c r="B21" s="15" t="s">
        <v>412</v>
      </c>
      <c r="C21" s="16">
        <v>311445.75000000041</v>
      </c>
      <c r="D21" s="16">
        <v>311873.11999999982</v>
      </c>
      <c r="E21" s="16">
        <v>-427.36999999941327</v>
      </c>
      <c r="F21" s="17">
        <v>685</v>
      </c>
      <c r="G21" s="18">
        <v>-1.3722132987828946E-3</v>
      </c>
      <c r="I21" s="37" t="s">
        <v>107</v>
      </c>
      <c r="J21" s="39">
        <v>37428566.45000051</v>
      </c>
      <c r="K21" s="39">
        <v>37081793.959999561</v>
      </c>
      <c r="L21" s="39">
        <v>346772.49000094831</v>
      </c>
      <c r="M21" s="66">
        <v>9.2649150873621976E-3</v>
      </c>
      <c r="N21" s="67">
        <v>106950</v>
      </c>
    </row>
    <row r="22" spans="2:22" x14ac:dyDescent="0.35">
      <c r="B22" s="15" t="s">
        <v>413</v>
      </c>
      <c r="C22" s="16">
        <v>3028.4500000000007</v>
      </c>
      <c r="D22" s="16">
        <v>2110.0400000000004</v>
      </c>
      <c r="E22" s="16">
        <v>918.41000000000031</v>
      </c>
      <c r="F22" s="17">
        <v>93</v>
      </c>
      <c r="G22" s="18">
        <v>0.30326074394492236</v>
      </c>
    </row>
    <row r="23" spans="2:22" ht="15.5" x14ac:dyDescent="0.35">
      <c r="B23" s="15" t="s">
        <v>414</v>
      </c>
      <c r="C23" s="16">
        <v>7436.2800000000007</v>
      </c>
      <c r="D23" s="16">
        <v>7508.6699999999983</v>
      </c>
      <c r="E23" s="16">
        <v>-72.389999999997599</v>
      </c>
      <c r="F23" s="17">
        <v>14</v>
      </c>
      <c r="G23" s="18">
        <v>-9.7347060627084505E-3</v>
      </c>
      <c r="I23" s="119" t="s">
        <v>1533</v>
      </c>
      <c r="J23" s="120"/>
      <c r="K23" s="121"/>
      <c r="L23" s="107"/>
      <c r="M23" s="105" t="s">
        <v>2008</v>
      </c>
      <c r="N23" s="105"/>
      <c r="O23" s="105"/>
      <c r="P23" s="105"/>
    </row>
    <row r="24" spans="2:22" x14ac:dyDescent="0.35">
      <c r="B24" s="15" t="s">
        <v>415</v>
      </c>
      <c r="C24" s="16">
        <v>11346.83</v>
      </c>
      <c r="D24" s="16">
        <v>11393.98</v>
      </c>
      <c r="E24" s="16">
        <v>-47.149999999999636</v>
      </c>
      <c r="F24" s="17">
        <v>27</v>
      </c>
      <c r="G24" s="18">
        <v>-4.155345589913627E-3</v>
      </c>
      <c r="I24" s="106" t="s">
        <v>1532</v>
      </c>
      <c r="J24" s="106" t="s">
        <v>0</v>
      </c>
      <c r="K24" s="106" t="s">
        <v>1534</v>
      </c>
      <c r="M24" s="35" t="s">
        <v>1251</v>
      </c>
      <c r="N24" s="36" t="s">
        <v>0</v>
      </c>
      <c r="O24" s="36" t="s">
        <v>2</v>
      </c>
      <c r="P24" s="36" t="s">
        <v>95</v>
      </c>
      <c r="R24" s="14" t="s">
        <v>1251</v>
      </c>
      <c r="S24" t="s">
        <v>0</v>
      </c>
      <c r="U24" s="14" t="s">
        <v>1251</v>
      </c>
      <c r="V24" t="s">
        <v>2</v>
      </c>
    </row>
    <row r="25" spans="2:22" x14ac:dyDescent="0.35">
      <c r="B25" s="15" t="s">
        <v>416</v>
      </c>
      <c r="C25" s="16">
        <v>9127.81</v>
      </c>
      <c r="D25" s="16">
        <v>9159.86</v>
      </c>
      <c r="E25" s="16">
        <v>-32.050000000001091</v>
      </c>
      <c r="F25" s="17">
        <v>18</v>
      </c>
      <c r="G25" s="18">
        <v>-3.5112474952919805E-3</v>
      </c>
      <c r="I25" s="16">
        <f>SUM(J6:J15)</f>
        <v>7742504.4700000025</v>
      </c>
      <c r="J25">
        <v>77548570.199999124</v>
      </c>
      <c r="K25" s="129">
        <f>I25/J25</f>
        <v>9.9840712085754096E-2</v>
      </c>
      <c r="M25" s="37" t="s">
        <v>383</v>
      </c>
      <c r="N25" s="131"/>
      <c r="O25" s="131"/>
      <c r="P25" s="131"/>
      <c r="R25" s="15" t="s">
        <v>397</v>
      </c>
      <c r="S25" s="16">
        <v>85177.039999999979</v>
      </c>
      <c r="U25" s="15" t="s">
        <v>397</v>
      </c>
      <c r="V25" s="16">
        <v>-219.99000000003434</v>
      </c>
    </row>
    <row r="26" spans="2:22" x14ac:dyDescent="0.35">
      <c r="B26" s="15" t="s">
        <v>417</v>
      </c>
      <c r="C26" s="16">
        <v>203448.90999999997</v>
      </c>
      <c r="D26" s="16">
        <v>222369.90000000002</v>
      </c>
      <c r="E26" s="16">
        <v>-18920.990000000049</v>
      </c>
      <c r="F26" s="17">
        <v>862</v>
      </c>
      <c r="G26" s="18">
        <v>-9.3001186391217586E-2</v>
      </c>
      <c r="M26" s="38" t="s">
        <v>1535</v>
      </c>
      <c r="N26" s="131"/>
      <c r="O26" s="131"/>
      <c r="P26" s="131"/>
      <c r="R26" s="15" t="s">
        <v>398</v>
      </c>
      <c r="S26" s="16">
        <v>9055.2899999999991</v>
      </c>
      <c r="U26" s="15" t="s">
        <v>398</v>
      </c>
      <c r="V26" s="16">
        <v>27.289999999997235</v>
      </c>
    </row>
    <row r="27" spans="2:22" ht="15.5" x14ac:dyDescent="0.35">
      <c r="B27" s="15" t="s">
        <v>418</v>
      </c>
      <c r="C27" s="16">
        <v>167361.35000000003</v>
      </c>
      <c r="D27" s="16">
        <v>180096.43</v>
      </c>
      <c r="E27" s="16">
        <v>-12735.079999999958</v>
      </c>
      <c r="F27" s="17">
        <v>469</v>
      </c>
      <c r="G27" s="18">
        <v>-7.6093315451864818E-2</v>
      </c>
      <c r="I27" s="119" t="s">
        <v>2009</v>
      </c>
      <c r="J27" s="120"/>
      <c r="K27" s="121"/>
      <c r="M27" s="132" t="s">
        <v>1599</v>
      </c>
      <c r="N27" s="131"/>
      <c r="O27" s="131"/>
      <c r="P27" s="131"/>
      <c r="R27" s="15" t="s">
        <v>399</v>
      </c>
      <c r="S27" s="16">
        <v>83457.14999999998</v>
      </c>
      <c r="U27" s="15" t="s">
        <v>399</v>
      </c>
      <c r="V27" s="16">
        <v>-133.11000000005879</v>
      </c>
    </row>
    <row r="28" spans="2:22" x14ac:dyDescent="0.35">
      <c r="B28" s="15" t="s">
        <v>419</v>
      </c>
      <c r="C28" s="16">
        <v>380589.50000000023</v>
      </c>
      <c r="D28" s="16">
        <v>394401.04000000021</v>
      </c>
      <c r="E28" s="16">
        <v>-13811.539999999979</v>
      </c>
      <c r="F28" s="17">
        <v>942</v>
      </c>
      <c r="G28" s="18">
        <v>-3.6289860860585936E-2</v>
      </c>
      <c r="I28" s="14" t="s">
        <v>1251</v>
      </c>
      <c r="J28" t="s">
        <v>0</v>
      </c>
      <c r="K28" t="s">
        <v>2</v>
      </c>
      <c r="M28" s="133" t="s">
        <v>971</v>
      </c>
      <c r="N28" s="39">
        <v>6001.36</v>
      </c>
      <c r="O28" s="39">
        <v>-157.36999999999898</v>
      </c>
      <c r="P28" s="67">
        <v>10</v>
      </c>
      <c r="R28" s="15" t="s">
        <v>400</v>
      </c>
      <c r="S28" s="16">
        <v>1258.3799999999999</v>
      </c>
      <c r="U28" s="15" t="s">
        <v>400</v>
      </c>
      <c r="V28" s="16">
        <v>18.930000000000064</v>
      </c>
    </row>
    <row r="29" spans="2:22" x14ac:dyDescent="0.35">
      <c r="B29" s="15" t="s">
        <v>420</v>
      </c>
      <c r="C29" s="16">
        <v>2446.35</v>
      </c>
      <c r="D29" s="16">
        <v>2389.1799999999998</v>
      </c>
      <c r="E29" s="16">
        <v>57.170000000000073</v>
      </c>
      <c r="F29" s="17">
        <v>15</v>
      </c>
      <c r="G29" s="18">
        <v>2.3369509677683111E-2</v>
      </c>
      <c r="I29" s="15" t="s">
        <v>1028</v>
      </c>
      <c r="J29" s="16">
        <v>6591601.4400000749</v>
      </c>
      <c r="K29" s="16">
        <v>69862.730000074953</v>
      </c>
      <c r="M29" s="132" t="s">
        <v>1600</v>
      </c>
      <c r="N29" s="131"/>
      <c r="O29" s="131"/>
      <c r="P29" s="131"/>
      <c r="R29" s="15" t="s">
        <v>401</v>
      </c>
      <c r="S29" s="16">
        <v>779.47</v>
      </c>
      <c r="U29" s="15" t="s">
        <v>401</v>
      </c>
      <c r="V29" s="16">
        <v>-143.40999999999997</v>
      </c>
    </row>
    <row r="30" spans="2:22" x14ac:dyDescent="0.35">
      <c r="B30" s="15" t="s">
        <v>421</v>
      </c>
      <c r="C30" s="16">
        <v>7780.34</v>
      </c>
      <c r="D30" s="16">
        <v>6695.45</v>
      </c>
      <c r="E30" s="16">
        <v>1084.8900000000003</v>
      </c>
      <c r="F30" s="17">
        <v>29</v>
      </c>
      <c r="G30" s="18">
        <v>0.13943992164866836</v>
      </c>
      <c r="I30" s="15" t="s">
        <v>1029</v>
      </c>
      <c r="J30" s="16">
        <v>33528402.310000718</v>
      </c>
      <c r="K30" s="16">
        <v>582859.35000102967</v>
      </c>
      <c r="M30" s="133" t="s">
        <v>848</v>
      </c>
      <c r="N30" s="39">
        <v>154664.79</v>
      </c>
      <c r="O30" s="39">
        <v>-18636.930000000022</v>
      </c>
      <c r="P30" s="67">
        <v>212</v>
      </c>
      <c r="R30" s="15" t="s">
        <v>402</v>
      </c>
      <c r="S30" s="16">
        <v>7079.93</v>
      </c>
      <c r="U30" s="15" t="s">
        <v>402</v>
      </c>
      <c r="V30" s="16">
        <v>-1162.0599999999995</v>
      </c>
    </row>
    <row r="31" spans="2:22" x14ac:dyDescent="0.35">
      <c r="B31" s="15" t="s">
        <v>422</v>
      </c>
      <c r="C31" s="16">
        <v>381.19</v>
      </c>
      <c r="D31" s="16">
        <v>378.92</v>
      </c>
      <c r="E31" s="16">
        <v>2.2699999999999818</v>
      </c>
      <c r="F31" s="17">
        <v>2</v>
      </c>
      <c r="G31" s="18">
        <v>5.9550355465777744E-3</v>
      </c>
      <c r="I31" s="15" t="s">
        <v>107</v>
      </c>
      <c r="J31" s="16">
        <v>37428566.45000051</v>
      </c>
      <c r="K31" s="16">
        <v>346772.49000094831</v>
      </c>
      <c r="M31" s="132" t="s">
        <v>1601</v>
      </c>
      <c r="N31" s="131"/>
      <c r="O31" s="131"/>
      <c r="P31" s="131"/>
      <c r="R31" s="15" t="s">
        <v>403</v>
      </c>
      <c r="S31" s="16">
        <v>3749.11</v>
      </c>
      <c r="U31" s="15" t="s">
        <v>403</v>
      </c>
      <c r="V31" s="16">
        <v>345.10000000000036</v>
      </c>
    </row>
    <row r="32" spans="2:22" x14ac:dyDescent="0.35">
      <c r="B32" s="15" t="s">
        <v>423</v>
      </c>
      <c r="C32" s="16">
        <v>1618.2800000000002</v>
      </c>
      <c r="D32" s="16">
        <v>1158.1500000000001</v>
      </c>
      <c r="E32" s="16">
        <v>460.13000000000011</v>
      </c>
      <c r="F32" s="17">
        <v>40</v>
      </c>
      <c r="G32" s="18">
        <v>0.28433274835010014</v>
      </c>
      <c r="I32" s="15" t="s">
        <v>124</v>
      </c>
      <c r="J32" s="16">
        <v>77548570.199999124</v>
      </c>
      <c r="K32" s="16">
        <v>999494.56999887526</v>
      </c>
      <c r="M32" s="133" t="s">
        <v>456</v>
      </c>
      <c r="N32" s="39">
        <v>116805.62999999998</v>
      </c>
      <c r="O32" s="39">
        <v>11942.840000000011</v>
      </c>
      <c r="P32" s="67">
        <v>289</v>
      </c>
      <c r="R32" s="15" t="s">
        <v>404</v>
      </c>
      <c r="S32" s="16">
        <v>238160.40999999997</v>
      </c>
      <c r="U32" s="15" t="s">
        <v>404</v>
      </c>
      <c r="V32" s="16">
        <v>-19609.530000000028</v>
      </c>
    </row>
    <row r="33" spans="2:22" x14ac:dyDescent="0.35">
      <c r="B33" s="15" t="s">
        <v>424</v>
      </c>
      <c r="C33" s="16">
        <v>150221.55000000005</v>
      </c>
      <c r="D33" s="16">
        <v>158248.58000000002</v>
      </c>
      <c r="E33" s="16">
        <v>-8027.0299999999697</v>
      </c>
      <c r="F33" s="17">
        <v>234</v>
      </c>
      <c r="G33" s="18">
        <v>-5.3434610413752005E-2</v>
      </c>
      <c r="M33" s="133" t="s">
        <v>628</v>
      </c>
      <c r="N33" s="39">
        <v>4038.0199999999995</v>
      </c>
      <c r="O33" s="39">
        <v>381.59999999999945</v>
      </c>
      <c r="P33" s="67">
        <v>5</v>
      </c>
      <c r="R33" s="15" t="s">
        <v>405</v>
      </c>
      <c r="S33" s="16">
        <v>1805.4499999999998</v>
      </c>
      <c r="U33" s="15" t="s">
        <v>405</v>
      </c>
      <c r="V33" s="16">
        <v>52.240000000000009</v>
      </c>
    </row>
    <row r="34" spans="2:22" x14ac:dyDescent="0.35">
      <c r="B34" s="15" t="s">
        <v>425</v>
      </c>
      <c r="C34" s="16">
        <v>13137.369999999997</v>
      </c>
      <c r="D34" s="16">
        <v>12977.569999999996</v>
      </c>
      <c r="E34" s="16">
        <v>159.80000000000109</v>
      </c>
      <c r="F34" s="17">
        <v>45</v>
      </c>
      <c r="G34" s="18">
        <v>1.2163774027830618E-2</v>
      </c>
      <c r="M34" s="133" t="s">
        <v>648</v>
      </c>
      <c r="N34" s="39">
        <v>118296.96999999993</v>
      </c>
      <c r="O34" s="39">
        <v>-7729.1200000000099</v>
      </c>
      <c r="P34" s="67">
        <v>198</v>
      </c>
      <c r="R34" s="15" t="s">
        <v>406</v>
      </c>
      <c r="S34" s="16">
        <v>200012.86000000019</v>
      </c>
      <c r="U34" s="15" t="s">
        <v>406</v>
      </c>
      <c r="V34" s="16">
        <v>-948.16999999989639</v>
      </c>
    </row>
    <row r="35" spans="2:22" x14ac:dyDescent="0.35">
      <c r="B35" s="15" t="s">
        <v>426</v>
      </c>
      <c r="C35" s="16">
        <v>58235.550000000025</v>
      </c>
      <c r="D35" s="16">
        <v>53476.419999999984</v>
      </c>
      <c r="E35" s="16">
        <v>4759.130000000041</v>
      </c>
      <c r="F35" s="17">
        <v>215</v>
      </c>
      <c r="G35" s="18">
        <v>8.1722075261589172E-2</v>
      </c>
      <c r="M35" s="133" t="s">
        <v>756</v>
      </c>
      <c r="N35" s="39">
        <v>1683.22</v>
      </c>
      <c r="O35" s="39">
        <v>21.990000000000009</v>
      </c>
      <c r="P35" s="67">
        <v>6</v>
      </c>
      <c r="R35" s="15" t="s">
        <v>407</v>
      </c>
      <c r="S35" s="16">
        <v>643.30999999999995</v>
      </c>
      <c r="U35" s="15" t="s">
        <v>407</v>
      </c>
      <c r="V35" s="16">
        <v>145.12999999999988</v>
      </c>
    </row>
    <row r="36" spans="2:22" x14ac:dyDescent="0.35">
      <c r="B36" s="15" t="s">
        <v>427</v>
      </c>
      <c r="C36" s="16">
        <v>1714.68</v>
      </c>
      <c r="D36" s="16">
        <v>1701.0100000000002</v>
      </c>
      <c r="E36" s="16">
        <v>13.669999999999845</v>
      </c>
      <c r="F36" s="17">
        <v>5</v>
      </c>
      <c r="G36" s="18">
        <v>7.9723330300696602E-3</v>
      </c>
      <c r="M36" s="133" t="s">
        <v>834</v>
      </c>
      <c r="N36" s="39">
        <v>9601.600000000004</v>
      </c>
      <c r="O36" s="39">
        <v>1498.2000000000035</v>
      </c>
      <c r="P36" s="67">
        <v>122</v>
      </c>
      <c r="R36" s="15" t="s">
        <v>408</v>
      </c>
      <c r="S36" s="16">
        <v>88245.809999999969</v>
      </c>
      <c r="U36" s="15" t="s">
        <v>408</v>
      </c>
      <c r="V36" s="16">
        <v>-254.60000000003492</v>
      </c>
    </row>
    <row r="37" spans="2:22" x14ac:dyDescent="0.35">
      <c r="B37" s="15" t="s">
        <v>428</v>
      </c>
      <c r="C37" s="16">
        <v>278251.19999999984</v>
      </c>
      <c r="D37" s="16">
        <v>297396.96000000002</v>
      </c>
      <c r="E37" s="16">
        <v>-19145.760000000184</v>
      </c>
      <c r="F37" s="17">
        <v>1052</v>
      </c>
      <c r="G37" s="18">
        <v>-6.8807466059446265E-2</v>
      </c>
      <c r="M37" s="132" t="s">
        <v>1602</v>
      </c>
      <c r="N37" s="131"/>
      <c r="O37" s="131"/>
      <c r="P37" s="131"/>
      <c r="R37" s="15" t="s">
        <v>409</v>
      </c>
      <c r="S37" s="16">
        <v>42803.810000000012</v>
      </c>
      <c r="U37" s="15" t="s">
        <v>409</v>
      </c>
      <c r="V37" s="16">
        <v>-1467.8399999999747</v>
      </c>
    </row>
    <row r="38" spans="2:22" x14ac:dyDescent="0.35">
      <c r="B38" s="15" t="s">
        <v>429</v>
      </c>
      <c r="C38" s="16">
        <v>18736.860000000004</v>
      </c>
      <c r="D38" s="16">
        <v>19300.25</v>
      </c>
      <c r="E38" s="16">
        <v>-563.38999999999578</v>
      </c>
      <c r="F38" s="17">
        <v>100</v>
      </c>
      <c r="G38" s="18">
        <v>-3.0068538698586403E-2</v>
      </c>
      <c r="M38" s="133" t="s">
        <v>519</v>
      </c>
      <c r="N38" s="39">
        <v>1858.8100000000002</v>
      </c>
      <c r="O38" s="39">
        <v>-150.61999999999989</v>
      </c>
      <c r="P38" s="67">
        <v>5</v>
      </c>
      <c r="R38" s="15" t="s">
        <v>410</v>
      </c>
      <c r="S38" s="16">
        <v>336451.7900000001</v>
      </c>
      <c r="U38" s="15" t="s">
        <v>410</v>
      </c>
      <c r="V38" s="16">
        <v>-4294.0799999997253</v>
      </c>
    </row>
    <row r="39" spans="2:22" x14ac:dyDescent="0.35">
      <c r="B39" s="15" t="s">
        <v>430</v>
      </c>
      <c r="C39" s="16">
        <v>422901.0300000002</v>
      </c>
      <c r="D39" s="16">
        <v>384261.27</v>
      </c>
      <c r="E39" s="16">
        <v>38639.760000000184</v>
      </c>
      <c r="F39" s="17">
        <v>1207</v>
      </c>
      <c r="G39" s="18">
        <v>9.136832795134163E-2</v>
      </c>
      <c r="M39" s="133" t="s">
        <v>699</v>
      </c>
      <c r="N39" s="39">
        <v>200.05</v>
      </c>
      <c r="O39" s="39">
        <v>0.20000000000001705</v>
      </c>
      <c r="P39" s="67">
        <v>1</v>
      </c>
      <c r="R39" s="15" t="s">
        <v>411</v>
      </c>
      <c r="S39" s="16">
        <v>943.74000000000012</v>
      </c>
      <c r="U39" s="15" t="s">
        <v>411</v>
      </c>
      <c r="V39" s="16">
        <v>25.750000000000114</v>
      </c>
    </row>
    <row r="40" spans="2:22" x14ac:dyDescent="0.35">
      <c r="B40" s="15" t="s">
        <v>431</v>
      </c>
      <c r="C40" s="16">
        <v>6587.38</v>
      </c>
      <c r="D40" s="16">
        <v>5767.77</v>
      </c>
      <c r="E40" s="16">
        <v>819.60999999999967</v>
      </c>
      <c r="F40" s="17">
        <v>14</v>
      </c>
      <c r="G40" s="18">
        <v>0.12442124182907312</v>
      </c>
      <c r="M40" s="133" t="s">
        <v>877</v>
      </c>
      <c r="N40" s="39">
        <v>3288.92</v>
      </c>
      <c r="O40" s="39">
        <v>-181.92000000000007</v>
      </c>
      <c r="P40" s="67">
        <v>3</v>
      </c>
      <c r="R40" s="15" t="s">
        <v>412</v>
      </c>
      <c r="S40" s="16">
        <v>311445.75000000041</v>
      </c>
      <c r="U40" s="15" t="s">
        <v>412</v>
      </c>
      <c r="V40" s="16">
        <v>-427.36999999941327</v>
      </c>
    </row>
    <row r="41" spans="2:22" x14ac:dyDescent="0.35">
      <c r="B41" s="15" t="s">
        <v>432</v>
      </c>
      <c r="C41" s="16">
        <v>31039.180000000004</v>
      </c>
      <c r="D41" s="16">
        <v>32724.010000000002</v>
      </c>
      <c r="E41" s="16">
        <v>-1684.8299999999981</v>
      </c>
      <c r="F41" s="17">
        <v>62</v>
      </c>
      <c r="G41" s="18">
        <v>-5.4280750973447041E-2</v>
      </c>
      <c r="M41" s="132" t="s">
        <v>1603</v>
      </c>
      <c r="N41" s="131"/>
      <c r="O41" s="131"/>
      <c r="P41" s="131"/>
      <c r="R41" s="15" t="s">
        <v>413</v>
      </c>
      <c r="S41" s="16">
        <v>3028.4500000000007</v>
      </c>
      <c r="U41" s="15" t="s">
        <v>413</v>
      </c>
      <c r="V41" s="16">
        <v>918.41000000000031</v>
      </c>
    </row>
    <row r="42" spans="2:22" x14ac:dyDescent="0.35">
      <c r="B42" s="15" t="s">
        <v>433</v>
      </c>
      <c r="C42" s="16">
        <v>274945.4499999999</v>
      </c>
      <c r="D42" s="16">
        <v>248108.74999999991</v>
      </c>
      <c r="E42" s="16">
        <v>26836.699999999983</v>
      </c>
      <c r="F42" s="17">
        <v>693</v>
      </c>
      <c r="G42" s="18">
        <v>9.7607361751212804E-2</v>
      </c>
      <c r="M42" s="133" t="s">
        <v>613</v>
      </c>
      <c r="N42" s="39">
        <v>148979.84</v>
      </c>
      <c r="O42" s="39">
        <v>-12884.600000000035</v>
      </c>
      <c r="P42" s="67">
        <v>238</v>
      </c>
      <c r="R42" s="15" t="s">
        <v>414</v>
      </c>
      <c r="S42" s="16">
        <v>7436.2800000000007</v>
      </c>
      <c r="U42" s="15" t="s">
        <v>414</v>
      </c>
      <c r="V42" s="16">
        <v>-72.389999999997599</v>
      </c>
    </row>
    <row r="43" spans="2:22" x14ac:dyDescent="0.35">
      <c r="B43" s="15" t="s">
        <v>434</v>
      </c>
      <c r="C43" s="16">
        <v>356800.08000000031</v>
      </c>
      <c r="D43" s="16">
        <v>359432.28</v>
      </c>
      <c r="E43" s="16">
        <v>-2632.1999999997206</v>
      </c>
      <c r="F43" s="17">
        <v>1056</v>
      </c>
      <c r="G43" s="18">
        <v>-7.3772404983757801E-3</v>
      </c>
      <c r="M43" s="132" t="s">
        <v>1604</v>
      </c>
      <c r="N43" s="131"/>
      <c r="O43" s="131"/>
      <c r="P43" s="131"/>
      <c r="R43" s="15" t="s">
        <v>415</v>
      </c>
      <c r="S43" s="16">
        <v>11346.83</v>
      </c>
      <c r="U43" s="15" t="s">
        <v>415</v>
      </c>
      <c r="V43" s="16">
        <v>-47.149999999999636</v>
      </c>
    </row>
    <row r="44" spans="2:22" x14ac:dyDescent="0.35">
      <c r="B44" s="15" t="s">
        <v>435</v>
      </c>
      <c r="C44" s="16">
        <v>182933.09</v>
      </c>
      <c r="D44" s="16">
        <v>182936.92</v>
      </c>
      <c r="E44" s="16">
        <v>-3.8300000000162981</v>
      </c>
      <c r="F44" s="17">
        <v>302</v>
      </c>
      <c r="G44" s="18">
        <v>-2.093661677073458E-5</v>
      </c>
      <c r="M44" s="133" t="s">
        <v>782</v>
      </c>
      <c r="N44" s="39">
        <v>83316.689999999959</v>
      </c>
      <c r="O44" s="39">
        <v>-4435.2000000000262</v>
      </c>
      <c r="P44" s="67">
        <v>346</v>
      </c>
      <c r="R44" s="15" t="s">
        <v>416</v>
      </c>
      <c r="S44" s="16">
        <v>9127.81</v>
      </c>
      <c r="U44" s="15" t="s">
        <v>416</v>
      </c>
      <c r="V44" s="16">
        <v>-32.050000000001091</v>
      </c>
    </row>
    <row r="45" spans="2:22" x14ac:dyDescent="0.35">
      <c r="B45" s="15" t="s">
        <v>436</v>
      </c>
      <c r="C45" s="16">
        <v>4795.1900000000005</v>
      </c>
      <c r="D45" s="16">
        <v>3864.3999999999992</v>
      </c>
      <c r="E45" s="16">
        <v>930.79000000000133</v>
      </c>
      <c r="F45" s="17">
        <v>107</v>
      </c>
      <c r="G45" s="18">
        <v>0.19410909682410943</v>
      </c>
      <c r="M45" s="132" t="s">
        <v>1605</v>
      </c>
      <c r="N45" s="131"/>
      <c r="O45" s="131"/>
      <c r="P45" s="131"/>
      <c r="R45" s="15" t="s">
        <v>417</v>
      </c>
      <c r="S45" s="16">
        <v>203448.90999999997</v>
      </c>
      <c r="U45" s="15" t="s">
        <v>417</v>
      </c>
      <c r="V45" s="16">
        <v>-18920.990000000049</v>
      </c>
    </row>
    <row r="46" spans="2:22" x14ac:dyDescent="0.35">
      <c r="B46" s="15" t="s">
        <v>437</v>
      </c>
      <c r="C46" s="16">
        <v>12262.039999999999</v>
      </c>
      <c r="D46" s="16">
        <v>13118.35</v>
      </c>
      <c r="E46" s="16">
        <v>-856.31000000000131</v>
      </c>
      <c r="F46" s="17">
        <v>18</v>
      </c>
      <c r="G46" s="18">
        <v>-6.9834220080834952E-2</v>
      </c>
      <c r="M46" s="133" t="s">
        <v>585</v>
      </c>
      <c r="N46" s="39">
        <v>31477.469999999998</v>
      </c>
      <c r="O46" s="39">
        <v>-2488.5500000000065</v>
      </c>
      <c r="P46" s="67">
        <v>73</v>
      </c>
      <c r="R46" s="15" t="s">
        <v>418</v>
      </c>
      <c r="S46" s="16">
        <v>167361.35000000003</v>
      </c>
      <c r="U46" s="15" t="s">
        <v>418</v>
      </c>
      <c r="V46" s="16">
        <v>-12735.079999999958</v>
      </c>
    </row>
    <row r="47" spans="2:22" x14ac:dyDescent="0.35">
      <c r="B47" s="15" t="s">
        <v>438</v>
      </c>
      <c r="C47" s="16">
        <v>83292.080000000031</v>
      </c>
      <c r="D47" s="16">
        <v>83646.200000000012</v>
      </c>
      <c r="E47" s="16">
        <v>-354.11999999998079</v>
      </c>
      <c r="F47" s="17">
        <v>134</v>
      </c>
      <c r="G47" s="18">
        <v>-4.2515446846804724E-3</v>
      </c>
      <c r="M47" s="133" t="s">
        <v>735</v>
      </c>
      <c r="N47" s="39">
        <v>2207.15</v>
      </c>
      <c r="O47" s="39">
        <v>2.2199999999997999</v>
      </c>
      <c r="P47" s="67">
        <v>5</v>
      </c>
      <c r="R47" s="15" t="s">
        <v>419</v>
      </c>
      <c r="S47" s="16">
        <v>380589.50000000023</v>
      </c>
      <c r="U47" s="15" t="s">
        <v>419</v>
      </c>
      <c r="V47" s="16">
        <v>-13811.539999999979</v>
      </c>
    </row>
    <row r="48" spans="2:22" x14ac:dyDescent="0.35">
      <c r="B48" s="15" t="s">
        <v>439</v>
      </c>
      <c r="C48" s="16">
        <v>284875.18000000011</v>
      </c>
      <c r="D48" s="16">
        <v>292213.06000000011</v>
      </c>
      <c r="E48" s="16">
        <v>-7337.8800000000047</v>
      </c>
      <c r="F48" s="17">
        <v>477</v>
      </c>
      <c r="G48" s="18">
        <v>-2.5758228568736673E-2</v>
      </c>
      <c r="M48" s="133" t="s">
        <v>978</v>
      </c>
      <c r="N48" s="39">
        <v>11676.320000000003</v>
      </c>
      <c r="O48" s="39">
        <v>-363.22999999999593</v>
      </c>
      <c r="P48" s="67">
        <v>14</v>
      </c>
      <c r="R48" s="15" t="s">
        <v>420</v>
      </c>
      <c r="S48" s="16">
        <v>2446.35</v>
      </c>
      <c r="U48" s="15" t="s">
        <v>420</v>
      </c>
      <c r="V48" s="16">
        <v>57.170000000000073</v>
      </c>
    </row>
    <row r="49" spans="2:22" x14ac:dyDescent="0.35">
      <c r="B49" s="15" t="s">
        <v>440</v>
      </c>
      <c r="C49" s="16">
        <v>430609.0300000002</v>
      </c>
      <c r="D49" s="16">
        <v>435509.63999999996</v>
      </c>
      <c r="E49" s="16">
        <v>-4900.6099999997532</v>
      </c>
      <c r="F49" s="17">
        <v>1951</v>
      </c>
      <c r="G49" s="18">
        <v>-1.1380648473627575E-2</v>
      </c>
      <c r="M49" s="132" t="s">
        <v>1606</v>
      </c>
      <c r="N49" s="131"/>
      <c r="O49" s="131"/>
      <c r="P49" s="131"/>
      <c r="R49" s="15" t="s">
        <v>421</v>
      </c>
      <c r="S49" s="16">
        <v>7780.34</v>
      </c>
      <c r="U49" s="15" t="s">
        <v>421</v>
      </c>
      <c r="V49" s="16">
        <v>1084.8900000000003</v>
      </c>
    </row>
    <row r="50" spans="2:22" x14ac:dyDescent="0.35">
      <c r="B50" s="15" t="s">
        <v>441</v>
      </c>
      <c r="C50" s="16">
        <v>147819.57</v>
      </c>
      <c r="D50" s="16">
        <v>130031.01999999992</v>
      </c>
      <c r="E50" s="16">
        <v>17788.55000000009</v>
      </c>
      <c r="F50" s="17">
        <v>667</v>
      </c>
      <c r="G50" s="18">
        <v>0.12033961403080858</v>
      </c>
      <c r="M50" s="133" t="s">
        <v>663</v>
      </c>
      <c r="N50" s="39">
        <v>8690.75</v>
      </c>
      <c r="O50" s="39">
        <v>1166.5</v>
      </c>
      <c r="P50" s="67">
        <v>110</v>
      </c>
      <c r="R50" s="15" t="s">
        <v>422</v>
      </c>
      <c r="S50" s="16">
        <v>381.19</v>
      </c>
      <c r="U50" s="15" t="s">
        <v>422</v>
      </c>
      <c r="V50" s="16">
        <v>2.2699999999999818</v>
      </c>
    </row>
    <row r="51" spans="2:22" x14ac:dyDescent="0.35">
      <c r="B51" s="15" t="s">
        <v>442</v>
      </c>
      <c r="C51" s="16">
        <v>35847.339999999997</v>
      </c>
      <c r="D51" s="16">
        <v>35937.08</v>
      </c>
      <c r="E51" s="16">
        <v>-89.740000000005239</v>
      </c>
      <c r="F51" s="17">
        <v>72</v>
      </c>
      <c r="G51" s="18">
        <v>-2.5033935572347974E-3</v>
      </c>
      <c r="M51" s="133" t="s">
        <v>671</v>
      </c>
      <c r="N51" s="39">
        <v>2130.75</v>
      </c>
      <c r="O51" s="39">
        <v>190.82999999999993</v>
      </c>
      <c r="P51" s="67">
        <v>5</v>
      </c>
      <c r="R51" s="15" t="s">
        <v>423</v>
      </c>
      <c r="S51" s="16">
        <v>1618.2800000000002</v>
      </c>
      <c r="U51" s="15" t="s">
        <v>423</v>
      </c>
      <c r="V51" s="16">
        <v>460.13000000000011</v>
      </c>
    </row>
    <row r="52" spans="2:22" x14ac:dyDescent="0.35">
      <c r="B52" s="15" t="s">
        <v>443</v>
      </c>
      <c r="C52" s="16">
        <v>76276.799999999974</v>
      </c>
      <c r="D52" s="16">
        <v>82162.569999999992</v>
      </c>
      <c r="E52" s="16">
        <v>-5885.7700000000186</v>
      </c>
      <c r="F52" s="17">
        <v>360</v>
      </c>
      <c r="G52" s="18">
        <v>-7.716330522518014E-2</v>
      </c>
      <c r="M52" s="133" t="s">
        <v>875</v>
      </c>
      <c r="N52" s="39">
        <v>3379.3700000000008</v>
      </c>
      <c r="O52" s="39">
        <v>64.150000000001</v>
      </c>
      <c r="P52" s="67">
        <v>16</v>
      </c>
      <c r="R52" s="15" t="s">
        <v>424</v>
      </c>
      <c r="S52" s="16">
        <v>150221.55000000005</v>
      </c>
      <c r="U52" s="15" t="s">
        <v>424</v>
      </c>
      <c r="V52" s="16">
        <v>-8027.0299999999697</v>
      </c>
    </row>
    <row r="53" spans="2:22" x14ac:dyDescent="0.35">
      <c r="B53" s="15" t="s">
        <v>444</v>
      </c>
      <c r="C53" s="16">
        <v>4378.6500000000005</v>
      </c>
      <c r="D53" s="16">
        <v>3710.71</v>
      </c>
      <c r="E53" s="16">
        <v>667.94000000000051</v>
      </c>
      <c r="F53" s="17">
        <v>42</v>
      </c>
      <c r="G53" s="18">
        <v>0.15254473410754466</v>
      </c>
      <c r="M53" s="132" t="s">
        <v>1607</v>
      </c>
      <c r="N53" s="131"/>
      <c r="O53" s="131"/>
      <c r="P53" s="131"/>
      <c r="R53" s="15" t="s">
        <v>425</v>
      </c>
      <c r="S53" s="16">
        <v>13137.369999999997</v>
      </c>
      <c r="U53" s="15" t="s">
        <v>425</v>
      </c>
      <c r="V53" s="16">
        <v>159.80000000000109</v>
      </c>
    </row>
    <row r="54" spans="2:22" x14ac:dyDescent="0.35">
      <c r="B54" s="15" t="s">
        <v>445</v>
      </c>
      <c r="C54" s="16">
        <v>76463.989999999991</v>
      </c>
      <c r="D54" s="16">
        <v>76380.400000000052</v>
      </c>
      <c r="E54" s="16">
        <v>83.5899999999383</v>
      </c>
      <c r="F54" s="17">
        <v>203</v>
      </c>
      <c r="G54" s="18">
        <v>1.0931943258511399E-3</v>
      </c>
      <c r="M54" s="133" t="s">
        <v>587</v>
      </c>
      <c r="N54" s="39">
        <v>1859.6200000000001</v>
      </c>
      <c r="O54" s="39">
        <v>-168.01</v>
      </c>
      <c r="P54" s="67">
        <v>5</v>
      </c>
      <c r="R54" s="15" t="s">
        <v>426</v>
      </c>
      <c r="S54" s="16">
        <v>58235.550000000025</v>
      </c>
      <c r="U54" s="15" t="s">
        <v>426</v>
      </c>
      <c r="V54" s="16">
        <v>4759.130000000041</v>
      </c>
    </row>
    <row r="55" spans="2:22" x14ac:dyDescent="0.35">
      <c r="B55" s="15" t="s">
        <v>446</v>
      </c>
      <c r="C55" s="16">
        <v>87941.98</v>
      </c>
      <c r="D55" s="16">
        <v>77814.869999999952</v>
      </c>
      <c r="E55" s="16">
        <v>10127.110000000044</v>
      </c>
      <c r="F55" s="17">
        <v>333</v>
      </c>
      <c r="G55" s="18">
        <v>0.11515672037404713</v>
      </c>
      <c r="M55" s="133" t="s">
        <v>731</v>
      </c>
      <c r="N55" s="39">
        <v>166967.27000000014</v>
      </c>
      <c r="O55" s="39">
        <v>-10866.739999999903</v>
      </c>
      <c r="P55" s="67">
        <v>724</v>
      </c>
      <c r="R55" s="15" t="s">
        <v>427</v>
      </c>
      <c r="S55" s="16">
        <v>1714.68</v>
      </c>
      <c r="U55" s="15" t="s">
        <v>427</v>
      </c>
      <c r="V55" s="16">
        <v>13.669999999999845</v>
      </c>
    </row>
    <row r="56" spans="2:22" x14ac:dyDescent="0.35">
      <c r="B56" s="15" t="s">
        <v>447</v>
      </c>
      <c r="C56" s="16">
        <v>253013.52999999985</v>
      </c>
      <c r="D56" s="16">
        <v>260393.27999999997</v>
      </c>
      <c r="E56" s="16">
        <v>-7379.7500000001164</v>
      </c>
      <c r="F56" s="17">
        <v>1578</v>
      </c>
      <c r="G56" s="18">
        <v>-2.9167412509521214E-2</v>
      </c>
      <c r="M56" s="133" t="s">
        <v>883</v>
      </c>
      <c r="N56" s="39">
        <v>27283.890000000007</v>
      </c>
      <c r="O56" s="39">
        <v>-2559.7200000000012</v>
      </c>
      <c r="P56" s="67">
        <v>28</v>
      </c>
      <c r="R56" s="15" t="s">
        <v>428</v>
      </c>
      <c r="S56" s="16">
        <v>278251.19999999984</v>
      </c>
      <c r="U56" s="15" t="s">
        <v>428</v>
      </c>
      <c r="V56" s="16">
        <v>-19145.760000000184</v>
      </c>
    </row>
    <row r="57" spans="2:22" x14ac:dyDescent="0.35">
      <c r="B57" s="15" t="s">
        <v>448</v>
      </c>
      <c r="C57" s="16">
        <v>29688.319999999996</v>
      </c>
      <c r="D57" s="16">
        <v>26044.599999999977</v>
      </c>
      <c r="E57" s="16">
        <v>3643.7200000000194</v>
      </c>
      <c r="F57" s="17">
        <v>115</v>
      </c>
      <c r="G57" s="18">
        <v>0.12273244157971956</v>
      </c>
      <c r="M57" s="132" t="s">
        <v>1608</v>
      </c>
      <c r="N57" s="131"/>
      <c r="O57" s="131"/>
      <c r="P57" s="131"/>
      <c r="R57" s="15" t="s">
        <v>429</v>
      </c>
      <c r="S57" s="16">
        <v>18736.860000000004</v>
      </c>
      <c r="U57" s="15" t="s">
        <v>429</v>
      </c>
      <c r="V57" s="16">
        <v>-563.38999999999578</v>
      </c>
    </row>
    <row r="58" spans="2:22" x14ac:dyDescent="0.35">
      <c r="B58" s="15" t="s">
        <v>449</v>
      </c>
      <c r="C58" s="16">
        <v>6241.5500000000011</v>
      </c>
      <c r="D58" s="16">
        <v>5500.12</v>
      </c>
      <c r="E58" s="16">
        <v>741.4300000000012</v>
      </c>
      <c r="F58" s="17">
        <v>50</v>
      </c>
      <c r="G58" s="18">
        <v>0.11878940327322557</v>
      </c>
      <c r="M58" s="133" t="s">
        <v>983</v>
      </c>
      <c r="N58" s="39">
        <v>8978.65</v>
      </c>
      <c r="O58" s="39">
        <v>-1768.0500000000011</v>
      </c>
      <c r="P58" s="67">
        <v>14</v>
      </c>
      <c r="R58" s="15" t="s">
        <v>430</v>
      </c>
      <c r="S58" s="16">
        <v>422901.0300000002</v>
      </c>
      <c r="U58" s="15" t="s">
        <v>430</v>
      </c>
      <c r="V58" s="16">
        <v>38639.760000000184</v>
      </c>
    </row>
    <row r="59" spans="2:22" x14ac:dyDescent="0.35">
      <c r="B59" s="15" t="s">
        <v>450</v>
      </c>
      <c r="C59" s="16">
        <v>2472.31</v>
      </c>
      <c r="D59" s="16">
        <v>2223.67</v>
      </c>
      <c r="E59" s="16">
        <v>248.63999999999987</v>
      </c>
      <c r="F59" s="17">
        <v>2</v>
      </c>
      <c r="G59" s="18">
        <v>0.10056991234917946</v>
      </c>
      <c r="M59" s="132" t="s">
        <v>1609</v>
      </c>
      <c r="N59" s="131"/>
      <c r="O59" s="131"/>
      <c r="P59" s="131"/>
      <c r="R59" s="15" t="s">
        <v>431</v>
      </c>
      <c r="S59" s="16">
        <v>6587.38</v>
      </c>
      <c r="U59" s="15" t="s">
        <v>431</v>
      </c>
      <c r="V59" s="16">
        <v>819.60999999999967</v>
      </c>
    </row>
    <row r="60" spans="2:22" x14ac:dyDescent="0.35">
      <c r="B60" s="15" t="s">
        <v>451</v>
      </c>
      <c r="C60" s="16">
        <v>3922.2799999999997</v>
      </c>
      <c r="D60" s="16">
        <v>3847.82</v>
      </c>
      <c r="E60" s="16">
        <v>74.459999999999582</v>
      </c>
      <c r="F60" s="17">
        <v>8</v>
      </c>
      <c r="G60" s="18">
        <v>1.8983856328461911E-2</v>
      </c>
      <c r="M60" s="133" t="s">
        <v>443</v>
      </c>
      <c r="N60" s="39">
        <v>76276.799999999974</v>
      </c>
      <c r="O60" s="39">
        <v>-5885.7700000000186</v>
      </c>
      <c r="P60" s="67">
        <v>360</v>
      </c>
      <c r="R60" s="15" t="s">
        <v>432</v>
      </c>
      <c r="S60" s="16">
        <v>31039.180000000004</v>
      </c>
      <c r="U60" s="15" t="s">
        <v>432</v>
      </c>
      <c r="V60" s="16">
        <v>-1684.8299999999981</v>
      </c>
    </row>
    <row r="61" spans="2:22" x14ac:dyDescent="0.35">
      <c r="B61" s="15" t="s">
        <v>452</v>
      </c>
      <c r="C61" s="16">
        <v>82771.349999999977</v>
      </c>
      <c r="D61" s="16">
        <v>88329.709999999992</v>
      </c>
      <c r="E61" s="16">
        <v>-5558.3600000000151</v>
      </c>
      <c r="F61" s="17">
        <v>175</v>
      </c>
      <c r="G61" s="18">
        <v>-6.7153187666988842E-2</v>
      </c>
      <c r="M61" s="38" t="s">
        <v>1536</v>
      </c>
      <c r="N61" s="131"/>
      <c r="O61" s="131"/>
      <c r="P61" s="131"/>
      <c r="R61" s="15" t="s">
        <v>433</v>
      </c>
      <c r="S61" s="16">
        <v>274945.4499999999</v>
      </c>
      <c r="U61" s="15" t="s">
        <v>433</v>
      </c>
      <c r="V61" s="16">
        <v>26836.699999999983</v>
      </c>
    </row>
    <row r="62" spans="2:22" x14ac:dyDescent="0.35">
      <c r="B62" s="15" t="s">
        <v>453</v>
      </c>
      <c r="C62" s="16">
        <v>144825.43</v>
      </c>
      <c r="D62" s="16">
        <v>134463.60000000003</v>
      </c>
      <c r="E62" s="16">
        <v>10361.829999999958</v>
      </c>
      <c r="F62" s="17">
        <v>172</v>
      </c>
      <c r="G62" s="18">
        <v>7.1547034246678631E-2</v>
      </c>
      <c r="M62" s="132" t="s">
        <v>1610</v>
      </c>
      <c r="N62" s="131"/>
      <c r="O62" s="131"/>
      <c r="P62" s="131"/>
      <c r="R62" s="15" t="s">
        <v>434</v>
      </c>
      <c r="S62" s="16">
        <v>356800.08000000031</v>
      </c>
      <c r="U62" s="15" t="s">
        <v>434</v>
      </c>
      <c r="V62" s="16">
        <v>-2632.1999999997206</v>
      </c>
    </row>
    <row r="63" spans="2:22" x14ac:dyDescent="0.35">
      <c r="B63" s="15" t="s">
        <v>105</v>
      </c>
      <c r="C63" s="16">
        <v>882273.53000000049</v>
      </c>
      <c r="D63" s="16">
        <v>814369.73000000021</v>
      </c>
      <c r="E63" s="16">
        <v>67903.800000000279</v>
      </c>
      <c r="F63" s="17">
        <v>1558</v>
      </c>
      <c r="G63" s="18">
        <v>7.6964566759698941E-2</v>
      </c>
      <c r="M63" s="133" t="s">
        <v>781</v>
      </c>
      <c r="N63" s="39">
        <v>39462.61</v>
      </c>
      <c r="O63" s="39">
        <v>-1976.5800000000017</v>
      </c>
      <c r="P63" s="67">
        <v>61</v>
      </c>
      <c r="R63" s="15" t="s">
        <v>435</v>
      </c>
      <c r="S63" s="16">
        <v>182933.09</v>
      </c>
      <c r="U63" s="15" t="s">
        <v>435</v>
      </c>
      <c r="V63" s="16">
        <v>-3.8300000000162981</v>
      </c>
    </row>
    <row r="64" spans="2:22" x14ac:dyDescent="0.35">
      <c r="B64" s="15" t="s">
        <v>454</v>
      </c>
      <c r="C64" s="16">
        <v>184845.41000000006</v>
      </c>
      <c r="D64" s="16">
        <v>170162.33999999997</v>
      </c>
      <c r="E64" s="16">
        <v>14683.070000000094</v>
      </c>
      <c r="F64" s="17">
        <v>388</v>
      </c>
      <c r="G64" s="18">
        <v>7.9434322983730515E-2</v>
      </c>
      <c r="M64" s="38" t="s">
        <v>1537</v>
      </c>
      <c r="N64" s="131"/>
      <c r="O64" s="131"/>
      <c r="P64" s="131"/>
      <c r="R64" s="15" t="s">
        <v>436</v>
      </c>
      <c r="S64" s="16">
        <v>4795.1900000000005</v>
      </c>
      <c r="U64" s="15" t="s">
        <v>436</v>
      </c>
      <c r="V64" s="16">
        <v>930.79000000000133</v>
      </c>
    </row>
    <row r="65" spans="2:22" x14ac:dyDescent="0.35">
      <c r="B65" s="15" t="s">
        <v>455</v>
      </c>
      <c r="C65" s="16">
        <v>1066.44</v>
      </c>
      <c r="D65" s="16">
        <v>1101.5900000000001</v>
      </c>
      <c r="E65" s="16">
        <v>-35.150000000000091</v>
      </c>
      <c r="F65" s="17">
        <v>3</v>
      </c>
      <c r="G65" s="18">
        <v>-3.2960129027418412E-2</v>
      </c>
      <c r="M65" s="132" t="s">
        <v>1611</v>
      </c>
      <c r="N65" s="131"/>
      <c r="O65" s="131"/>
      <c r="P65" s="131"/>
      <c r="R65" s="15" t="s">
        <v>437</v>
      </c>
      <c r="S65" s="16">
        <v>12262.039999999999</v>
      </c>
      <c r="U65" s="15" t="s">
        <v>437</v>
      </c>
      <c r="V65" s="16">
        <v>-856.31000000000131</v>
      </c>
    </row>
    <row r="66" spans="2:22" x14ac:dyDescent="0.35">
      <c r="B66" s="15" t="s">
        <v>456</v>
      </c>
      <c r="C66" s="16">
        <v>116805.62999999998</v>
      </c>
      <c r="D66" s="16">
        <v>104862.78999999996</v>
      </c>
      <c r="E66" s="16">
        <v>11942.840000000011</v>
      </c>
      <c r="F66" s="17">
        <v>289</v>
      </c>
      <c r="G66" s="18">
        <v>0.10224541402670413</v>
      </c>
      <c r="M66" s="133" t="s">
        <v>656</v>
      </c>
      <c r="N66" s="39">
        <v>2386.7800000000002</v>
      </c>
      <c r="O66" s="39">
        <v>-78.519999999999527</v>
      </c>
      <c r="P66" s="67">
        <v>4</v>
      </c>
      <c r="R66" s="15" t="s">
        <v>438</v>
      </c>
      <c r="S66" s="16">
        <v>83292.080000000031</v>
      </c>
      <c r="U66" s="15" t="s">
        <v>438</v>
      </c>
      <c r="V66" s="16">
        <v>-354.11999999998079</v>
      </c>
    </row>
    <row r="67" spans="2:22" x14ac:dyDescent="0.35">
      <c r="B67" s="15" t="s">
        <v>457</v>
      </c>
      <c r="C67" s="16">
        <v>400253.07</v>
      </c>
      <c r="D67" s="16">
        <v>410797.6</v>
      </c>
      <c r="E67" s="16">
        <v>-10544.52999999997</v>
      </c>
      <c r="F67" s="17">
        <v>959</v>
      </c>
      <c r="G67" s="18">
        <v>-2.6344657393883249E-2</v>
      </c>
      <c r="M67" s="132" t="s">
        <v>1612</v>
      </c>
      <c r="N67" s="131"/>
      <c r="O67" s="131"/>
      <c r="P67" s="131"/>
      <c r="R67" s="15" t="s">
        <v>439</v>
      </c>
      <c r="S67" s="16">
        <v>284875.18000000011</v>
      </c>
      <c r="U67" s="15" t="s">
        <v>439</v>
      </c>
      <c r="V67" s="16">
        <v>-7337.8800000000047</v>
      </c>
    </row>
    <row r="68" spans="2:22" x14ac:dyDescent="0.35">
      <c r="B68" s="15" t="s">
        <v>458</v>
      </c>
      <c r="C68" s="16">
        <v>263787.78999999992</v>
      </c>
      <c r="D68" s="16">
        <v>296613.30000000005</v>
      </c>
      <c r="E68" s="16">
        <v>-32825.510000000126</v>
      </c>
      <c r="F68" s="17">
        <v>412</v>
      </c>
      <c r="G68" s="18">
        <v>-0.12443908036835266</v>
      </c>
      <c r="M68" s="133" t="s">
        <v>800</v>
      </c>
      <c r="N68" s="39">
        <v>3404.13</v>
      </c>
      <c r="O68" s="39">
        <v>-278.98999999999978</v>
      </c>
      <c r="P68" s="67">
        <v>7</v>
      </c>
      <c r="R68" s="15" t="s">
        <v>440</v>
      </c>
      <c r="S68" s="16">
        <v>430609.0300000002</v>
      </c>
      <c r="U68" s="15" t="s">
        <v>440</v>
      </c>
      <c r="V68" s="16">
        <v>-4900.6099999997532</v>
      </c>
    </row>
    <row r="69" spans="2:22" x14ac:dyDescent="0.35">
      <c r="B69" s="15" t="s">
        <v>459</v>
      </c>
      <c r="C69" s="16">
        <v>148840.03000000006</v>
      </c>
      <c r="D69" s="16">
        <v>138848.30000000002</v>
      </c>
      <c r="E69" s="16">
        <v>9991.7300000000396</v>
      </c>
      <c r="F69" s="17">
        <v>118</v>
      </c>
      <c r="G69" s="18">
        <v>6.7130663706531341E-2</v>
      </c>
      <c r="M69" s="132" t="s">
        <v>1613</v>
      </c>
      <c r="N69" s="131"/>
      <c r="O69" s="131"/>
      <c r="P69" s="131"/>
      <c r="R69" s="15" t="s">
        <v>441</v>
      </c>
      <c r="S69" s="16">
        <v>147819.57</v>
      </c>
      <c r="U69" s="15" t="s">
        <v>441</v>
      </c>
      <c r="V69" s="16">
        <v>17788.55000000009</v>
      </c>
    </row>
    <row r="70" spans="2:22" x14ac:dyDescent="0.35">
      <c r="B70" s="15" t="s">
        <v>460</v>
      </c>
      <c r="C70" s="16">
        <v>5449.3499999999995</v>
      </c>
      <c r="D70" s="16">
        <v>5195.04</v>
      </c>
      <c r="E70" s="16">
        <v>254.30999999999949</v>
      </c>
      <c r="F70" s="17">
        <v>19</v>
      </c>
      <c r="G70" s="18">
        <v>4.6667951223540331E-2</v>
      </c>
      <c r="M70" s="133" t="s">
        <v>684</v>
      </c>
      <c r="N70" s="39">
        <v>52660.419999999991</v>
      </c>
      <c r="O70" s="39">
        <v>-2732.8800000000119</v>
      </c>
      <c r="P70" s="67">
        <v>148</v>
      </c>
      <c r="R70" s="15" t="s">
        <v>442</v>
      </c>
      <c r="S70" s="16">
        <v>35847.339999999997</v>
      </c>
      <c r="U70" s="15" t="s">
        <v>442</v>
      </c>
      <c r="V70" s="16">
        <v>-89.740000000005239</v>
      </c>
    </row>
    <row r="71" spans="2:22" x14ac:dyDescent="0.35">
      <c r="B71" s="15" t="s">
        <v>461</v>
      </c>
      <c r="C71" s="16">
        <v>4008.83</v>
      </c>
      <c r="D71" s="16">
        <v>3585.34</v>
      </c>
      <c r="E71" s="16">
        <v>423.48999999999978</v>
      </c>
      <c r="F71" s="17">
        <v>10</v>
      </c>
      <c r="G71" s="18">
        <v>0.10563930124250712</v>
      </c>
      <c r="M71" s="38" t="s">
        <v>1538</v>
      </c>
      <c r="N71" s="131"/>
      <c r="O71" s="131"/>
      <c r="P71" s="131"/>
      <c r="R71" s="15" t="s">
        <v>443</v>
      </c>
      <c r="S71" s="16">
        <v>76276.799999999974</v>
      </c>
      <c r="U71" s="15" t="s">
        <v>443</v>
      </c>
      <c r="V71" s="16">
        <v>-5885.7700000000186</v>
      </c>
    </row>
    <row r="72" spans="2:22" x14ac:dyDescent="0.35">
      <c r="B72" s="15" t="s">
        <v>462</v>
      </c>
      <c r="C72" s="16">
        <v>357950.79000000021</v>
      </c>
      <c r="D72" s="16">
        <v>320998.7799999998</v>
      </c>
      <c r="E72" s="16">
        <v>36952.010000000417</v>
      </c>
      <c r="F72" s="17">
        <v>1104</v>
      </c>
      <c r="G72" s="18">
        <v>0.10323209511564535</v>
      </c>
      <c r="M72" s="132" t="s">
        <v>1614</v>
      </c>
      <c r="N72" s="131"/>
      <c r="O72" s="131"/>
      <c r="P72" s="131"/>
      <c r="R72" s="15" t="s">
        <v>444</v>
      </c>
      <c r="S72" s="16">
        <v>4378.6500000000005</v>
      </c>
      <c r="U72" s="15" t="s">
        <v>444</v>
      </c>
      <c r="V72" s="16">
        <v>667.94000000000051</v>
      </c>
    </row>
    <row r="73" spans="2:22" x14ac:dyDescent="0.35">
      <c r="B73" s="15" t="s">
        <v>463</v>
      </c>
      <c r="C73" s="16">
        <v>373702.39999999997</v>
      </c>
      <c r="D73" s="16">
        <v>338210.17999999982</v>
      </c>
      <c r="E73" s="16">
        <v>35492.220000000147</v>
      </c>
      <c r="F73" s="17">
        <v>681</v>
      </c>
      <c r="G73" s="18">
        <v>9.4974557294788986E-2</v>
      </c>
      <c r="M73" s="133" t="s">
        <v>498</v>
      </c>
      <c r="N73" s="39">
        <v>87616.069999999934</v>
      </c>
      <c r="O73" s="39">
        <v>-6977.5900000000547</v>
      </c>
      <c r="P73" s="67">
        <v>294</v>
      </c>
      <c r="R73" s="15" t="s">
        <v>445</v>
      </c>
      <c r="S73" s="16">
        <v>76463.989999999991</v>
      </c>
      <c r="U73" s="15" t="s">
        <v>445</v>
      </c>
      <c r="V73" s="16">
        <v>83.5899999999383</v>
      </c>
    </row>
    <row r="74" spans="2:22" x14ac:dyDescent="0.35">
      <c r="B74" s="15" t="s">
        <v>464</v>
      </c>
      <c r="C74" s="16">
        <v>249.54</v>
      </c>
      <c r="D74" s="16">
        <v>218.69</v>
      </c>
      <c r="E74" s="16">
        <v>30.849999999999994</v>
      </c>
      <c r="F74" s="17">
        <v>2</v>
      </c>
      <c r="G74" s="18">
        <v>0.12362747455317782</v>
      </c>
      <c r="M74" s="133" t="s">
        <v>515</v>
      </c>
      <c r="N74" s="39">
        <v>2719.22</v>
      </c>
      <c r="O74" s="39">
        <v>-194.33000000000038</v>
      </c>
      <c r="P74" s="67">
        <v>5</v>
      </c>
      <c r="R74" s="15" t="s">
        <v>446</v>
      </c>
      <c r="S74" s="16">
        <v>87941.98</v>
      </c>
      <c r="U74" s="15" t="s">
        <v>446</v>
      </c>
      <c r="V74" s="16">
        <v>10127.110000000044</v>
      </c>
    </row>
    <row r="75" spans="2:22" x14ac:dyDescent="0.35">
      <c r="B75" s="15" t="s">
        <v>465</v>
      </c>
      <c r="C75" s="16">
        <v>1583.63</v>
      </c>
      <c r="D75" s="16">
        <v>2104.1400000000003</v>
      </c>
      <c r="E75" s="16">
        <v>-520.51000000000022</v>
      </c>
      <c r="F75" s="17">
        <v>3</v>
      </c>
      <c r="G75" s="18">
        <v>-0.3286815733473098</v>
      </c>
      <c r="M75" s="133" t="s">
        <v>590</v>
      </c>
      <c r="N75" s="39">
        <v>3645.6799999999989</v>
      </c>
      <c r="O75" s="39">
        <v>-738.48000000000184</v>
      </c>
      <c r="P75" s="67">
        <v>73</v>
      </c>
      <c r="R75" s="15" t="s">
        <v>447</v>
      </c>
      <c r="S75" s="16">
        <v>253013.52999999985</v>
      </c>
      <c r="U75" s="15" t="s">
        <v>447</v>
      </c>
      <c r="V75" s="16">
        <v>-7379.7500000001164</v>
      </c>
    </row>
    <row r="76" spans="2:22" x14ac:dyDescent="0.35">
      <c r="B76" s="15" t="s">
        <v>466</v>
      </c>
      <c r="C76" s="16">
        <v>110629.49000000005</v>
      </c>
      <c r="D76" s="16">
        <v>107552.54999999997</v>
      </c>
      <c r="E76" s="16">
        <v>3076.9400000000751</v>
      </c>
      <c r="F76" s="17">
        <v>229</v>
      </c>
      <c r="G76" s="18">
        <v>2.7813018029822553E-2</v>
      </c>
      <c r="M76" s="133" t="s">
        <v>685</v>
      </c>
      <c r="N76" s="39">
        <v>59933.389999999985</v>
      </c>
      <c r="O76" s="39">
        <v>-3148.9100000000108</v>
      </c>
      <c r="P76" s="67">
        <v>250</v>
      </c>
      <c r="R76" s="15" t="s">
        <v>448</v>
      </c>
      <c r="S76" s="16">
        <v>29688.319999999996</v>
      </c>
      <c r="U76" s="15" t="s">
        <v>448</v>
      </c>
      <c r="V76" s="16">
        <v>3643.7200000000194</v>
      </c>
    </row>
    <row r="77" spans="2:22" x14ac:dyDescent="0.35">
      <c r="B77" s="15" t="s">
        <v>467</v>
      </c>
      <c r="C77" s="16">
        <v>36946.880000000005</v>
      </c>
      <c r="D77" s="16">
        <v>37205.109999999986</v>
      </c>
      <c r="E77" s="16">
        <v>-258.22999999998137</v>
      </c>
      <c r="F77" s="17">
        <v>220</v>
      </c>
      <c r="G77" s="18">
        <v>-6.9892234472838126E-3</v>
      </c>
      <c r="M77" s="132" t="s">
        <v>1615</v>
      </c>
      <c r="N77" s="131"/>
      <c r="O77" s="131"/>
      <c r="P77" s="131"/>
      <c r="R77" s="15" t="s">
        <v>449</v>
      </c>
      <c r="S77" s="16">
        <v>6241.5500000000011</v>
      </c>
      <c r="U77" s="15" t="s">
        <v>449</v>
      </c>
      <c r="V77" s="16">
        <v>741.4300000000012</v>
      </c>
    </row>
    <row r="78" spans="2:22" x14ac:dyDescent="0.35">
      <c r="B78" s="15" t="s">
        <v>468</v>
      </c>
      <c r="C78" s="16">
        <v>13322.36</v>
      </c>
      <c r="D78" s="16">
        <v>12340.99</v>
      </c>
      <c r="E78" s="16">
        <v>981.3700000000008</v>
      </c>
      <c r="F78" s="17">
        <v>11</v>
      </c>
      <c r="G78" s="18">
        <v>7.366337495759015E-2</v>
      </c>
      <c r="M78" s="133" t="s">
        <v>649</v>
      </c>
      <c r="N78" s="39">
        <v>80621.85000000002</v>
      </c>
      <c r="O78" s="39">
        <v>-5050.5899999999529</v>
      </c>
      <c r="P78" s="67">
        <v>318</v>
      </c>
      <c r="R78" s="15" t="s">
        <v>450</v>
      </c>
      <c r="S78" s="16">
        <v>2472.31</v>
      </c>
      <c r="U78" s="15" t="s">
        <v>450</v>
      </c>
      <c r="V78" s="16">
        <v>248.63999999999987</v>
      </c>
    </row>
    <row r="79" spans="2:22" x14ac:dyDescent="0.35">
      <c r="B79" s="15" t="s">
        <v>469</v>
      </c>
      <c r="C79" s="16">
        <v>165.23</v>
      </c>
      <c r="D79" s="16">
        <v>122.27</v>
      </c>
      <c r="E79" s="16">
        <v>42.959999999999994</v>
      </c>
      <c r="F79" s="17">
        <v>1</v>
      </c>
      <c r="G79" s="18">
        <v>0.26000121043394053</v>
      </c>
      <c r="M79" s="132" t="s">
        <v>1616</v>
      </c>
      <c r="N79" s="131"/>
      <c r="O79" s="131"/>
      <c r="P79" s="131"/>
      <c r="R79" s="15" t="s">
        <v>451</v>
      </c>
      <c r="S79" s="16">
        <v>3922.2799999999997</v>
      </c>
      <c r="U79" s="15" t="s">
        <v>451</v>
      </c>
      <c r="V79" s="16">
        <v>74.459999999999582</v>
      </c>
    </row>
    <row r="80" spans="2:22" x14ac:dyDescent="0.35">
      <c r="B80" s="15" t="s">
        <v>470</v>
      </c>
      <c r="C80" s="16">
        <v>1633.0800000000002</v>
      </c>
      <c r="D80" s="16">
        <v>1286.07</v>
      </c>
      <c r="E80" s="16">
        <v>347.01000000000022</v>
      </c>
      <c r="F80" s="17">
        <v>56</v>
      </c>
      <c r="G80" s="18">
        <v>0.21248805937247423</v>
      </c>
      <c r="M80" s="133" t="s">
        <v>567</v>
      </c>
      <c r="N80" s="39">
        <v>68910.760000000009</v>
      </c>
      <c r="O80" s="39">
        <v>-6092.5999999999913</v>
      </c>
      <c r="P80" s="67">
        <v>106</v>
      </c>
      <c r="R80" s="15" t="s">
        <v>452</v>
      </c>
      <c r="S80" s="16">
        <v>82771.349999999977</v>
      </c>
      <c r="U80" s="15" t="s">
        <v>452</v>
      </c>
      <c r="V80" s="16">
        <v>-5558.3600000000151</v>
      </c>
    </row>
    <row r="81" spans="2:22" x14ac:dyDescent="0.35">
      <c r="B81" s="15" t="s">
        <v>471</v>
      </c>
      <c r="C81" s="16">
        <v>257293.99000000005</v>
      </c>
      <c r="D81" s="16">
        <v>229927.01</v>
      </c>
      <c r="E81" s="16">
        <v>27366.98000000004</v>
      </c>
      <c r="F81" s="17">
        <v>596</v>
      </c>
      <c r="G81" s="18">
        <v>0.10636462981509998</v>
      </c>
      <c r="M81" s="37" t="s">
        <v>384</v>
      </c>
      <c r="N81" s="131"/>
      <c r="O81" s="131"/>
      <c r="P81" s="131"/>
      <c r="R81" s="15" t="s">
        <v>453</v>
      </c>
      <c r="S81" s="16">
        <v>144825.43</v>
      </c>
      <c r="U81" s="15" t="s">
        <v>453</v>
      </c>
      <c r="V81" s="16">
        <v>10361.829999999958</v>
      </c>
    </row>
    <row r="82" spans="2:22" x14ac:dyDescent="0.35">
      <c r="B82" s="15" t="s">
        <v>472</v>
      </c>
      <c r="C82" s="16">
        <v>5575.2</v>
      </c>
      <c r="D82" s="16">
        <v>4985.829999999999</v>
      </c>
      <c r="E82" s="16">
        <v>589.3700000000008</v>
      </c>
      <c r="F82" s="17">
        <v>14</v>
      </c>
      <c r="G82" s="18">
        <v>0.1057127995408238</v>
      </c>
      <c r="M82" s="38" t="s">
        <v>1539</v>
      </c>
      <c r="N82" s="131"/>
      <c r="O82" s="131"/>
      <c r="P82" s="131"/>
      <c r="R82" s="15" t="s">
        <v>105</v>
      </c>
      <c r="S82" s="16">
        <v>882273.53000000049</v>
      </c>
      <c r="U82" s="15" t="s">
        <v>105</v>
      </c>
      <c r="V82" s="16">
        <v>67903.800000000279</v>
      </c>
    </row>
    <row r="83" spans="2:22" x14ac:dyDescent="0.35">
      <c r="B83" s="15" t="s">
        <v>473</v>
      </c>
      <c r="C83" s="16">
        <v>325978.66000000056</v>
      </c>
      <c r="D83" s="16">
        <v>329158.24000000022</v>
      </c>
      <c r="E83" s="16">
        <v>-3179.5799999996671</v>
      </c>
      <c r="F83" s="17">
        <v>1605</v>
      </c>
      <c r="G83" s="18">
        <v>-9.7539513782885709E-3</v>
      </c>
      <c r="M83" s="132" t="s">
        <v>1617</v>
      </c>
      <c r="N83" s="131"/>
      <c r="O83" s="131"/>
      <c r="P83" s="131"/>
      <c r="R83" s="15" t="s">
        <v>454</v>
      </c>
      <c r="S83" s="16">
        <v>184845.41000000006</v>
      </c>
      <c r="U83" s="15" t="s">
        <v>454</v>
      </c>
      <c r="V83" s="16">
        <v>14683.070000000094</v>
      </c>
    </row>
    <row r="84" spans="2:22" x14ac:dyDescent="0.35">
      <c r="B84" s="15" t="s">
        <v>474</v>
      </c>
      <c r="C84" s="16">
        <v>87271.19</v>
      </c>
      <c r="D84" s="16">
        <v>81466.5</v>
      </c>
      <c r="E84" s="16">
        <v>5804.6900000000023</v>
      </c>
      <c r="F84" s="17">
        <v>88</v>
      </c>
      <c r="G84" s="18">
        <v>6.6513244519755058E-2</v>
      </c>
      <c r="M84" s="133" t="s">
        <v>400</v>
      </c>
      <c r="N84" s="39">
        <v>1258.3799999999999</v>
      </c>
      <c r="O84" s="39">
        <v>18.930000000000064</v>
      </c>
      <c r="P84" s="67">
        <v>3</v>
      </c>
      <c r="R84" s="15" t="s">
        <v>455</v>
      </c>
      <c r="S84" s="16">
        <v>1066.44</v>
      </c>
      <c r="U84" s="15" t="s">
        <v>455</v>
      </c>
      <c r="V84" s="16">
        <v>-35.150000000000091</v>
      </c>
    </row>
    <row r="85" spans="2:22" x14ac:dyDescent="0.35">
      <c r="B85" s="15" t="s">
        <v>475</v>
      </c>
      <c r="C85" s="16">
        <v>131729.31000000003</v>
      </c>
      <c r="D85" s="16">
        <v>117985.39999999997</v>
      </c>
      <c r="E85" s="16">
        <v>13743.910000000062</v>
      </c>
      <c r="F85" s="17">
        <v>249</v>
      </c>
      <c r="G85" s="18">
        <v>0.10433448713881564</v>
      </c>
      <c r="M85" s="133" t="s">
        <v>524</v>
      </c>
      <c r="N85" s="39">
        <v>12565.949999999999</v>
      </c>
      <c r="O85" s="39">
        <v>-1111.8799999999992</v>
      </c>
      <c r="P85" s="67">
        <v>23</v>
      </c>
      <c r="R85" s="15" t="s">
        <v>456</v>
      </c>
      <c r="S85" s="16">
        <v>116805.62999999998</v>
      </c>
      <c r="U85" s="15" t="s">
        <v>456</v>
      </c>
      <c r="V85" s="16">
        <v>11942.840000000011</v>
      </c>
    </row>
    <row r="86" spans="2:22" x14ac:dyDescent="0.35">
      <c r="B86" s="15" t="s">
        <v>476</v>
      </c>
      <c r="C86" s="16">
        <v>22369.199999999997</v>
      </c>
      <c r="D86" s="16">
        <v>21740.090000000004</v>
      </c>
      <c r="E86" s="16">
        <v>629.10999999999331</v>
      </c>
      <c r="F86" s="17">
        <v>95</v>
      </c>
      <c r="G86" s="18">
        <v>2.8123938272266929E-2</v>
      </c>
      <c r="M86" s="133" t="s">
        <v>574</v>
      </c>
      <c r="N86" s="39">
        <v>59368.239999999983</v>
      </c>
      <c r="O86" s="39">
        <v>7255.5599999999977</v>
      </c>
      <c r="P86" s="67">
        <v>309</v>
      </c>
      <c r="R86" s="15" t="s">
        <v>457</v>
      </c>
      <c r="S86" s="16">
        <v>400253.07</v>
      </c>
      <c r="U86" s="15" t="s">
        <v>457</v>
      </c>
      <c r="V86" s="16">
        <v>-10544.52999999997</v>
      </c>
    </row>
    <row r="87" spans="2:22" x14ac:dyDescent="0.35">
      <c r="B87" s="15" t="s">
        <v>477</v>
      </c>
      <c r="C87" s="16">
        <v>537525.52000000014</v>
      </c>
      <c r="D87" s="16">
        <v>480062.73000000016</v>
      </c>
      <c r="E87" s="16">
        <v>57462.789999999979</v>
      </c>
      <c r="F87" s="17">
        <v>1776</v>
      </c>
      <c r="G87" s="18">
        <v>0.10690244065063174</v>
      </c>
      <c r="M87" s="133" t="s">
        <v>608</v>
      </c>
      <c r="N87" s="39">
        <v>5173.9599999999991</v>
      </c>
      <c r="O87" s="39">
        <v>161.57999999999902</v>
      </c>
      <c r="P87" s="67">
        <v>16</v>
      </c>
      <c r="R87" s="15" t="s">
        <v>458</v>
      </c>
      <c r="S87" s="16">
        <v>263787.78999999992</v>
      </c>
      <c r="U87" s="15" t="s">
        <v>458</v>
      </c>
      <c r="V87" s="16">
        <v>-32825.510000000126</v>
      </c>
    </row>
    <row r="88" spans="2:22" x14ac:dyDescent="0.35">
      <c r="B88" s="15" t="s">
        <v>478</v>
      </c>
      <c r="C88" s="16">
        <v>88667.279999999984</v>
      </c>
      <c r="D88" s="16">
        <v>79769.549999999974</v>
      </c>
      <c r="E88" s="16">
        <v>8897.7300000000105</v>
      </c>
      <c r="F88" s="17">
        <v>252</v>
      </c>
      <c r="G88" s="18">
        <v>0.10034964419795005</v>
      </c>
      <c r="M88" s="133" t="s">
        <v>614</v>
      </c>
      <c r="N88" s="39">
        <v>202.33</v>
      </c>
      <c r="O88" s="39">
        <v>15.170000000000016</v>
      </c>
      <c r="P88" s="67">
        <v>1</v>
      </c>
      <c r="R88" s="15" t="s">
        <v>459</v>
      </c>
      <c r="S88" s="16">
        <v>148840.03000000006</v>
      </c>
      <c r="U88" s="15" t="s">
        <v>459</v>
      </c>
      <c r="V88" s="16">
        <v>9991.7300000000396</v>
      </c>
    </row>
    <row r="89" spans="2:22" x14ac:dyDescent="0.35">
      <c r="B89" s="15" t="s">
        <v>479</v>
      </c>
      <c r="C89" s="16">
        <v>12319.289999999995</v>
      </c>
      <c r="D89" s="16">
        <v>10705.129999999997</v>
      </c>
      <c r="E89" s="16">
        <v>1614.159999999998</v>
      </c>
      <c r="F89" s="17">
        <v>106</v>
      </c>
      <c r="G89" s="18">
        <v>0.13102703159029447</v>
      </c>
      <c r="M89" s="133" t="s">
        <v>618</v>
      </c>
      <c r="N89" s="39">
        <v>34338.260000000009</v>
      </c>
      <c r="O89" s="39">
        <v>2153.6199999999953</v>
      </c>
      <c r="P89" s="67">
        <v>111</v>
      </c>
      <c r="R89" s="15" t="s">
        <v>460</v>
      </c>
      <c r="S89" s="16">
        <v>5449.3499999999995</v>
      </c>
      <c r="U89" s="15" t="s">
        <v>460</v>
      </c>
      <c r="V89" s="16">
        <v>254.30999999999949</v>
      </c>
    </row>
    <row r="90" spans="2:22" x14ac:dyDescent="0.35">
      <c r="B90" s="15" t="s">
        <v>480</v>
      </c>
      <c r="C90" s="16">
        <v>8522.77</v>
      </c>
      <c r="D90" s="16">
        <v>7825.2100000000009</v>
      </c>
      <c r="E90" s="16">
        <v>697.55999999999949</v>
      </c>
      <c r="F90" s="17">
        <v>21</v>
      </c>
      <c r="G90" s="18">
        <v>8.1846629675563165E-2</v>
      </c>
      <c r="M90" s="133" t="s">
        <v>619</v>
      </c>
      <c r="N90" s="39">
        <v>7856.5199999999977</v>
      </c>
      <c r="O90" s="39">
        <v>940.33999999999742</v>
      </c>
      <c r="P90" s="67">
        <v>195</v>
      </c>
      <c r="R90" s="15" t="s">
        <v>461</v>
      </c>
      <c r="S90" s="16">
        <v>4008.83</v>
      </c>
      <c r="U90" s="15" t="s">
        <v>461</v>
      </c>
      <c r="V90" s="16">
        <v>423.48999999999978</v>
      </c>
    </row>
    <row r="91" spans="2:22" x14ac:dyDescent="0.35">
      <c r="B91" s="15" t="s">
        <v>481</v>
      </c>
      <c r="C91" s="16">
        <v>6962.3399999999992</v>
      </c>
      <c r="D91" s="16">
        <v>7111</v>
      </c>
      <c r="E91" s="16">
        <v>-148.66000000000076</v>
      </c>
      <c r="F91" s="17">
        <v>17</v>
      </c>
      <c r="G91" s="18">
        <v>-2.1352016707026772E-2</v>
      </c>
      <c r="M91" s="133" t="s">
        <v>807</v>
      </c>
      <c r="N91" s="39">
        <v>8641.6400000000012</v>
      </c>
      <c r="O91" s="39">
        <v>1021.3900000000021</v>
      </c>
      <c r="P91" s="67">
        <v>45</v>
      </c>
      <c r="R91" s="15" t="s">
        <v>462</v>
      </c>
      <c r="S91" s="16">
        <v>357950.79000000021</v>
      </c>
      <c r="U91" s="15" t="s">
        <v>462</v>
      </c>
      <c r="V91" s="16">
        <v>36952.010000000417</v>
      </c>
    </row>
    <row r="92" spans="2:22" x14ac:dyDescent="0.35">
      <c r="B92" s="15" t="s">
        <v>482</v>
      </c>
      <c r="C92" s="16">
        <v>302590.08000000013</v>
      </c>
      <c r="D92" s="16">
        <v>272680.33000000019</v>
      </c>
      <c r="E92" s="16">
        <v>29909.749999999942</v>
      </c>
      <c r="F92" s="17">
        <v>1079</v>
      </c>
      <c r="G92" s="18">
        <v>9.8845771811157612E-2</v>
      </c>
      <c r="M92" s="133" t="s">
        <v>885</v>
      </c>
      <c r="N92" s="39">
        <v>289958.34000000014</v>
      </c>
      <c r="O92" s="39">
        <v>20069.160000000149</v>
      </c>
      <c r="P92" s="67">
        <v>195</v>
      </c>
      <c r="R92" s="15" t="s">
        <v>463</v>
      </c>
      <c r="S92" s="16">
        <v>373702.39999999997</v>
      </c>
      <c r="U92" s="15" t="s">
        <v>463</v>
      </c>
      <c r="V92" s="16">
        <v>35492.220000000147</v>
      </c>
    </row>
    <row r="93" spans="2:22" x14ac:dyDescent="0.35">
      <c r="B93" s="15" t="s">
        <v>483</v>
      </c>
      <c r="C93" s="16">
        <v>268913.41000000015</v>
      </c>
      <c r="D93" s="16">
        <v>235921.43000000002</v>
      </c>
      <c r="E93" s="16">
        <v>32991.980000000127</v>
      </c>
      <c r="F93" s="17">
        <v>1322</v>
      </c>
      <c r="G93" s="18">
        <v>0.12268625800401739</v>
      </c>
      <c r="M93" s="133" t="s">
        <v>963</v>
      </c>
      <c r="N93" s="39">
        <v>3975.27</v>
      </c>
      <c r="O93" s="39">
        <v>364.32999999999993</v>
      </c>
      <c r="P93" s="67">
        <v>8</v>
      </c>
      <c r="R93" s="15" t="s">
        <v>464</v>
      </c>
      <c r="S93" s="16">
        <v>249.54</v>
      </c>
      <c r="U93" s="15" t="s">
        <v>464</v>
      </c>
      <c r="V93" s="16">
        <v>30.849999999999994</v>
      </c>
    </row>
    <row r="94" spans="2:22" x14ac:dyDescent="0.35">
      <c r="B94" s="15" t="s">
        <v>484</v>
      </c>
      <c r="C94" s="16">
        <v>53550.509999999987</v>
      </c>
      <c r="D94" s="16">
        <v>47288.519999999982</v>
      </c>
      <c r="E94" s="16">
        <v>6261.9900000000052</v>
      </c>
      <c r="F94" s="17">
        <v>277</v>
      </c>
      <c r="G94" s="18">
        <v>0.11693614122442544</v>
      </c>
      <c r="M94" s="133" t="s">
        <v>1014</v>
      </c>
      <c r="N94" s="39">
        <v>71252.789999999964</v>
      </c>
      <c r="O94" s="39">
        <v>1.4299999999493593</v>
      </c>
      <c r="P94" s="67">
        <v>124</v>
      </c>
      <c r="R94" s="15" t="s">
        <v>465</v>
      </c>
      <c r="S94" s="16">
        <v>1583.63</v>
      </c>
      <c r="U94" s="15" t="s">
        <v>465</v>
      </c>
      <c r="V94" s="16">
        <v>-520.51000000000022</v>
      </c>
    </row>
    <row r="95" spans="2:22" x14ac:dyDescent="0.35">
      <c r="B95" s="15" t="s">
        <v>485</v>
      </c>
      <c r="C95" s="16">
        <v>2999.2999999999997</v>
      </c>
      <c r="D95" s="16">
        <v>3085.3400000000006</v>
      </c>
      <c r="E95" s="16">
        <v>-86.040000000000873</v>
      </c>
      <c r="F95" s="17">
        <v>51</v>
      </c>
      <c r="G95" s="18">
        <v>-2.8686693561831386E-2</v>
      </c>
      <c r="M95" s="132" t="s">
        <v>1618</v>
      </c>
      <c r="N95" s="131"/>
      <c r="O95" s="131"/>
      <c r="P95" s="131"/>
      <c r="R95" s="15" t="s">
        <v>466</v>
      </c>
      <c r="S95" s="16">
        <v>110629.49000000005</v>
      </c>
      <c r="U95" s="15" t="s">
        <v>466</v>
      </c>
      <c r="V95" s="16">
        <v>3076.9400000000751</v>
      </c>
    </row>
    <row r="96" spans="2:22" x14ac:dyDescent="0.35">
      <c r="B96" s="15" t="s">
        <v>486</v>
      </c>
      <c r="C96" s="16">
        <v>128411.73999999996</v>
      </c>
      <c r="D96" s="16">
        <v>134284.70999999988</v>
      </c>
      <c r="E96" s="16">
        <v>-5872.9699999999139</v>
      </c>
      <c r="F96" s="17">
        <v>492</v>
      </c>
      <c r="G96" s="18">
        <v>-4.5735460013234891E-2</v>
      </c>
      <c r="M96" s="133" t="s">
        <v>955</v>
      </c>
      <c r="N96" s="39">
        <v>603312.16000000061</v>
      </c>
      <c r="O96" s="39">
        <v>65239.920000001322</v>
      </c>
      <c r="P96" s="67">
        <v>2350</v>
      </c>
      <c r="R96" s="15" t="s">
        <v>467</v>
      </c>
      <c r="S96" s="16">
        <v>36946.880000000005</v>
      </c>
      <c r="U96" s="15" t="s">
        <v>467</v>
      </c>
      <c r="V96" s="16">
        <v>-258.22999999998137</v>
      </c>
    </row>
    <row r="97" spans="2:22" x14ac:dyDescent="0.35">
      <c r="B97" s="15" t="s">
        <v>487</v>
      </c>
      <c r="C97" s="16">
        <v>193782.95</v>
      </c>
      <c r="D97" s="16">
        <v>177151.46999999997</v>
      </c>
      <c r="E97" s="16">
        <v>16631.48000000004</v>
      </c>
      <c r="F97" s="17">
        <v>441</v>
      </c>
      <c r="G97" s="18">
        <v>8.5825300935918447E-2</v>
      </c>
      <c r="M97" s="133" t="s">
        <v>970</v>
      </c>
      <c r="N97" s="39">
        <v>292812.77000000019</v>
      </c>
      <c r="O97" s="39">
        <v>28944.140000000305</v>
      </c>
      <c r="P97" s="67">
        <v>981</v>
      </c>
      <c r="R97" s="15" t="s">
        <v>468</v>
      </c>
      <c r="S97" s="16">
        <v>13322.36</v>
      </c>
      <c r="U97" s="15" t="s">
        <v>468</v>
      </c>
      <c r="V97" s="16">
        <v>981.3700000000008</v>
      </c>
    </row>
    <row r="98" spans="2:22" x14ac:dyDescent="0.35">
      <c r="B98" s="15" t="s">
        <v>488</v>
      </c>
      <c r="C98" s="16">
        <v>32646.350000000002</v>
      </c>
      <c r="D98" s="16">
        <v>32489.710000000003</v>
      </c>
      <c r="E98" s="16">
        <v>156.63999999999942</v>
      </c>
      <c r="F98" s="17">
        <v>80</v>
      </c>
      <c r="G98" s="18">
        <v>4.7980861566453651E-3</v>
      </c>
      <c r="M98" s="38" t="s">
        <v>1540</v>
      </c>
      <c r="N98" s="131"/>
      <c r="O98" s="131"/>
      <c r="P98" s="131"/>
      <c r="R98" s="15" t="s">
        <v>469</v>
      </c>
      <c r="S98" s="16">
        <v>165.23</v>
      </c>
      <c r="U98" s="15" t="s">
        <v>469</v>
      </c>
      <c r="V98" s="16">
        <v>42.959999999999994</v>
      </c>
    </row>
    <row r="99" spans="2:22" x14ac:dyDescent="0.35">
      <c r="B99" s="15" t="s">
        <v>489</v>
      </c>
      <c r="C99" s="16">
        <v>153405.37000000002</v>
      </c>
      <c r="D99" s="16">
        <v>157190.31000000003</v>
      </c>
      <c r="E99" s="16">
        <v>-3784.9400000000023</v>
      </c>
      <c r="F99" s="17">
        <v>246</v>
      </c>
      <c r="G99" s="18">
        <v>-2.467279991567441E-2</v>
      </c>
      <c r="M99" s="132" t="s">
        <v>1619</v>
      </c>
      <c r="N99" s="131"/>
      <c r="O99" s="131"/>
      <c r="P99" s="131"/>
      <c r="R99" s="15" t="s">
        <v>470</v>
      </c>
      <c r="S99" s="16">
        <v>1633.0800000000002</v>
      </c>
      <c r="U99" s="15" t="s">
        <v>470</v>
      </c>
      <c r="V99" s="16">
        <v>347.01000000000022</v>
      </c>
    </row>
    <row r="100" spans="2:22" x14ac:dyDescent="0.35">
      <c r="B100" s="15" t="s">
        <v>490</v>
      </c>
      <c r="C100" s="16">
        <v>736865.3</v>
      </c>
      <c r="D100" s="16">
        <v>747958.97000000032</v>
      </c>
      <c r="E100" s="16">
        <v>-11093.670000000275</v>
      </c>
      <c r="F100" s="17">
        <v>1603</v>
      </c>
      <c r="G100" s="18">
        <v>-1.5055221083148133E-2</v>
      </c>
      <c r="M100" s="133" t="s">
        <v>564</v>
      </c>
      <c r="N100" s="39">
        <v>199020.58999999994</v>
      </c>
      <c r="O100" s="39">
        <v>-9990.3300000000745</v>
      </c>
      <c r="P100" s="67">
        <v>794</v>
      </c>
      <c r="R100" s="15" t="s">
        <v>471</v>
      </c>
      <c r="S100" s="16">
        <v>257293.99000000005</v>
      </c>
      <c r="U100" s="15" t="s">
        <v>471</v>
      </c>
      <c r="V100" s="16">
        <v>27366.98000000004</v>
      </c>
    </row>
    <row r="101" spans="2:22" x14ac:dyDescent="0.35">
      <c r="B101" s="15" t="s">
        <v>491</v>
      </c>
      <c r="C101" s="16">
        <v>6947.5199999999995</v>
      </c>
      <c r="D101" s="16">
        <v>6152.77</v>
      </c>
      <c r="E101" s="16">
        <v>794.74999999999909</v>
      </c>
      <c r="F101" s="17">
        <v>20</v>
      </c>
      <c r="G101" s="18">
        <v>0.11439333747869732</v>
      </c>
      <c r="M101" s="133" t="s">
        <v>577</v>
      </c>
      <c r="N101" s="39">
        <v>290158.19000000024</v>
      </c>
      <c r="O101" s="39">
        <v>-3938.4399999998859</v>
      </c>
      <c r="P101" s="67">
        <v>673</v>
      </c>
      <c r="R101" s="15" t="s">
        <v>472</v>
      </c>
      <c r="S101" s="16">
        <v>5575.2</v>
      </c>
      <c r="U101" s="15" t="s">
        <v>472</v>
      </c>
      <c r="V101" s="16">
        <v>589.3700000000008</v>
      </c>
    </row>
    <row r="102" spans="2:22" x14ac:dyDescent="0.35">
      <c r="B102" s="15" t="s">
        <v>492</v>
      </c>
      <c r="C102" s="16">
        <v>2118.2400000000002</v>
      </c>
      <c r="D102" s="16">
        <v>2172.85</v>
      </c>
      <c r="E102" s="16">
        <v>-54.609999999999673</v>
      </c>
      <c r="F102" s="17">
        <v>5</v>
      </c>
      <c r="G102" s="18">
        <v>-2.5780836921217458E-2</v>
      </c>
      <c r="M102" s="133" t="s">
        <v>617</v>
      </c>
      <c r="N102" s="39">
        <v>264731.1500000002</v>
      </c>
      <c r="O102" s="39">
        <v>10732.910000000091</v>
      </c>
      <c r="P102" s="67">
        <v>503</v>
      </c>
      <c r="R102" s="15" t="s">
        <v>473</v>
      </c>
      <c r="S102" s="16">
        <v>325978.66000000056</v>
      </c>
      <c r="U102" s="15" t="s">
        <v>473</v>
      </c>
      <c r="V102" s="16">
        <v>-3179.5799999996671</v>
      </c>
    </row>
    <row r="103" spans="2:22" x14ac:dyDescent="0.35">
      <c r="B103" s="15" t="s">
        <v>493</v>
      </c>
      <c r="C103" s="16">
        <v>69150.180000000008</v>
      </c>
      <c r="D103" s="16">
        <v>64805.709999999992</v>
      </c>
      <c r="E103" s="16">
        <v>4344.4700000000157</v>
      </c>
      <c r="F103" s="17">
        <v>46</v>
      </c>
      <c r="G103" s="18">
        <v>6.2826589894632454E-2</v>
      </c>
      <c r="M103" s="133" t="s">
        <v>737</v>
      </c>
      <c r="N103" s="39">
        <v>113206.16</v>
      </c>
      <c r="O103" s="39">
        <v>-853.38000000004831</v>
      </c>
      <c r="P103" s="67">
        <v>623</v>
      </c>
      <c r="R103" s="15" t="s">
        <v>474</v>
      </c>
      <c r="S103" s="16">
        <v>87271.19</v>
      </c>
      <c r="U103" s="15" t="s">
        <v>474</v>
      </c>
      <c r="V103" s="16">
        <v>5804.6900000000023</v>
      </c>
    </row>
    <row r="104" spans="2:22" x14ac:dyDescent="0.35">
      <c r="B104" s="15" t="s">
        <v>494</v>
      </c>
      <c r="C104" s="16">
        <v>16320.449999999995</v>
      </c>
      <c r="D104" s="16">
        <v>16162.570000000003</v>
      </c>
      <c r="E104" s="16">
        <v>157.87999999999192</v>
      </c>
      <c r="F104" s="17">
        <v>38</v>
      </c>
      <c r="G104" s="18">
        <v>9.6737528683334077E-3</v>
      </c>
      <c r="M104" s="133" t="s">
        <v>863</v>
      </c>
      <c r="N104" s="39">
        <v>361514.4499999999</v>
      </c>
      <c r="O104" s="39">
        <v>35513.309999999823</v>
      </c>
      <c r="P104" s="67">
        <v>952</v>
      </c>
      <c r="R104" s="15" t="s">
        <v>475</v>
      </c>
      <c r="S104" s="16">
        <v>131729.31000000003</v>
      </c>
      <c r="U104" s="15" t="s">
        <v>475</v>
      </c>
      <c r="V104" s="16">
        <v>13743.910000000062</v>
      </c>
    </row>
    <row r="105" spans="2:22" x14ac:dyDescent="0.35">
      <c r="B105" s="15" t="s">
        <v>495</v>
      </c>
      <c r="C105" s="16">
        <v>269547.0100000003</v>
      </c>
      <c r="D105" s="16">
        <v>273906.81000000017</v>
      </c>
      <c r="E105" s="16">
        <v>-4359.7999999998719</v>
      </c>
      <c r="F105" s="17">
        <v>897</v>
      </c>
      <c r="G105" s="18">
        <v>-1.6174544099004724E-2</v>
      </c>
      <c r="M105" s="132" t="s">
        <v>1620</v>
      </c>
      <c r="N105" s="131"/>
      <c r="O105" s="131"/>
      <c r="P105" s="131"/>
      <c r="R105" s="15" t="s">
        <v>476</v>
      </c>
      <c r="S105" s="16">
        <v>22369.199999999997</v>
      </c>
      <c r="U105" s="15" t="s">
        <v>476</v>
      </c>
      <c r="V105" s="16">
        <v>629.10999999999331</v>
      </c>
    </row>
    <row r="106" spans="2:22" x14ac:dyDescent="0.35">
      <c r="B106" s="15" t="s">
        <v>496</v>
      </c>
      <c r="C106" s="16">
        <v>8653.52</v>
      </c>
      <c r="D106" s="16">
        <v>9088.41</v>
      </c>
      <c r="E106" s="16">
        <v>-434.88999999999942</v>
      </c>
      <c r="F106" s="17">
        <v>13</v>
      </c>
      <c r="G106" s="18">
        <v>-5.0255849642688685E-2</v>
      </c>
      <c r="M106" s="133" t="s">
        <v>468</v>
      </c>
      <c r="N106" s="39">
        <v>13322.36</v>
      </c>
      <c r="O106" s="39">
        <v>981.3700000000008</v>
      </c>
      <c r="P106" s="67">
        <v>11</v>
      </c>
      <c r="R106" s="15" t="s">
        <v>477</v>
      </c>
      <c r="S106" s="16">
        <v>537525.52000000014</v>
      </c>
      <c r="U106" s="15" t="s">
        <v>477</v>
      </c>
      <c r="V106" s="16">
        <v>57462.789999999979</v>
      </c>
    </row>
    <row r="107" spans="2:22" x14ac:dyDescent="0.35">
      <c r="B107" s="15" t="s">
        <v>497</v>
      </c>
      <c r="C107" s="16">
        <v>4869.6400000000003</v>
      </c>
      <c r="D107" s="16">
        <v>4682.3600000000006</v>
      </c>
      <c r="E107" s="16">
        <v>187.27999999999975</v>
      </c>
      <c r="F107" s="17">
        <v>17</v>
      </c>
      <c r="G107" s="18">
        <v>3.8458695098610933E-2</v>
      </c>
      <c r="M107" s="133" t="s">
        <v>620</v>
      </c>
      <c r="N107" s="39">
        <v>1399.78</v>
      </c>
      <c r="O107" s="39">
        <v>132.12999999999988</v>
      </c>
      <c r="P107" s="67">
        <v>2</v>
      </c>
      <c r="R107" s="15" t="s">
        <v>478</v>
      </c>
      <c r="S107" s="16">
        <v>88667.279999999984</v>
      </c>
      <c r="U107" s="15" t="s">
        <v>478</v>
      </c>
      <c r="V107" s="16">
        <v>8897.7300000000105</v>
      </c>
    </row>
    <row r="108" spans="2:22" x14ac:dyDescent="0.35">
      <c r="B108" s="15" t="s">
        <v>498</v>
      </c>
      <c r="C108" s="16">
        <v>87616.069999999934</v>
      </c>
      <c r="D108" s="16">
        <v>94593.659999999989</v>
      </c>
      <c r="E108" s="16">
        <v>-6977.5900000000547</v>
      </c>
      <c r="F108" s="17">
        <v>294</v>
      </c>
      <c r="G108" s="18">
        <v>-7.9638244445340456E-2</v>
      </c>
      <c r="M108" s="133" t="s">
        <v>700</v>
      </c>
      <c r="N108" s="39">
        <v>12056.239999999998</v>
      </c>
      <c r="O108" s="39">
        <v>34.439999999996871</v>
      </c>
      <c r="P108" s="67">
        <v>18</v>
      </c>
      <c r="R108" s="15" t="s">
        <v>479</v>
      </c>
      <c r="S108" s="16">
        <v>12319.289999999995</v>
      </c>
      <c r="U108" s="15" t="s">
        <v>479</v>
      </c>
      <c r="V108" s="16">
        <v>1614.159999999998</v>
      </c>
    </row>
    <row r="109" spans="2:22" x14ac:dyDescent="0.35">
      <c r="B109" s="15" t="s">
        <v>499</v>
      </c>
      <c r="C109" s="16">
        <v>15007.280000000002</v>
      </c>
      <c r="D109" s="16">
        <v>14970.600000000002</v>
      </c>
      <c r="E109" s="16">
        <v>36.680000000000291</v>
      </c>
      <c r="F109" s="17">
        <v>30</v>
      </c>
      <c r="G109" s="18">
        <v>2.4441471072706236E-3</v>
      </c>
      <c r="M109" s="133" t="s">
        <v>750</v>
      </c>
      <c r="N109" s="39">
        <v>167506.36000000007</v>
      </c>
      <c r="O109" s="39">
        <v>-6711.2399999999616</v>
      </c>
      <c r="P109" s="67">
        <v>684</v>
      </c>
      <c r="R109" s="15" t="s">
        <v>480</v>
      </c>
      <c r="S109" s="16">
        <v>8522.77</v>
      </c>
      <c r="U109" s="15" t="s">
        <v>480</v>
      </c>
      <c r="V109" s="16">
        <v>697.55999999999949</v>
      </c>
    </row>
    <row r="110" spans="2:22" x14ac:dyDescent="0.35">
      <c r="B110" s="15" t="s">
        <v>500</v>
      </c>
      <c r="C110" s="16">
        <v>56007.26999999999</v>
      </c>
      <c r="D110" s="16">
        <v>60826.939999999995</v>
      </c>
      <c r="E110" s="16">
        <v>-4819.6700000000055</v>
      </c>
      <c r="F110" s="17">
        <v>117</v>
      </c>
      <c r="G110" s="18">
        <v>-8.6054364013814749E-2</v>
      </c>
      <c r="M110" s="133" t="s">
        <v>839</v>
      </c>
      <c r="N110" s="39">
        <v>803767.27000000048</v>
      </c>
      <c r="O110" s="39">
        <v>-18504.169999999227</v>
      </c>
      <c r="P110" s="67">
        <v>1931</v>
      </c>
      <c r="R110" s="15" t="s">
        <v>481</v>
      </c>
      <c r="S110" s="16">
        <v>6962.3399999999992</v>
      </c>
      <c r="U110" s="15" t="s">
        <v>481</v>
      </c>
      <c r="V110" s="16">
        <v>-148.66000000000076</v>
      </c>
    </row>
    <row r="111" spans="2:22" x14ac:dyDescent="0.35">
      <c r="B111" s="15" t="s">
        <v>501</v>
      </c>
      <c r="C111" s="16">
        <v>104596.54999999994</v>
      </c>
      <c r="D111" s="16">
        <v>110438.56999999999</v>
      </c>
      <c r="E111" s="16">
        <v>-5842.0200000000477</v>
      </c>
      <c r="F111" s="17">
        <v>231</v>
      </c>
      <c r="G111" s="18">
        <v>-5.5852893809595544E-2</v>
      </c>
      <c r="M111" s="133" t="s">
        <v>991</v>
      </c>
      <c r="N111" s="39">
        <v>220371.20000000019</v>
      </c>
      <c r="O111" s="39">
        <v>23345.050000000192</v>
      </c>
      <c r="P111" s="67">
        <v>658</v>
      </c>
      <c r="R111" s="15" t="s">
        <v>482</v>
      </c>
      <c r="S111" s="16">
        <v>302590.08000000013</v>
      </c>
      <c r="U111" s="15" t="s">
        <v>482</v>
      </c>
      <c r="V111" s="16">
        <v>29909.749999999942</v>
      </c>
    </row>
    <row r="112" spans="2:22" x14ac:dyDescent="0.35">
      <c r="B112" s="15" t="s">
        <v>502</v>
      </c>
      <c r="C112" s="16">
        <v>60997.799999999981</v>
      </c>
      <c r="D112" s="16">
        <v>61944.32999999998</v>
      </c>
      <c r="E112" s="16">
        <v>-946.52999999999884</v>
      </c>
      <c r="F112" s="17">
        <v>222</v>
      </c>
      <c r="G112" s="18">
        <v>-1.5517444891455087E-2</v>
      </c>
      <c r="M112" s="132" t="s">
        <v>1621</v>
      </c>
      <c r="N112" s="131"/>
      <c r="O112" s="131"/>
      <c r="P112" s="131"/>
      <c r="R112" s="15" t="s">
        <v>483</v>
      </c>
      <c r="S112" s="16">
        <v>268913.41000000015</v>
      </c>
      <c r="U112" s="15" t="s">
        <v>483</v>
      </c>
      <c r="V112" s="16">
        <v>32991.980000000127</v>
      </c>
    </row>
    <row r="113" spans="2:22" x14ac:dyDescent="0.35">
      <c r="B113" s="15" t="s">
        <v>503</v>
      </c>
      <c r="C113" s="16">
        <v>81838.549999999988</v>
      </c>
      <c r="D113" s="16">
        <v>82128.680000000022</v>
      </c>
      <c r="E113" s="16">
        <v>-290.13000000003376</v>
      </c>
      <c r="F113" s="17">
        <v>102</v>
      </c>
      <c r="G113" s="18">
        <v>-3.5451507877404206E-3</v>
      </c>
      <c r="M113" s="133" t="s">
        <v>892</v>
      </c>
      <c r="N113" s="39">
        <v>61808.910000000018</v>
      </c>
      <c r="O113" s="39">
        <v>4737.2700000000041</v>
      </c>
      <c r="P113" s="67">
        <v>86</v>
      </c>
      <c r="R113" s="15" t="s">
        <v>484</v>
      </c>
      <c r="S113" s="16">
        <v>53550.509999999987</v>
      </c>
      <c r="U113" s="15" t="s">
        <v>484</v>
      </c>
      <c r="V113" s="16">
        <v>6261.9900000000052</v>
      </c>
    </row>
    <row r="114" spans="2:22" x14ac:dyDescent="0.35">
      <c r="B114" s="15" t="s">
        <v>504</v>
      </c>
      <c r="C114" s="16">
        <v>3273.74</v>
      </c>
      <c r="D114" s="16">
        <v>3054.71</v>
      </c>
      <c r="E114" s="16">
        <v>219.02999999999975</v>
      </c>
      <c r="F114" s="17">
        <v>13</v>
      </c>
      <c r="G114" s="18">
        <v>6.690512991257698E-2</v>
      </c>
      <c r="M114" s="132" t="s">
        <v>1622</v>
      </c>
      <c r="N114" s="131"/>
      <c r="O114" s="131"/>
      <c r="P114" s="131"/>
      <c r="R114" s="15" t="s">
        <v>485</v>
      </c>
      <c r="S114" s="16">
        <v>2999.2999999999997</v>
      </c>
      <c r="U114" s="15" t="s">
        <v>485</v>
      </c>
      <c r="V114" s="16">
        <v>-86.040000000000873</v>
      </c>
    </row>
    <row r="115" spans="2:22" x14ac:dyDescent="0.35">
      <c r="B115" s="15" t="s">
        <v>505</v>
      </c>
      <c r="C115" s="16">
        <v>125381.06999999989</v>
      </c>
      <c r="D115" s="16">
        <v>125185.13999999997</v>
      </c>
      <c r="E115" s="16">
        <v>195.92999999992026</v>
      </c>
      <c r="F115" s="17">
        <v>371</v>
      </c>
      <c r="G115" s="18">
        <v>1.5626760881839693E-3</v>
      </c>
      <c r="M115" s="133" t="s">
        <v>458</v>
      </c>
      <c r="N115" s="39">
        <v>263787.78999999992</v>
      </c>
      <c r="O115" s="39">
        <v>-32825.510000000126</v>
      </c>
      <c r="P115" s="67">
        <v>412</v>
      </c>
      <c r="R115" s="15" t="s">
        <v>486</v>
      </c>
      <c r="S115" s="16">
        <v>128411.73999999996</v>
      </c>
      <c r="U115" s="15" t="s">
        <v>486</v>
      </c>
      <c r="V115" s="16">
        <v>-5872.9699999999139</v>
      </c>
    </row>
    <row r="116" spans="2:22" x14ac:dyDescent="0.35">
      <c r="B116" s="15" t="s">
        <v>506</v>
      </c>
      <c r="C116" s="16">
        <v>419.46</v>
      </c>
      <c r="D116" s="16">
        <v>413.15</v>
      </c>
      <c r="E116" s="16">
        <v>6.3100000000000023</v>
      </c>
      <c r="F116" s="17">
        <v>1</v>
      </c>
      <c r="G116" s="18">
        <v>1.5043150717589288E-2</v>
      </c>
      <c r="M116" s="133" t="s">
        <v>854</v>
      </c>
      <c r="N116" s="39">
        <v>758.93999999999994</v>
      </c>
      <c r="O116" s="39">
        <v>89.569999999999936</v>
      </c>
      <c r="P116" s="67">
        <v>2</v>
      </c>
      <c r="R116" s="15" t="s">
        <v>487</v>
      </c>
      <c r="S116" s="16">
        <v>193782.95</v>
      </c>
      <c r="U116" s="15" t="s">
        <v>487</v>
      </c>
      <c r="V116" s="16">
        <v>16631.48000000004</v>
      </c>
    </row>
    <row r="117" spans="2:22" x14ac:dyDescent="0.35">
      <c r="B117" s="15" t="s">
        <v>507</v>
      </c>
      <c r="C117" s="16">
        <v>29224.33</v>
      </c>
      <c r="D117" s="16">
        <v>29205.18</v>
      </c>
      <c r="E117" s="16">
        <v>19.150000000001455</v>
      </c>
      <c r="F117" s="17">
        <v>184</v>
      </c>
      <c r="G117" s="18">
        <v>6.5527592933700978E-4</v>
      </c>
      <c r="M117" s="133" t="s">
        <v>900</v>
      </c>
      <c r="N117" s="39">
        <v>62378.309999999976</v>
      </c>
      <c r="O117" s="39">
        <v>-3223.6800000000148</v>
      </c>
      <c r="P117" s="67">
        <v>162</v>
      </c>
      <c r="R117" s="15" t="s">
        <v>488</v>
      </c>
      <c r="S117" s="16">
        <v>32646.350000000002</v>
      </c>
      <c r="U117" s="15" t="s">
        <v>488</v>
      </c>
      <c r="V117" s="16">
        <v>156.63999999999942</v>
      </c>
    </row>
    <row r="118" spans="2:22" x14ac:dyDescent="0.35">
      <c r="B118" s="15" t="s">
        <v>508</v>
      </c>
      <c r="C118" s="16">
        <v>3611.2199999999993</v>
      </c>
      <c r="D118" s="16">
        <v>3671.7400000000002</v>
      </c>
      <c r="E118" s="16">
        <v>-60.520000000000891</v>
      </c>
      <c r="F118" s="17">
        <v>8</v>
      </c>
      <c r="G118" s="18">
        <v>-1.6758879270717626E-2</v>
      </c>
      <c r="M118" s="133" t="s">
        <v>920</v>
      </c>
      <c r="N118" s="39">
        <v>362336.23999999987</v>
      </c>
      <c r="O118" s="39">
        <v>-6386.6399999997811</v>
      </c>
      <c r="P118" s="67">
        <v>726</v>
      </c>
      <c r="R118" s="15" t="s">
        <v>489</v>
      </c>
      <c r="S118" s="16">
        <v>153405.37000000002</v>
      </c>
      <c r="U118" s="15" t="s">
        <v>489</v>
      </c>
      <c r="V118" s="16">
        <v>-3784.9400000000023</v>
      </c>
    </row>
    <row r="119" spans="2:22" x14ac:dyDescent="0.35">
      <c r="B119" s="15" t="s">
        <v>509</v>
      </c>
      <c r="C119" s="16">
        <v>60387.42</v>
      </c>
      <c r="D119" s="16">
        <v>62769.819999999978</v>
      </c>
      <c r="E119" s="16">
        <v>-2382.3999999999796</v>
      </c>
      <c r="F119" s="17">
        <v>359</v>
      </c>
      <c r="G119" s="18">
        <v>-3.9451925583175763E-2</v>
      </c>
      <c r="M119" s="132" t="s">
        <v>1538</v>
      </c>
      <c r="N119" s="131"/>
      <c r="O119" s="131"/>
      <c r="P119" s="131"/>
      <c r="R119" s="15" t="s">
        <v>490</v>
      </c>
      <c r="S119" s="16">
        <v>736865.3</v>
      </c>
      <c r="U119" s="15" t="s">
        <v>490</v>
      </c>
      <c r="V119" s="16">
        <v>-11093.670000000275</v>
      </c>
    </row>
    <row r="120" spans="2:22" x14ac:dyDescent="0.35">
      <c r="B120" s="15" t="s">
        <v>510</v>
      </c>
      <c r="C120" s="16">
        <v>12306.54</v>
      </c>
      <c r="D120" s="16">
        <v>11075.320000000002</v>
      </c>
      <c r="E120" s="16">
        <v>1231.2199999999993</v>
      </c>
      <c r="F120" s="17">
        <v>11</v>
      </c>
      <c r="G120" s="18">
        <v>0.10004599180598278</v>
      </c>
      <c r="M120" s="133" t="s">
        <v>586</v>
      </c>
      <c r="N120" s="39">
        <v>4537.6500000000005</v>
      </c>
      <c r="O120" s="39">
        <v>5.840000000001055</v>
      </c>
      <c r="P120" s="67">
        <v>12</v>
      </c>
      <c r="R120" s="15" t="s">
        <v>491</v>
      </c>
      <c r="S120" s="16">
        <v>6947.5199999999995</v>
      </c>
      <c r="U120" s="15" t="s">
        <v>491</v>
      </c>
      <c r="V120" s="16">
        <v>794.74999999999909</v>
      </c>
    </row>
    <row r="121" spans="2:22" x14ac:dyDescent="0.35">
      <c r="B121" s="15" t="s">
        <v>511</v>
      </c>
      <c r="C121" s="16">
        <v>28783.510000000002</v>
      </c>
      <c r="D121" s="16">
        <v>28769.73</v>
      </c>
      <c r="E121" s="16">
        <v>13.780000000002474</v>
      </c>
      <c r="F121" s="17">
        <v>51</v>
      </c>
      <c r="G121" s="18">
        <v>4.7874633774694169E-4</v>
      </c>
      <c r="M121" s="38" t="s">
        <v>1541</v>
      </c>
      <c r="N121" s="131"/>
      <c r="O121" s="131"/>
      <c r="P121" s="131"/>
      <c r="R121" s="15" t="s">
        <v>492</v>
      </c>
      <c r="S121" s="16">
        <v>2118.2400000000002</v>
      </c>
      <c r="U121" s="15" t="s">
        <v>492</v>
      </c>
      <c r="V121" s="16">
        <v>-54.609999999999673</v>
      </c>
    </row>
    <row r="122" spans="2:22" x14ac:dyDescent="0.35">
      <c r="B122" s="15" t="s">
        <v>512</v>
      </c>
      <c r="C122" s="16">
        <v>87491.299999999988</v>
      </c>
      <c r="D122" s="16">
        <v>87752.400000000023</v>
      </c>
      <c r="E122" s="16">
        <v>-261.10000000003492</v>
      </c>
      <c r="F122" s="17">
        <v>123</v>
      </c>
      <c r="G122" s="18">
        <v>-2.9842967243604215E-3</v>
      </c>
      <c r="M122" s="132" t="s">
        <v>1623</v>
      </c>
      <c r="N122" s="131"/>
      <c r="O122" s="131"/>
      <c r="P122" s="131"/>
      <c r="R122" s="15" t="s">
        <v>493</v>
      </c>
      <c r="S122" s="16">
        <v>69150.180000000008</v>
      </c>
      <c r="U122" s="15" t="s">
        <v>493</v>
      </c>
      <c r="V122" s="16">
        <v>4344.4700000000157</v>
      </c>
    </row>
    <row r="123" spans="2:22" x14ac:dyDescent="0.35">
      <c r="B123" s="15" t="s">
        <v>513</v>
      </c>
      <c r="C123" s="16">
        <v>141880.68999999997</v>
      </c>
      <c r="D123" s="16">
        <v>124568.83999999997</v>
      </c>
      <c r="E123" s="16">
        <v>17311.850000000006</v>
      </c>
      <c r="F123" s="17">
        <v>676</v>
      </c>
      <c r="G123" s="18">
        <v>0.12201695664152754</v>
      </c>
      <c r="M123" s="133" t="s">
        <v>473</v>
      </c>
      <c r="N123" s="39">
        <v>325978.66000000056</v>
      </c>
      <c r="O123" s="39">
        <v>-3179.5799999996671</v>
      </c>
      <c r="P123" s="67">
        <v>1605</v>
      </c>
      <c r="R123" s="15" t="s">
        <v>494</v>
      </c>
      <c r="S123" s="16">
        <v>16320.449999999995</v>
      </c>
      <c r="U123" s="15" t="s">
        <v>494</v>
      </c>
      <c r="V123" s="16">
        <v>157.87999999999192</v>
      </c>
    </row>
    <row r="124" spans="2:22" x14ac:dyDescent="0.35">
      <c r="B124" s="15" t="s">
        <v>514</v>
      </c>
      <c r="C124" s="16">
        <v>254866.00000000006</v>
      </c>
      <c r="D124" s="16">
        <v>281229.12</v>
      </c>
      <c r="E124" s="16">
        <v>-26363.119999999937</v>
      </c>
      <c r="F124" s="17">
        <v>194</v>
      </c>
      <c r="G124" s="18">
        <v>-0.10343914056798448</v>
      </c>
      <c r="M124" s="38" t="s">
        <v>1542</v>
      </c>
      <c r="N124" s="131"/>
      <c r="O124" s="131"/>
      <c r="P124" s="131"/>
      <c r="R124" s="15" t="s">
        <v>495</v>
      </c>
      <c r="S124" s="16">
        <v>269547.0100000003</v>
      </c>
      <c r="U124" s="15" t="s">
        <v>495</v>
      </c>
      <c r="V124" s="16">
        <v>-4359.7999999998719</v>
      </c>
    </row>
    <row r="125" spans="2:22" x14ac:dyDescent="0.35">
      <c r="B125" s="15" t="s">
        <v>515</v>
      </c>
      <c r="C125" s="16">
        <v>2719.22</v>
      </c>
      <c r="D125" s="16">
        <v>2913.55</v>
      </c>
      <c r="E125" s="16">
        <v>-194.33000000000038</v>
      </c>
      <c r="F125" s="17">
        <v>5</v>
      </c>
      <c r="G125" s="18">
        <v>-7.1465346680298178E-2</v>
      </c>
      <c r="M125" s="132" t="s">
        <v>1624</v>
      </c>
      <c r="N125" s="131"/>
      <c r="O125" s="131"/>
      <c r="P125" s="131"/>
      <c r="R125" s="15" t="s">
        <v>496</v>
      </c>
      <c r="S125" s="16">
        <v>8653.52</v>
      </c>
      <c r="U125" s="15" t="s">
        <v>496</v>
      </c>
      <c r="V125" s="16">
        <v>-434.88999999999942</v>
      </c>
    </row>
    <row r="126" spans="2:22" x14ac:dyDescent="0.35">
      <c r="B126" s="15" t="s">
        <v>516</v>
      </c>
      <c r="C126" s="16">
        <v>577415.48000000045</v>
      </c>
      <c r="D126" s="16">
        <v>594794.28000000061</v>
      </c>
      <c r="E126" s="16">
        <v>-17378.800000000163</v>
      </c>
      <c r="F126" s="17">
        <v>2268</v>
      </c>
      <c r="G126" s="18">
        <v>-3.0097565101649421E-2</v>
      </c>
      <c r="M126" s="133" t="s">
        <v>975</v>
      </c>
      <c r="N126" s="39">
        <v>66192.900000000052</v>
      </c>
      <c r="O126" s="39">
        <v>5414.7700000000768</v>
      </c>
      <c r="P126" s="67">
        <v>114</v>
      </c>
      <c r="R126" s="15" t="s">
        <v>497</v>
      </c>
      <c r="S126" s="16">
        <v>4869.6400000000003</v>
      </c>
      <c r="U126" s="15" t="s">
        <v>497</v>
      </c>
      <c r="V126" s="16">
        <v>187.27999999999975</v>
      </c>
    </row>
    <row r="127" spans="2:22" x14ac:dyDescent="0.35">
      <c r="B127" s="15" t="s">
        <v>517</v>
      </c>
      <c r="C127" s="16">
        <v>1586.5800000000002</v>
      </c>
      <c r="D127" s="16">
        <v>1580.69</v>
      </c>
      <c r="E127" s="16">
        <v>5.8900000000001</v>
      </c>
      <c r="F127" s="17">
        <v>4</v>
      </c>
      <c r="G127" s="18">
        <v>3.7123876514264013E-3</v>
      </c>
      <c r="M127" s="38" t="s">
        <v>1543</v>
      </c>
      <c r="N127" s="131"/>
      <c r="O127" s="131"/>
      <c r="P127" s="131"/>
      <c r="R127" s="15" t="s">
        <v>498</v>
      </c>
      <c r="S127" s="16">
        <v>87616.069999999934</v>
      </c>
      <c r="U127" s="15" t="s">
        <v>498</v>
      </c>
      <c r="V127" s="16">
        <v>-6977.5900000000547</v>
      </c>
    </row>
    <row r="128" spans="2:22" x14ac:dyDescent="0.35">
      <c r="B128" s="15" t="s">
        <v>518</v>
      </c>
      <c r="C128" s="16">
        <v>357938.73000000051</v>
      </c>
      <c r="D128" s="16">
        <v>360706.88000000018</v>
      </c>
      <c r="E128" s="16">
        <v>-2768.149999999674</v>
      </c>
      <c r="F128" s="17">
        <v>772</v>
      </c>
      <c r="G128" s="18">
        <v>-7.7335861363749883E-3</v>
      </c>
      <c r="M128" s="132" t="s">
        <v>1625</v>
      </c>
      <c r="N128" s="131"/>
      <c r="O128" s="131"/>
      <c r="P128" s="131"/>
      <c r="R128" s="15" t="s">
        <v>499</v>
      </c>
      <c r="S128" s="16">
        <v>15007.280000000002</v>
      </c>
      <c r="U128" s="15" t="s">
        <v>499</v>
      </c>
      <c r="V128" s="16">
        <v>36.680000000000291</v>
      </c>
    </row>
    <row r="129" spans="2:22" x14ac:dyDescent="0.35">
      <c r="B129" s="15" t="s">
        <v>519</v>
      </c>
      <c r="C129" s="16">
        <v>1858.8100000000002</v>
      </c>
      <c r="D129" s="16">
        <v>2009.43</v>
      </c>
      <c r="E129" s="16">
        <v>-150.61999999999989</v>
      </c>
      <c r="F129" s="17">
        <v>5</v>
      </c>
      <c r="G129" s="18">
        <v>-8.1030336613209464E-2</v>
      </c>
      <c r="M129" s="133" t="s">
        <v>758</v>
      </c>
      <c r="N129" s="39">
        <v>667.83</v>
      </c>
      <c r="O129" s="39">
        <v>34.57000000000005</v>
      </c>
      <c r="P129" s="67">
        <v>2</v>
      </c>
      <c r="R129" s="15" t="s">
        <v>500</v>
      </c>
      <c r="S129" s="16">
        <v>56007.26999999999</v>
      </c>
      <c r="U129" s="15" t="s">
        <v>500</v>
      </c>
      <c r="V129" s="16">
        <v>-4819.6700000000055</v>
      </c>
    </row>
    <row r="130" spans="2:22" x14ac:dyDescent="0.35">
      <c r="B130" s="15" t="s">
        <v>520</v>
      </c>
      <c r="C130" s="16">
        <v>446507.57000000018</v>
      </c>
      <c r="D130" s="16">
        <v>408351.00000000023</v>
      </c>
      <c r="E130" s="16">
        <v>38156.569999999949</v>
      </c>
      <c r="F130" s="17">
        <v>942</v>
      </c>
      <c r="G130" s="18">
        <v>8.5455594851392855E-2</v>
      </c>
      <c r="M130" s="132" t="s">
        <v>1626</v>
      </c>
      <c r="N130" s="131"/>
      <c r="O130" s="131"/>
      <c r="P130" s="131"/>
      <c r="R130" s="15" t="s">
        <v>501</v>
      </c>
      <c r="S130" s="16">
        <v>104596.54999999994</v>
      </c>
      <c r="U130" s="15" t="s">
        <v>501</v>
      </c>
      <c r="V130" s="16">
        <v>-5842.0200000000477</v>
      </c>
    </row>
    <row r="131" spans="2:22" x14ac:dyDescent="0.35">
      <c r="B131" s="15" t="s">
        <v>521</v>
      </c>
      <c r="C131" s="16">
        <v>6221.0499999999993</v>
      </c>
      <c r="D131" s="16">
        <v>5591.12</v>
      </c>
      <c r="E131" s="16">
        <v>629.92999999999938</v>
      </c>
      <c r="F131" s="17">
        <v>6</v>
      </c>
      <c r="G131" s="18">
        <v>0.10125782625119545</v>
      </c>
      <c r="M131" s="133" t="s">
        <v>911</v>
      </c>
      <c r="N131" s="39">
        <v>49438.429999999971</v>
      </c>
      <c r="O131" s="39">
        <v>5749.1199999999881</v>
      </c>
      <c r="P131" s="67">
        <v>199</v>
      </c>
      <c r="R131" s="15" t="s">
        <v>502</v>
      </c>
      <c r="S131" s="16">
        <v>60997.799999999981</v>
      </c>
      <c r="U131" s="15" t="s">
        <v>502</v>
      </c>
      <c r="V131" s="16">
        <v>-946.52999999999884</v>
      </c>
    </row>
    <row r="132" spans="2:22" x14ac:dyDescent="0.35">
      <c r="B132" s="15" t="s">
        <v>522</v>
      </c>
      <c r="C132" s="16">
        <v>3464.17</v>
      </c>
      <c r="D132" s="16">
        <v>3161.2299999999996</v>
      </c>
      <c r="E132" s="16">
        <v>302.94000000000051</v>
      </c>
      <c r="F132" s="17">
        <v>3</v>
      </c>
      <c r="G132" s="18">
        <v>8.7449518932385104E-2</v>
      </c>
      <c r="M132" s="132" t="s">
        <v>1627</v>
      </c>
      <c r="N132" s="131"/>
      <c r="O132" s="131"/>
      <c r="P132" s="131"/>
      <c r="R132" s="15" t="s">
        <v>503</v>
      </c>
      <c r="S132" s="16">
        <v>81838.549999999988</v>
      </c>
      <c r="U132" s="15" t="s">
        <v>503</v>
      </c>
      <c r="V132" s="16">
        <v>-290.13000000003376</v>
      </c>
    </row>
    <row r="133" spans="2:22" x14ac:dyDescent="0.35">
      <c r="B133" s="15" t="s">
        <v>523</v>
      </c>
      <c r="C133" s="16">
        <v>89435.169999999984</v>
      </c>
      <c r="D133" s="16">
        <v>94290.689999999973</v>
      </c>
      <c r="E133" s="16">
        <v>-4855.5199999999895</v>
      </c>
      <c r="F133" s="17">
        <v>386</v>
      </c>
      <c r="G133" s="18">
        <v>-5.4290946168045418E-2</v>
      </c>
      <c r="M133" s="133" t="s">
        <v>495</v>
      </c>
      <c r="N133" s="39">
        <v>269547.0100000003</v>
      </c>
      <c r="O133" s="39">
        <v>-4359.7999999998719</v>
      </c>
      <c r="P133" s="67">
        <v>897</v>
      </c>
      <c r="R133" s="15" t="s">
        <v>504</v>
      </c>
      <c r="S133" s="16">
        <v>3273.74</v>
      </c>
      <c r="U133" s="15" t="s">
        <v>504</v>
      </c>
      <c r="V133" s="16">
        <v>219.02999999999975</v>
      </c>
    </row>
    <row r="134" spans="2:22" x14ac:dyDescent="0.35">
      <c r="B134" s="15" t="s">
        <v>524</v>
      </c>
      <c r="C134" s="16">
        <v>12565.949999999999</v>
      </c>
      <c r="D134" s="16">
        <v>13677.829999999998</v>
      </c>
      <c r="E134" s="16">
        <v>-1111.8799999999992</v>
      </c>
      <c r="F134" s="17">
        <v>23</v>
      </c>
      <c r="G134" s="18">
        <v>-8.8483560733569624E-2</v>
      </c>
      <c r="M134" s="132" t="s">
        <v>1628</v>
      </c>
      <c r="N134" s="131"/>
      <c r="O134" s="131"/>
      <c r="P134" s="131"/>
      <c r="R134" s="15" t="s">
        <v>505</v>
      </c>
      <c r="S134" s="16">
        <v>125381.06999999989</v>
      </c>
      <c r="U134" s="15" t="s">
        <v>505</v>
      </c>
      <c r="V134" s="16">
        <v>195.92999999992026</v>
      </c>
    </row>
    <row r="135" spans="2:22" x14ac:dyDescent="0.35">
      <c r="B135" s="15" t="s">
        <v>525</v>
      </c>
      <c r="C135" s="16">
        <v>109111.40999999996</v>
      </c>
      <c r="D135" s="16">
        <v>116564.68</v>
      </c>
      <c r="E135" s="16">
        <v>-7453.2700000000332</v>
      </c>
      <c r="F135" s="17">
        <v>188</v>
      </c>
      <c r="G135" s="18">
        <v>-6.8308804734537251E-2</v>
      </c>
      <c r="M135" s="133" t="s">
        <v>493</v>
      </c>
      <c r="N135" s="39">
        <v>69150.180000000008</v>
      </c>
      <c r="O135" s="39">
        <v>4344.4700000000157</v>
      </c>
      <c r="P135" s="67">
        <v>46</v>
      </c>
      <c r="R135" s="15" t="s">
        <v>506</v>
      </c>
      <c r="S135" s="16">
        <v>419.46</v>
      </c>
      <c r="U135" s="15" t="s">
        <v>506</v>
      </c>
      <c r="V135" s="16">
        <v>6.3100000000000023</v>
      </c>
    </row>
    <row r="136" spans="2:22" x14ac:dyDescent="0.35">
      <c r="B136" s="15" t="s">
        <v>526</v>
      </c>
      <c r="C136" s="16">
        <v>13974.71</v>
      </c>
      <c r="D136" s="16">
        <v>14647.720000000001</v>
      </c>
      <c r="E136" s="16">
        <v>-673.01000000000204</v>
      </c>
      <c r="F136" s="17">
        <v>70</v>
      </c>
      <c r="G136" s="18">
        <v>-4.8159138901630309E-2</v>
      </c>
      <c r="M136" s="132" t="s">
        <v>1629</v>
      </c>
      <c r="N136" s="131"/>
      <c r="O136" s="131"/>
      <c r="P136" s="131"/>
      <c r="R136" s="15" t="s">
        <v>507</v>
      </c>
      <c r="S136" s="16">
        <v>29224.33</v>
      </c>
      <c r="U136" s="15" t="s">
        <v>507</v>
      </c>
      <c r="V136" s="16">
        <v>19.150000000001455</v>
      </c>
    </row>
    <row r="137" spans="2:22" x14ac:dyDescent="0.35">
      <c r="B137" s="15" t="s">
        <v>527</v>
      </c>
      <c r="C137" s="16">
        <v>115943.17000000003</v>
      </c>
      <c r="D137" s="16">
        <v>112511.88999999993</v>
      </c>
      <c r="E137" s="16">
        <v>3431.2800000001007</v>
      </c>
      <c r="F137" s="17">
        <v>194</v>
      </c>
      <c r="G137" s="18">
        <v>2.9594498753140006E-2</v>
      </c>
      <c r="M137" s="133" t="s">
        <v>448</v>
      </c>
      <c r="N137" s="39">
        <v>29688.319999999996</v>
      </c>
      <c r="O137" s="39">
        <v>3643.7200000000194</v>
      </c>
      <c r="P137" s="67">
        <v>115</v>
      </c>
      <c r="R137" s="15" t="s">
        <v>508</v>
      </c>
      <c r="S137" s="16">
        <v>3611.2199999999993</v>
      </c>
      <c r="U137" s="15" t="s">
        <v>508</v>
      </c>
      <c r="V137" s="16">
        <v>-60.520000000000891</v>
      </c>
    </row>
    <row r="138" spans="2:22" x14ac:dyDescent="0.35">
      <c r="B138" s="15" t="s">
        <v>528</v>
      </c>
      <c r="C138" s="16">
        <v>57.68</v>
      </c>
      <c r="D138" s="16">
        <v>63.45</v>
      </c>
      <c r="E138" s="16">
        <v>-5.7700000000000031</v>
      </c>
      <c r="F138" s="17">
        <v>2</v>
      </c>
      <c r="G138" s="18">
        <v>-0.10003467406380033</v>
      </c>
      <c r="M138" s="133" t="s">
        <v>847</v>
      </c>
      <c r="N138" s="39">
        <v>483321.95000000019</v>
      </c>
      <c r="O138" s="39">
        <v>-2152.659999999858</v>
      </c>
      <c r="P138" s="67">
        <v>1963</v>
      </c>
      <c r="R138" s="15" t="s">
        <v>509</v>
      </c>
      <c r="S138" s="16">
        <v>60387.42</v>
      </c>
      <c r="U138" s="15" t="s">
        <v>509</v>
      </c>
      <c r="V138" s="16">
        <v>-2382.3999999999796</v>
      </c>
    </row>
    <row r="139" spans="2:22" x14ac:dyDescent="0.35">
      <c r="B139" s="15" t="s">
        <v>529</v>
      </c>
      <c r="C139" s="16">
        <v>179994.3000000001</v>
      </c>
      <c r="D139" s="16">
        <v>177674.87000000002</v>
      </c>
      <c r="E139" s="16">
        <v>2319.4300000000803</v>
      </c>
      <c r="F139" s="17">
        <v>716</v>
      </c>
      <c r="G139" s="18">
        <v>1.2886130283014956E-2</v>
      </c>
      <c r="M139" s="132" t="s">
        <v>1630</v>
      </c>
      <c r="N139" s="131"/>
      <c r="O139" s="131"/>
      <c r="P139" s="131"/>
      <c r="R139" s="15" t="s">
        <v>510</v>
      </c>
      <c r="S139" s="16">
        <v>12306.54</v>
      </c>
      <c r="U139" s="15" t="s">
        <v>510</v>
      </c>
      <c r="V139" s="16">
        <v>1231.2199999999993</v>
      </c>
    </row>
    <row r="140" spans="2:22" x14ac:dyDescent="0.35">
      <c r="B140" s="15" t="s">
        <v>530</v>
      </c>
      <c r="C140" s="16">
        <v>1893.49</v>
      </c>
      <c r="D140" s="16">
        <v>1960.8200000000002</v>
      </c>
      <c r="E140" s="16">
        <v>-67.330000000000155</v>
      </c>
      <c r="F140" s="17">
        <v>7</v>
      </c>
      <c r="G140" s="18">
        <v>-3.5558677362964766E-2</v>
      </c>
      <c r="M140" s="133" t="s">
        <v>944</v>
      </c>
      <c r="N140" s="39">
        <v>2041.07</v>
      </c>
      <c r="O140" s="39">
        <v>56.709999999999809</v>
      </c>
      <c r="P140" s="67">
        <v>7</v>
      </c>
      <c r="R140" s="15" t="s">
        <v>511</v>
      </c>
      <c r="S140" s="16">
        <v>28783.510000000002</v>
      </c>
      <c r="U140" s="15" t="s">
        <v>511</v>
      </c>
      <c r="V140" s="16">
        <v>13.780000000002474</v>
      </c>
    </row>
    <row r="141" spans="2:22" x14ac:dyDescent="0.35">
      <c r="B141" s="15" t="s">
        <v>531</v>
      </c>
      <c r="C141" s="16">
        <v>20066.89</v>
      </c>
      <c r="D141" s="16">
        <v>21659.42</v>
      </c>
      <c r="E141" s="16">
        <v>-1592.5299999999988</v>
      </c>
      <c r="F141" s="17">
        <v>33</v>
      </c>
      <c r="G141" s="18">
        <v>-7.9361076878380205E-2</v>
      </c>
      <c r="M141" s="132" t="s">
        <v>1631</v>
      </c>
      <c r="N141" s="131"/>
      <c r="O141" s="131"/>
      <c r="P141" s="131"/>
      <c r="R141" s="15" t="s">
        <v>512</v>
      </c>
      <c r="S141" s="16">
        <v>87491.299999999988</v>
      </c>
      <c r="U141" s="15" t="s">
        <v>512</v>
      </c>
      <c r="V141" s="16">
        <v>-261.10000000003492</v>
      </c>
    </row>
    <row r="142" spans="2:22" x14ac:dyDescent="0.35">
      <c r="B142" s="15" t="s">
        <v>532</v>
      </c>
      <c r="C142" s="16">
        <v>6511.02</v>
      </c>
      <c r="D142" s="16">
        <v>6472.14</v>
      </c>
      <c r="E142" s="16">
        <v>38.880000000000109</v>
      </c>
      <c r="F142" s="17">
        <v>20</v>
      </c>
      <c r="G142" s="18">
        <v>5.9714146170646238E-3</v>
      </c>
      <c r="M142" s="133" t="s">
        <v>876</v>
      </c>
      <c r="N142" s="39">
        <v>1229.46</v>
      </c>
      <c r="O142" s="39">
        <v>123.65000000000009</v>
      </c>
      <c r="P142" s="67">
        <v>1</v>
      </c>
      <c r="R142" s="15" t="s">
        <v>513</v>
      </c>
      <c r="S142" s="16">
        <v>141880.68999999997</v>
      </c>
      <c r="U142" s="15" t="s">
        <v>513</v>
      </c>
      <c r="V142" s="16">
        <v>17311.850000000006</v>
      </c>
    </row>
    <row r="143" spans="2:22" x14ac:dyDescent="0.35">
      <c r="B143" s="15" t="s">
        <v>533</v>
      </c>
      <c r="C143" s="16">
        <v>21.56</v>
      </c>
      <c r="D143" s="16">
        <v>13.45</v>
      </c>
      <c r="E143" s="16">
        <v>8.11</v>
      </c>
      <c r="F143" s="17">
        <v>4</v>
      </c>
      <c r="G143" s="18">
        <v>0.37615955473098328</v>
      </c>
      <c r="M143" s="133" t="s">
        <v>953</v>
      </c>
      <c r="N143" s="39">
        <v>4090.2400000000002</v>
      </c>
      <c r="O143" s="39">
        <v>-991.09999999999991</v>
      </c>
      <c r="P143" s="67">
        <v>11</v>
      </c>
      <c r="R143" s="15" t="s">
        <v>514</v>
      </c>
      <c r="S143" s="16">
        <v>254866.00000000006</v>
      </c>
      <c r="U143" s="15" t="s">
        <v>514</v>
      </c>
      <c r="V143" s="16">
        <v>-26363.119999999937</v>
      </c>
    </row>
    <row r="144" spans="2:22" x14ac:dyDescent="0.35">
      <c r="B144" s="15" t="s">
        <v>534</v>
      </c>
      <c r="C144" s="16">
        <v>223285.08000000002</v>
      </c>
      <c r="D144" s="16">
        <v>224471.41999999995</v>
      </c>
      <c r="E144" s="16">
        <v>-1186.3399999999383</v>
      </c>
      <c r="F144" s="17">
        <v>399</v>
      </c>
      <c r="G144" s="18">
        <v>-5.3131180999641276E-3</v>
      </c>
      <c r="M144" s="132" t="s">
        <v>1632</v>
      </c>
      <c r="N144" s="131"/>
      <c r="O144" s="131"/>
      <c r="P144" s="131"/>
      <c r="R144" s="15" t="s">
        <v>515</v>
      </c>
      <c r="S144" s="16">
        <v>2719.22</v>
      </c>
      <c r="U144" s="15" t="s">
        <v>515</v>
      </c>
      <c r="V144" s="16">
        <v>-194.33000000000038</v>
      </c>
    </row>
    <row r="145" spans="2:22" x14ac:dyDescent="0.35">
      <c r="B145" s="15" t="s">
        <v>535</v>
      </c>
      <c r="C145" s="16">
        <v>189439.51999999996</v>
      </c>
      <c r="D145" s="16">
        <v>199919.39000000004</v>
      </c>
      <c r="E145" s="16">
        <v>-10479.870000000083</v>
      </c>
      <c r="F145" s="17">
        <v>846</v>
      </c>
      <c r="G145" s="18">
        <v>-5.5320399882770419E-2</v>
      </c>
      <c r="M145" s="133" t="s">
        <v>984</v>
      </c>
      <c r="N145" s="39">
        <v>125849.34000000003</v>
      </c>
      <c r="O145" s="39">
        <v>12102.910000000047</v>
      </c>
      <c r="P145" s="67">
        <v>296</v>
      </c>
      <c r="R145" s="15" t="s">
        <v>516</v>
      </c>
      <c r="S145" s="16">
        <v>577415.48000000045</v>
      </c>
      <c r="U145" s="15" t="s">
        <v>516</v>
      </c>
      <c r="V145" s="16">
        <v>-17378.800000000163</v>
      </c>
    </row>
    <row r="146" spans="2:22" x14ac:dyDescent="0.35">
      <c r="B146" s="15" t="s">
        <v>536</v>
      </c>
      <c r="C146" s="16">
        <v>773398.21999999927</v>
      </c>
      <c r="D146" s="16">
        <v>788326.24999999988</v>
      </c>
      <c r="E146" s="16">
        <v>-14928.03000000061</v>
      </c>
      <c r="F146" s="17">
        <v>1203</v>
      </c>
      <c r="G146" s="18">
        <v>-1.9301867542442269E-2</v>
      </c>
      <c r="M146" s="132" t="s">
        <v>1633</v>
      </c>
      <c r="N146" s="131"/>
      <c r="O146" s="131"/>
      <c r="P146" s="131"/>
      <c r="R146" s="15" t="s">
        <v>517</v>
      </c>
      <c r="S146" s="16">
        <v>1586.5800000000002</v>
      </c>
      <c r="U146" s="15" t="s">
        <v>517</v>
      </c>
      <c r="V146" s="16">
        <v>5.8900000000001</v>
      </c>
    </row>
    <row r="147" spans="2:22" x14ac:dyDescent="0.35">
      <c r="B147" s="15" t="s">
        <v>537</v>
      </c>
      <c r="C147" s="16">
        <v>23390</v>
      </c>
      <c r="D147" s="16">
        <v>25661.300000000003</v>
      </c>
      <c r="E147" s="16">
        <v>-2271.3000000000029</v>
      </c>
      <c r="F147" s="17">
        <v>137</v>
      </c>
      <c r="G147" s="18">
        <v>-9.7105600684053134E-2</v>
      </c>
      <c r="M147" s="133" t="s">
        <v>406</v>
      </c>
      <c r="N147" s="39">
        <v>200012.86000000019</v>
      </c>
      <c r="O147" s="39">
        <v>-948.16999999989639</v>
      </c>
      <c r="P147" s="67">
        <v>468</v>
      </c>
      <c r="R147" s="15" t="s">
        <v>518</v>
      </c>
      <c r="S147" s="16">
        <v>357938.73000000051</v>
      </c>
      <c r="U147" s="15" t="s">
        <v>518</v>
      </c>
      <c r="V147" s="16">
        <v>-2768.149999999674</v>
      </c>
    </row>
    <row r="148" spans="2:22" x14ac:dyDescent="0.35">
      <c r="B148" s="15" t="s">
        <v>538</v>
      </c>
      <c r="C148" s="16">
        <v>82443.919999999984</v>
      </c>
      <c r="D148" s="16">
        <v>90139.389999999985</v>
      </c>
      <c r="E148" s="16">
        <v>-7695.4700000000012</v>
      </c>
      <c r="F148" s="17">
        <v>145</v>
      </c>
      <c r="G148" s="18">
        <v>-9.3341874088471319E-2</v>
      </c>
      <c r="M148" s="133" t="s">
        <v>616</v>
      </c>
      <c r="N148" s="39">
        <v>60710.249999999964</v>
      </c>
      <c r="O148" s="39">
        <v>-906.32000000001426</v>
      </c>
      <c r="P148" s="67">
        <v>340</v>
      </c>
      <c r="R148" s="15" t="s">
        <v>519</v>
      </c>
      <c r="S148" s="16">
        <v>1858.8100000000002</v>
      </c>
      <c r="U148" s="15" t="s">
        <v>519</v>
      </c>
      <c r="V148" s="16">
        <v>-150.61999999999989</v>
      </c>
    </row>
    <row r="149" spans="2:22" x14ac:dyDescent="0.35">
      <c r="B149" s="15" t="s">
        <v>539</v>
      </c>
      <c r="C149" s="16">
        <v>4680.8999999999996</v>
      </c>
      <c r="D149" s="16">
        <v>4832.7699999999995</v>
      </c>
      <c r="E149" s="16">
        <v>-151.86999999999989</v>
      </c>
      <c r="F149" s="17">
        <v>9</v>
      </c>
      <c r="G149" s="18">
        <v>-3.2444615351748578E-2</v>
      </c>
      <c r="M149" s="133" t="s">
        <v>691</v>
      </c>
      <c r="N149" s="39">
        <v>11277.05</v>
      </c>
      <c r="O149" s="39">
        <v>1351.4199999999983</v>
      </c>
      <c r="P149" s="67">
        <v>38</v>
      </c>
      <c r="R149" s="15" t="s">
        <v>520</v>
      </c>
      <c r="S149" s="16">
        <v>446507.57000000018</v>
      </c>
      <c r="U149" s="15" t="s">
        <v>520</v>
      </c>
      <c r="V149" s="16">
        <v>38156.569999999949</v>
      </c>
    </row>
    <row r="150" spans="2:22" x14ac:dyDescent="0.35">
      <c r="B150" s="15" t="s">
        <v>540</v>
      </c>
      <c r="C150" s="16">
        <v>2418.83</v>
      </c>
      <c r="D150" s="16">
        <v>2219.2800000000002</v>
      </c>
      <c r="E150" s="16">
        <v>199.54999999999973</v>
      </c>
      <c r="F150" s="17">
        <v>6</v>
      </c>
      <c r="G150" s="18">
        <v>8.2498563355010365E-2</v>
      </c>
      <c r="M150" s="133" t="s">
        <v>802</v>
      </c>
      <c r="N150" s="39">
        <v>26307.850000000002</v>
      </c>
      <c r="O150" s="39">
        <v>-6106.6399999999921</v>
      </c>
      <c r="P150" s="67">
        <v>23</v>
      </c>
      <c r="R150" s="15" t="s">
        <v>521</v>
      </c>
      <c r="S150" s="16">
        <v>6221.0499999999993</v>
      </c>
      <c r="U150" s="15" t="s">
        <v>521</v>
      </c>
      <c r="V150" s="16">
        <v>629.92999999999938</v>
      </c>
    </row>
    <row r="151" spans="2:22" x14ac:dyDescent="0.35">
      <c r="B151" s="15" t="s">
        <v>541</v>
      </c>
      <c r="C151" s="16">
        <v>146261.20000000007</v>
      </c>
      <c r="D151" s="16">
        <v>129654.94999999998</v>
      </c>
      <c r="E151" s="16">
        <v>16606.250000000087</v>
      </c>
      <c r="F151" s="17">
        <v>332</v>
      </c>
      <c r="G151" s="18">
        <v>0.11353831364709219</v>
      </c>
      <c r="M151" s="133" t="s">
        <v>821</v>
      </c>
      <c r="N151" s="39">
        <v>1294.25</v>
      </c>
      <c r="O151" s="39">
        <v>-3.6100000000001273</v>
      </c>
      <c r="P151" s="67">
        <v>2</v>
      </c>
      <c r="R151" s="15" t="s">
        <v>522</v>
      </c>
      <c r="S151" s="16">
        <v>3464.17</v>
      </c>
      <c r="U151" s="15" t="s">
        <v>522</v>
      </c>
      <c r="V151" s="16">
        <v>302.94000000000051</v>
      </c>
    </row>
    <row r="152" spans="2:22" x14ac:dyDescent="0.35">
      <c r="B152" s="15" t="s">
        <v>542</v>
      </c>
      <c r="C152" s="16">
        <v>22522.76</v>
      </c>
      <c r="D152" s="16">
        <v>24074.390000000007</v>
      </c>
      <c r="E152" s="16">
        <v>-1551.6300000000083</v>
      </c>
      <c r="F152" s="17">
        <v>36</v>
      </c>
      <c r="G152" s="18">
        <v>-6.8891645606489096E-2</v>
      </c>
      <c r="M152" s="133" t="s">
        <v>874</v>
      </c>
      <c r="N152" s="39">
        <v>45769.440000000017</v>
      </c>
      <c r="O152" s="39">
        <v>3519.6300000000192</v>
      </c>
      <c r="P152" s="67">
        <v>63</v>
      </c>
      <c r="R152" s="15" t="s">
        <v>523</v>
      </c>
      <c r="S152" s="16">
        <v>89435.169999999984</v>
      </c>
      <c r="U152" s="15" t="s">
        <v>523</v>
      </c>
      <c r="V152" s="16">
        <v>-4855.5199999999895</v>
      </c>
    </row>
    <row r="153" spans="2:22" x14ac:dyDescent="0.35">
      <c r="B153" s="15" t="s">
        <v>543</v>
      </c>
      <c r="C153" s="16">
        <v>1625.25</v>
      </c>
      <c r="D153" s="16">
        <v>1305.6799999999998</v>
      </c>
      <c r="E153" s="16">
        <v>319.57000000000016</v>
      </c>
      <c r="F153" s="17">
        <v>14</v>
      </c>
      <c r="G153" s="18">
        <v>0.1966282110444548</v>
      </c>
      <c r="M153" s="132" t="s">
        <v>1634</v>
      </c>
      <c r="N153" s="131"/>
      <c r="O153" s="131"/>
      <c r="P153" s="131"/>
      <c r="R153" s="15" t="s">
        <v>524</v>
      </c>
      <c r="S153" s="16">
        <v>12565.949999999999</v>
      </c>
      <c r="U153" s="15" t="s">
        <v>524</v>
      </c>
      <c r="V153" s="16">
        <v>-1111.8799999999992</v>
      </c>
    </row>
    <row r="154" spans="2:22" x14ac:dyDescent="0.35">
      <c r="B154" s="15" t="s">
        <v>544</v>
      </c>
      <c r="C154" s="16">
        <v>157298.4200000001</v>
      </c>
      <c r="D154" s="16">
        <v>140969.59999999998</v>
      </c>
      <c r="E154" s="16">
        <v>16328.820000000123</v>
      </c>
      <c r="F154" s="17">
        <v>1005</v>
      </c>
      <c r="G154" s="18">
        <v>0.10380790856004855</v>
      </c>
      <c r="M154" s="133" t="s">
        <v>505</v>
      </c>
      <c r="N154" s="39">
        <v>125381.06999999989</v>
      </c>
      <c r="O154" s="39">
        <v>195.92999999992026</v>
      </c>
      <c r="P154" s="67">
        <v>371</v>
      </c>
      <c r="R154" s="15" t="s">
        <v>525</v>
      </c>
      <c r="S154" s="16">
        <v>109111.40999999996</v>
      </c>
      <c r="U154" s="15" t="s">
        <v>525</v>
      </c>
      <c r="V154" s="16">
        <v>-7453.2700000000332</v>
      </c>
    </row>
    <row r="155" spans="2:22" x14ac:dyDescent="0.35">
      <c r="B155" s="15" t="s">
        <v>545</v>
      </c>
      <c r="C155" s="16">
        <v>337856.6800000004</v>
      </c>
      <c r="D155" s="16">
        <v>342858.80000000028</v>
      </c>
      <c r="E155" s="16">
        <v>-5002.1199999998789</v>
      </c>
      <c r="F155" s="17">
        <v>1627</v>
      </c>
      <c r="G155" s="18">
        <v>-1.4805449458628057E-2</v>
      </c>
      <c r="M155" s="132" t="s">
        <v>1635</v>
      </c>
      <c r="N155" s="131"/>
      <c r="O155" s="131"/>
      <c r="P155" s="131"/>
      <c r="R155" s="15" t="s">
        <v>526</v>
      </c>
      <c r="S155" s="16">
        <v>13974.71</v>
      </c>
      <c r="U155" s="15" t="s">
        <v>526</v>
      </c>
      <c r="V155" s="16">
        <v>-673.01000000000204</v>
      </c>
    </row>
    <row r="156" spans="2:22" x14ac:dyDescent="0.35">
      <c r="B156" s="15" t="s">
        <v>546</v>
      </c>
      <c r="C156" s="16">
        <v>70893.829999999987</v>
      </c>
      <c r="D156" s="16">
        <v>70778.760000000024</v>
      </c>
      <c r="E156" s="16">
        <v>115.06999999996333</v>
      </c>
      <c r="F156" s="17">
        <v>128</v>
      </c>
      <c r="G156" s="18">
        <v>1.6231313782872692E-3</v>
      </c>
      <c r="M156" s="133" t="s">
        <v>653</v>
      </c>
      <c r="N156" s="39">
        <v>1707.0200000000002</v>
      </c>
      <c r="O156" s="39">
        <v>48.310000000000173</v>
      </c>
      <c r="P156" s="67">
        <v>6</v>
      </c>
      <c r="R156" s="15" t="s">
        <v>527</v>
      </c>
      <c r="S156" s="16">
        <v>115943.17000000003</v>
      </c>
      <c r="U156" s="15" t="s">
        <v>527</v>
      </c>
      <c r="V156" s="16">
        <v>3431.2800000001007</v>
      </c>
    </row>
    <row r="157" spans="2:22" x14ac:dyDescent="0.35">
      <c r="B157" s="15" t="s">
        <v>547</v>
      </c>
      <c r="C157" s="16">
        <v>3053.52</v>
      </c>
      <c r="D157" s="16">
        <v>3367.49</v>
      </c>
      <c r="E157" s="16">
        <v>-313.9699999999998</v>
      </c>
      <c r="F157" s="17">
        <v>11</v>
      </c>
      <c r="G157" s="18">
        <v>-0.10282231653960014</v>
      </c>
      <c r="M157" s="133" t="s">
        <v>742</v>
      </c>
      <c r="N157" s="39">
        <v>11035.809999999998</v>
      </c>
      <c r="O157" s="39">
        <v>704.08999999999833</v>
      </c>
      <c r="P157" s="67">
        <v>26</v>
      </c>
      <c r="R157" s="15" t="s">
        <v>528</v>
      </c>
      <c r="S157" s="16">
        <v>57.68</v>
      </c>
      <c r="U157" s="15" t="s">
        <v>528</v>
      </c>
      <c r="V157" s="16">
        <v>-5.7700000000000031</v>
      </c>
    </row>
    <row r="158" spans="2:22" x14ac:dyDescent="0.35">
      <c r="B158" s="15" t="s">
        <v>548</v>
      </c>
      <c r="C158" s="16">
        <v>13219.529999999997</v>
      </c>
      <c r="D158" s="16">
        <v>11227.500000000002</v>
      </c>
      <c r="E158" s="16">
        <v>1992.0299999999952</v>
      </c>
      <c r="F158" s="17">
        <v>140</v>
      </c>
      <c r="G158" s="18">
        <v>0.15068841327944305</v>
      </c>
      <c r="M158" s="133" t="s">
        <v>763</v>
      </c>
      <c r="N158" s="39">
        <v>12456.779999999999</v>
      </c>
      <c r="O158" s="39">
        <v>-450.73999999999978</v>
      </c>
      <c r="P158" s="67">
        <v>20</v>
      </c>
      <c r="R158" s="15" t="s">
        <v>529</v>
      </c>
      <c r="S158" s="16">
        <v>179994.3000000001</v>
      </c>
      <c r="U158" s="15" t="s">
        <v>529</v>
      </c>
      <c r="V158" s="16">
        <v>2319.4300000000803</v>
      </c>
    </row>
    <row r="159" spans="2:22" x14ac:dyDescent="0.35">
      <c r="B159" s="15" t="s">
        <v>549</v>
      </c>
      <c r="C159" s="16">
        <v>272181.68</v>
      </c>
      <c r="D159" s="16">
        <v>292672.36000000004</v>
      </c>
      <c r="E159" s="16">
        <v>-20490.680000000051</v>
      </c>
      <c r="F159" s="17">
        <v>263</v>
      </c>
      <c r="G159" s="18">
        <v>-7.5283097672113899E-2</v>
      </c>
      <c r="M159" s="133" t="s">
        <v>835</v>
      </c>
      <c r="N159" s="39">
        <v>36649.980000000003</v>
      </c>
      <c r="O159" s="39">
        <v>76.850000000005821</v>
      </c>
      <c r="P159" s="67">
        <v>81</v>
      </c>
      <c r="R159" s="15" t="s">
        <v>530</v>
      </c>
      <c r="S159" s="16">
        <v>1893.49</v>
      </c>
      <c r="U159" s="15" t="s">
        <v>530</v>
      </c>
      <c r="V159" s="16">
        <v>-67.330000000000155</v>
      </c>
    </row>
    <row r="160" spans="2:22" x14ac:dyDescent="0.35">
      <c r="B160" s="15" t="s">
        <v>550</v>
      </c>
      <c r="C160" s="16">
        <v>5615.55</v>
      </c>
      <c r="D160" s="16">
        <v>5707.08</v>
      </c>
      <c r="E160" s="16">
        <v>-91.529999999999745</v>
      </c>
      <c r="F160" s="17">
        <v>13</v>
      </c>
      <c r="G160" s="18">
        <v>-1.629938296337843E-2</v>
      </c>
      <c r="M160" s="133" t="s">
        <v>952</v>
      </c>
      <c r="N160" s="39">
        <v>18808.149999999991</v>
      </c>
      <c r="O160" s="39">
        <v>2941.9599999999864</v>
      </c>
      <c r="P160" s="67">
        <v>224</v>
      </c>
      <c r="R160" s="15" t="s">
        <v>531</v>
      </c>
      <c r="S160" s="16">
        <v>20066.89</v>
      </c>
      <c r="U160" s="15" t="s">
        <v>531</v>
      </c>
      <c r="V160" s="16">
        <v>-1592.5299999999988</v>
      </c>
    </row>
    <row r="161" spans="2:22" x14ac:dyDescent="0.35">
      <c r="B161" s="15" t="s">
        <v>551</v>
      </c>
      <c r="C161" s="16">
        <v>351590.54</v>
      </c>
      <c r="D161" s="16">
        <v>314057.37000000005</v>
      </c>
      <c r="E161" s="16">
        <v>37533.169999999925</v>
      </c>
      <c r="F161" s="17">
        <v>939</v>
      </c>
      <c r="G161" s="18">
        <v>0.10675250249907159</v>
      </c>
      <c r="M161" s="132" t="s">
        <v>1636</v>
      </c>
      <c r="N161" s="131"/>
      <c r="O161" s="131"/>
      <c r="P161" s="131"/>
      <c r="R161" s="15" t="s">
        <v>532</v>
      </c>
      <c r="S161" s="16">
        <v>6511.02</v>
      </c>
      <c r="U161" s="15" t="s">
        <v>532</v>
      </c>
      <c r="V161" s="16">
        <v>38.880000000000109</v>
      </c>
    </row>
    <row r="162" spans="2:22" x14ac:dyDescent="0.35">
      <c r="B162" s="15" t="s">
        <v>552</v>
      </c>
      <c r="C162" s="16">
        <v>67.540000000000006</v>
      </c>
      <c r="D162" s="16">
        <v>49.98</v>
      </c>
      <c r="E162" s="16">
        <v>17.560000000000009</v>
      </c>
      <c r="F162" s="17">
        <v>1</v>
      </c>
      <c r="G162" s="18">
        <v>0.25999407758365423</v>
      </c>
      <c r="M162" s="133" t="s">
        <v>449</v>
      </c>
      <c r="N162" s="39">
        <v>6241.5500000000011</v>
      </c>
      <c r="O162" s="39">
        <v>741.4300000000012</v>
      </c>
      <c r="P162" s="67">
        <v>50</v>
      </c>
      <c r="R162" s="15" t="s">
        <v>533</v>
      </c>
      <c r="S162" s="16">
        <v>21.56</v>
      </c>
      <c r="U162" s="15" t="s">
        <v>533</v>
      </c>
      <c r="V162" s="16">
        <v>8.11</v>
      </c>
    </row>
    <row r="163" spans="2:22" x14ac:dyDescent="0.35">
      <c r="B163" s="15" t="s">
        <v>553</v>
      </c>
      <c r="C163" s="16">
        <v>139014.01</v>
      </c>
      <c r="D163" s="16">
        <v>154503.46000000002</v>
      </c>
      <c r="E163" s="16">
        <v>-15489.450000000012</v>
      </c>
      <c r="F163" s="17">
        <v>198</v>
      </c>
      <c r="G163" s="18">
        <v>-0.11142366154317836</v>
      </c>
      <c r="M163" s="133" t="s">
        <v>492</v>
      </c>
      <c r="N163" s="39">
        <v>2118.2400000000002</v>
      </c>
      <c r="O163" s="39">
        <v>-54.609999999999673</v>
      </c>
      <c r="P163" s="67">
        <v>5</v>
      </c>
      <c r="R163" s="15" t="s">
        <v>534</v>
      </c>
      <c r="S163" s="16">
        <v>223285.08000000002</v>
      </c>
      <c r="U163" s="15" t="s">
        <v>534</v>
      </c>
      <c r="V163" s="16">
        <v>-1186.3399999999383</v>
      </c>
    </row>
    <row r="164" spans="2:22" x14ac:dyDescent="0.35">
      <c r="B164" s="15" t="s">
        <v>554</v>
      </c>
      <c r="C164" s="16">
        <v>20510.550000000003</v>
      </c>
      <c r="D164" s="16">
        <v>18343.84</v>
      </c>
      <c r="E164" s="16">
        <v>2166.7100000000028</v>
      </c>
      <c r="F164" s="17">
        <v>53</v>
      </c>
      <c r="G164" s="18">
        <v>0.1056388053952723</v>
      </c>
      <c r="M164" s="132" t="s">
        <v>1637</v>
      </c>
      <c r="N164" s="131"/>
      <c r="O164" s="131"/>
      <c r="P164" s="131"/>
      <c r="R164" s="15" t="s">
        <v>535</v>
      </c>
      <c r="S164" s="16">
        <v>189439.51999999996</v>
      </c>
      <c r="U164" s="15" t="s">
        <v>535</v>
      </c>
      <c r="V164" s="16">
        <v>-10479.870000000083</v>
      </c>
    </row>
    <row r="165" spans="2:22" x14ac:dyDescent="0.35">
      <c r="B165" s="15" t="s">
        <v>555</v>
      </c>
      <c r="C165" s="16">
        <v>116552.57000000002</v>
      </c>
      <c r="D165" s="16">
        <v>123239.08000000002</v>
      </c>
      <c r="E165" s="16">
        <v>-6686.5099999999948</v>
      </c>
      <c r="F165" s="17">
        <v>216</v>
      </c>
      <c r="G165" s="18">
        <v>-5.736904814711502E-2</v>
      </c>
      <c r="M165" s="133" t="s">
        <v>447</v>
      </c>
      <c r="N165" s="39">
        <v>253013.52999999985</v>
      </c>
      <c r="O165" s="39">
        <v>-7379.7500000001164</v>
      </c>
      <c r="P165" s="67">
        <v>1578</v>
      </c>
      <c r="R165" s="15" t="s">
        <v>536</v>
      </c>
      <c r="S165" s="16">
        <v>773398.21999999927</v>
      </c>
      <c r="U165" s="15" t="s">
        <v>536</v>
      </c>
      <c r="V165" s="16">
        <v>-14928.03000000061</v>
      </c>
    </row>
    <row r="166" spans="2:22" x14ac:dyDescent="0.35">
      <c r="B166" s="15" t="s">
        <v>556</v>
      </c>
      <c r="C166" s="16">
        <v>218041.08000000028</v>
      </c>
      <c r="D166" s="16">
        <v>195316.59000000014</v>
      </c>
      <c r="E166" s="16">
        <v>22724.490000000136</v>
      </c>
      <c r="F166" s="17">
        <v>842</v>
      </c>
      <c r="G166" s="18">
        <v>0.10422114034658106</v>
      </c>
      <c r="M166" s="133" t="s">
        <v>485</v>
      </c>
      <c r="N166" s="39">
        <v>2999.2999999999997</v>
      </c>
      <c r="O166" s="39">
        <v>-86.040000000000873</v>
      </c>
      <c r="P166" s="67">
        <v>51</v>
      </c>
      <c r="R166" s="15" t="s">
        <v>537</v>
      </c>
      <c r="S166" s="16">
        <v>23390</v>
      </c>
      <c r="U166" s="15" t="s">
        <v>537</v>
      </c>
      <c r="V166" s="16">
        <v>-2271.3000000000029</v>
      </c>
    </row>
    <row r="167" spans="2:22" x14ac:dyDescent="0.35">
      <c r="B167" s="15" t="s">
        <v>557</v>
      </c>
      <c r="C167" s="16">
        <v>13188.230000000001</v>
      </c>
      <c r="D167" s="16">
        <v>12613.669999999998</v>
      </c>
      <c r="E167" s="16">
        <v>574.56000000000313</v>
      </c>
      <c r="F167" s="17">
        <v>37</v>
      </c>
      <c r="G167" s="18">
        <v>4.3566119183544957E-2</v>
      </c>
      <c r="M167" s="133" t="s">
        <v>486</v>
      </c>
      <c r="N167" s="39">
        <v>128411.73999999996</v>
      </c>
      <c r="O167" s="39">
        <v>-5872.9699999999139</v>
      </c>
      <c r="P167" s="67">
        <v>492</v>
      </c>
      <c r="R167" s="15" t="s">
        <v>538</v>
      </c>
      <c r="S167" s="16">
        <v>82443.919999999984</v>
      </c>
      <c r="U167" s="15" t="s">
        <v>538</v>
      </c>
      <c r="V167" s="16">
        <v>-7695.4700000000012</v>
      </c>
    </row>
    <row r="168" spans="2:22" x14ac:dyDescent="0.35">
      <c r="B168" s="15" t="s">
        <v>558</v>
      </c>
      <c r="C168" s="16">
        <v>220675.93000000014</v>
      </c>
      <c r="D168" s="16">
        <v>198295.99000000005</v>
      </c>
      <c r="E168" s="16">
        <v>22379.94000000009</v>
      </c>
      <c r="F168" s="17">
        <v>495</v>
      </c>
      <c r="G168" s="18">
        <v>0.10141541037121754</v>
      </c>
      <c r="M168" s="133" t="s">
        <v>490</v>
      </c>
      <c r="N168" s="39">
        <v>736865.3</v>
      </c>
      <c r="O168" s="39">
        <v>-11093.670000000275</v>
      </c>
      <c r="P168" s="67">
        <v>1603</v>
      </c>
      <c r="R168" s="15" t="s">
        <v>539</v>
      </c>
      <c r="S168" s="16">
        <v>4680.8999999999996</v>
      </c>
      <c r="U168" s="15" t="s">
        <v>539</v>
      </c>
      <c r="V168" s="16">
        <v>-151.86999999999989</v>
      </c>
    </row>
    <row r="169" spans="2:22" x14ac:dyDescent="0.35">
      <c r="B169" s="15" t="s">
        <v>559</v>
      </c>
      <c r="C169" s="16">
        <v>4758.5999999999995</v>
      </c>
      <c r="D169" s="16">
        <v>5037.8600000000006</v>
      </c>
      <c r="E169" s="16">
        <v>-279.26000000000113</v>
      </c>
      <c r="F169" s="17">
        <v>8</v>
      </c>
      <c r="G169" s="18">
        <v>-5.8685327617366695E-2</v>
      </c>
      <c r="M169" s="133" t="s">
        <v>517</v>
      </c>
      <c r="N169" s="39">
        <v>1586.5800000000002</v>
      </c>
      <c r="O169" s="39">
        <v>5.8900000000001</v>
      </c>
      <c r="P169" s="67">
        <v>4</v>
      </c>
      <c r="R169" s="15" t="s">
        <v>540</v>
      </c>
      <c r="S169" s="16">
        <v>2418.83</v>
      </c>
      <c r="U169" s="15" t="s">
        <v>540</v>
      </c>
      <c r="V169" s="16">
        <v>199.54999999999973</v>
      </c>
    </row>
    <row r="170" spans="2:22" x14ac:dyDescent="0.35">
      <c r="B170" s="15" t="s">
        <v>560</v>
      </c>
      <c r="C170" s="16">
        <v>10237.729999999998</v>
      </c>
      <c r="D170" s="16">
        <v>9067.1700000000019</v>
      </c>
      <c r="E170" s="16">
        <v>1170.5599999999959</v>
      </c>
      <c r="F170" s="17">
        <v>25</v>
      </c>
      <c r="G170" s="18">
        <v>0.11433784637805414</v>
      </c>
      <c r="M170" s="133" t="s">
        <v>522</v>
      </c>
      <c r="N170" s="39">
        <v>3464.17</v>
      </c>
      <c r="O170" s="39">
        <v>302.94000000000051</v>
      </c>
      <c r="P170" s="67">
        <v>3</v>
      </c>
      <c r="R170" s="15" t="s">
        <v>541</v>
      </c>
      <c r="S170" s="16">
        <v>146261.20000000007</v>
      </c>
      <c r="U170" s="15" t="s">
        <v>541</v>
      </c>
      <c r="V170" s="16">
        <v>16606.250000000087</v>
      </c>
    </row>
    <row r="171" spans="2:22" x14ac:dyDescent="0.35">
      <c r="B171" s="15" t="s">
        <v>561</v>
      </c>
      <c r="C171" s="16">
        <v>35180.22</v>
      </c>
      <c r="D171" s="16">
        <v>35588.579999999987</v>
      </c>
      <c r="E171" s="16">
        <v>-408.35999999998603</v>
      </c>
      <c r="F171" s="17">
        <v>131</v>
      </c>
      <c r="G171" s="18">
        <v>-1.1607659076605718E-2</v>
      </c>
      <c r="M171" s="133" t="s">
        <v>569</v>
      </c>
      <c r="N171" s="39">
        <v>100403.74999999994</v>
      </c>
      <c r="O171" s="39">
        <v>-5824.7400000001217</v>
      </c>
      <c r="P171" s="67">
        <v>434</v>
      </c>
      <c r="R171" s="15" t="s">
        <v>542</v>
      </c>
      <c r="S171" s="16">
        <v>22522.76</v>
      </c>
      <c r="U171" s="15" t="s">
        <v>542</v>
      </c>
      <c r="V171" s="16">
        <v>-1551.6300000000083</v>
      </c>
    </row>
    <row r="172" spans="2:22" x14ac:dyDescent="0.35">
      <c r="B172" s="15" t="s">
        <v>562</v>
      </c>
      <c r="C172" s="16">
        <v>41981.37999999999</v>
      </c>
      <c r="D172" s="16">
        <v>36891.51999999999</v>
      </c>
      <c r="E172" s="16">
        <v>5089.8600000000006</v>
      </c>
      <c r="F172" s="17">
        <v>171</v>
      </c>
      <c r="G172" s="18">
        <v>0.12124089298636685</v>
      </c>
      <c r="M172" s="133" t="s">
        <v>612</v>
      </c>
      <c r="N172" s="39">
        <v>60027.799999999996</v>
      </c>
      <c r="O172" s="39">
        <v>-859.46000000003551</v>
      </c>
      <c r="P172" s="67">
        <v>308</v>
      </c>
      <c r="R172" s="15" t="s">
        <v>543</v>
      </c>
      <c r="S172" s="16">
        <v>1625.25</v>
      </c>
      <c r="U172" s="15" t="s">
        <v>543</v>
      </c>
      <c r="V172" s="16">
        <v>319.57000000000016</v>
      </c>
    </row>
    <row r="173" spans="2:22" x14ac:dyDescent="0.35">
      <c r="B173" s="15" t="s">
        <v>563</v>
      </c>
      <c r="C173" s="16">
        <v>694143.12000000011</v>
      </c>
      <c r="D173" s="16">
        <v>705160.17999999959</v>
      </c>
      <c r="E173" s="16">
        <v>-11017.059999999474</v>
      </c>
      <c r="F173" s="17">
        <v>1488</v>
      </c>
      <c r="G173" s="18">
        <v>-1.587145313779019E-2</v>
      </c>
      <c r="M173" s="133" t="s">
        <v>642</v>
      </c>
      <c r="N173" s="39">
        <v>93760.550000000047</v>
      </c>
      <c r="O173" s="39">
        <v>-2126.0399999999499</v>
      </c>
      <c r="P173" s="67">
        <v>192</v>
      </c>
      <c r="R173" s="15" t="s">
        <v>544</v>
      </c>
      <c r="S173" s="16">
        <v>157298.4200000001</v>
      </c>
      <c r="U173" s="15" t="s">
        <v>544</v>
      </c>
      <c r="V173" s="16">
        <v>16328.820000000123</v>
      </c>
    </row>
    <row r="174" spans="2:22" x14ac:dyDescent="0.35">
      <c r="B174" s="15" t="s">
        <v>564</v>
      </c>
      <c r="C174" s="16">
        <v>199020.58999999994</v>
      </c>
      <c r="D174" s="16">
        <v>209010.92</v>
      </c>
      <c r="E174" s="16">
        <v>-9990.3300000000745</v>
      </c>
      <c r="F174" s="17">
        <v>794</v>
      </c>
      <c r="G174" s="18">
        <v>-5.019746951810402E-2</v>
      </c>
      <c r="M174" s="133" t="s">
        <v>647</v>
      </c>
      <c r="N174" s="39">
        <v>735233.10000000044</v>
      </c>
      <c r="O174" s="39">
        <v>-21898.759999999311</v>
      </c>
      <c r="P174" s="67">
        <v>1408</v>
      </c>
      <c r="R174" s="15" t="s">
        <v>545</v>
      </c>
      <c r="S174" s="16">
        <v>337856.6800000004</v>
      </c>
      <c r="U174" s="15" t="s">
        <v>545</v>
      </c>
      <c r="V174" s="16">
        <v>-5002.1199999998789</v>
      </c>
    </row>
    <row r="175" spans="2:22" x14ac:dyDescent="0.35">
      <c r="B175" s="15" t="s">
        <v>565</v>
      </c>
      <c r="C175" s="16">
        <v>397472.02000000008</v>
      </c>
      <c r="D175" s="16">
        <v>393088.2799999998</v>
      </c>
      <c r="E175" s="16">
        <v>4383.7400000002817</v>
      </c>
      <c r="F175" s="17">
        <v>763</v>
      </c>
      <c r="G175" s="18">
        <v>1.1029053063911973E-2</v>
      </c>
      <c r="M175" s="133" t="s">
        <v>707</v>
      </c>
      <c r="N175" s="39">
        <v>144602.52000000002</v>
      </c>
      <c r="O175" s="39">
        <v>16089.87000000001</v>
      </c>
      <c r="P175" s="67">
        <v>293</v>
      </c>
      <c r="R175" s="15" t="s">
        <v>546</v>
      </c>
      <c r="S175" s="16">
        <v>70893.829999999987</v>
      </c>
      <c r="U175" s="15" t="s">
        <v>546</v>
      </c>
      <c r="V175" s="16">
        <v>115.06999999996333</v>
      </c>
    </row>
    <row r="176" spans="2:22" x14ac:dyDescent="0.35">
      <c r="B176" s="15" t="s">
        <v>566</v>
      </c>
      <c r="C176" s="16">
        <v>287191.73000000021</v>
      </c>
      <c r="D176" s="16">
        <v>255580.18000000028</v>
      </c>
      <c r="E176" s="16">
        <v>31611.54999999993</v>
      </c>
      <c r="F176" s="17">
        <v>1648</v>
      </c>
      <c r="G176" s="18">
        <v>0.11007124056113979</v>
      </c>
      <c r="M176" s="133" t="s">
        <v>708</v>
      </c>
      <c r="N176" s="39">
        <v>93905.879999999961</v>
      </c>
      <c r="O176" s="39">
        <v>-7059.7200000000303</v>
      </c>
      <c r="P176" s="67">
        <v>169</v>
      </c>
      <c r="R176" s="15" t="s">
        <v>547</v>
      </c>
      <c r="S176" s="16">
        <v>3053.52</v>
      </c>
      <c r="U176" s="15" t="s">
        <v>547</v>
      </c>
      <c r="V176" s="16">
        <v>-313.9699999999998</v>
      </c>
    </row>
    <row r="177" spans="2:22" x14ac:dyDescent="0.35">
      <c r="B177" s="15" t="s">
        <v>567</v>
      </c>
      <c r="C177" s="16">
        <v>68910.760000000009</v>
      </c>
      <c r="D177" s="16">
        <v>75003.360000000001</v>
      </c>
      <c r="E177" s="16">
        <v>-6092.5999999999913</v>
      </c>
      <c r="F177" s="17">
        <v>106</v>
      </c>
      <c r="G177" s="18">
        <v>-8.8412898072811719E-2</v>
      </c>
      <c r="M177" s="133" t="s">
        <v>730</v>
      </c>
      <c r="N177" s="39">
        <v>153402.15999999997</v>
      </c>
      <c r="O177" s="39">
        <v>-960.63000000000466</v>
      </c>
      <c r="P177" s="67">
        <v>251</v>
      </c>
      <c r="R177" s="15" t="s">
        <v>548</v>
      </c>
      <c r="S177" s="16">
        <v>13219.529999999997</v>
      </c>
      <c r="U177" s="15" t="s">
        <v>548</v>
      </c>
      <c r="V177" s="16">
        <v>1992.0299999999952</v>
      </c>
    </row>
    <row r="178" spans="2:22" x14ac:dyDescent="0.35">
      <c r="B178" s="15" t="s">
        <v>568</v>
      </c>
      <c r="C178" s="16">
        <v>6368.96</v>
      </c>
      <c r="D178" s="16">
        <v>6543.2700000000013</v>
      </c>
      <c r="E178" s="16">
        <v>-174.31000000000131</v>
      </c>
      <c r="F178" s="17">
        <v>19</v>
      </c>
      <c r="G178" s="18">
        <v>-2.7368675576546455E-2</v>
      </c>
      <c r="M178" s="133" t="s">
        <v>745</v>
      </c>
      <c r="N178" s="39">
        <v>101871.14</v>
      </c>
      <c r="O178" s="39">
        <v>-419.95000000001164</v>
      </c>
      <c r="P178" s="67">
        <v>131</v>
      </c>
      <c r="R178" s="15" t="s">
        <v>549</v>
      </c>
      <c r="S178" s="16">
        <v>272181.68</v>
      </c>
      <c r="U178" s="15" t="s">
        <v>549</v>
      </c>
      <c r="V178" s="16">
        <v>-20490.680000000051</v>
      </c>
    </row>
    <row r="179" spans="2:22" x14ac:dyDescent="0.35">
      <c r="B179" s="15" t="s">
        <v>569</v>
      </c>
      <c r="C179" s="16">
        <v>100403.74999999994</v>
      </c>
      <c r="D179" s="16">
        <v>106228.49000000006</v>
      </c>
      <c r="E179" s="16">
        <v>-5824.7400000001217</v>
      </c>
      <c r="F179" s="17">
        <v>434</v>
      </c>
      <c r="G179" s="18">
        <v>-5.8013171818782912E-2</v>
      </c>
      <c r="M179" s="133" t="s">
        <v>762</v>
      </c>
      <c r="N179" s="39">
        <v>416749.60000000015</v>
      </c>
      <c r="O179" s="39">
        <v>42147.050000000163</v>
      </c>
      <c r="P179" s="67">
        <v>1236</v>
      </c>
      <c r="R179" s="15" t="s">
        <v>550</v>
      </c>
      <c r="S179" s="16">
        <v>5615.55</v>
      </c>
      <c r="U179" s="15" t="s">
        <v>550</v>
      </c>
      <c r="V179" s="16">
        <v>-91.529999999999745</v>
      </c>
    </row>
    <row r="180" spans="2:22" x14ac:dyDescent="0.35">
      <c r="B180" s="15" t="s">
        <v>570</v>
      </c>
      <c r="C180" s="16">
        <v>288775.96000000002</v>
      </c>
      <c r="D180" s="16">
        <v>307689.42</v>
      </c>
      <c r="E180" s="16">
        <v>-18913.459999999963</v>
      </c>
      <c r="F180" s="17">
        <v>478</v>
      </c>
      <c r="G180" s="18">
        <v>-6.54952718363397E-2</v>
      </c>
      <c r="M180" s="133" t="s">
        <v>793</v>
      </c>
      <c r="N180" s="39">
        <v>21827.41</v>
      </c>
      <c r="O180" s="39">
        <v>-14.229999999999563</v>
      </c>
      <c r="P180" s="67">
        <v>32</v>
      </c>
      <c r="R180" s="15" t="s">
        <v>551</v>
      </c>
      <c r="S180" s="16">
        <v>351590.54</v>
      </c>
      <c r="U180" s="15" t="s">
        <v>551</v>
      </c>
      <c r="V180" s="16">
        <v>37533.169999999925</v>
      </c>
    </row>
    <row r="181" spans="2:22" x14ac:dyDescent="0.35">
      <c r="B181" s="15" t="s">
        <v>571</v>
      </c>
      <c r="C181" s="16">
        <v>15075.469999999998</v>
      </c>
      <c r="D181" s="16">
        <v>15140.789999999999</v>
      </c>
      <c r="E181" s="16">
        <v>-65.320000000001528</v>
      </c>
      <c r="F181" s="17">
        <v>72</v>
      </c>
      <c r="G181" s="18">
        <v>-4.3328665706609173E-3</v>
      </c>
      <c r="M181" s="133" t="s">
        <v>817</v>
      </c>
      <c r="N181" s="39">
        <v>363878.39000000042</v>
      </c>
      <c r="O181" s="39">
        <v>21749.970000000612</v>
      </c>
      <c r="P181" s="67">
        <v>1598</v>
      </c>
      <c r="R181" s="15" t="s">
        <v>552</v>
      </c>
      <c r="S181" s="16">
        <v>67.540000000000006</v>
      </c>
      <c r="U181" s="15" t="s">
        <v>552</v>
      </c>
      <c r="V181" s="16">
        <v>17.560000000000009</v>
      </c>
    </row>
    <row r="182" spans="2:22" x14ac:dyDescent="0.35">
      <c r="B182" s="15" t="s">
        <v>572</v>
      </c>
      <c r="C182" s="16">
        <v>676732.67000000039</v>
      </c>
      <c r="D182" s="16">
        <v>617600.91000000015</v>
      </c>
      <c r="E182" s="16">
        <v>59131.760000000242</v>
      </c>
      <c r="F182" s="17">
        <v>1946</v>
      </c>
      <c r="G182" s="18">
        <v>8.7378314394072634E-2</v>
      </c>
      <c r="M182" s="133" t="s">
        <v>830</v>
      </c>
      <c r="N182" s="39">
        <v>7111.09</v>
      </c>
      <c r="O182" s="39">
        <v>-8.1899999999995998</v>
      </c>
      <c r="P182" s="67">
        <v>18</v>
      </c>
      <c r="R182" s="15" t="s">
        <v>553</v>
      </c>
      <c r="S182" s="16">
        <v>139014.01</v>
      </c>
      <c r="U182" s="15" t="s">
        <v>553</v>
      </c>
      <c r="V182" s="16">
        <v>-15489.450000000012</v>
      </c>
    </row>
    <row r="183" spans="2:22" x14ac:dyDescent="0.35">
      <c r="B183" s="15" t="s">
        <v>573</v>
      </c>
      <c r="C183" s="16">
        <v>14237</v>
      </c>
      <c r="D183" s="16">
        <v>14257.359999999999</v>
      </c>
      <c r="E183" s="16">
        <v>-20.359999999998763</v>
      </c>
      <c r="F183" s="17">
        <v>32</v>
      </c>
      <c r="G183" s="18">
        <v>-1.4300765610731729E-3</v>
      </c>
      <c r="M183" s="133" t="s">
        <v>887</v>
      </c>
      <c r="N183" s="39">
        <v>48761.760000000002</v>
      </c>
      <c r="O183" s="39">
        <v>3075.1600000000035</v>
      </c>
      <c r="P183" s="67">
        <v>34</v>
      </c>
      <c r="R183" s="15" t="s">
        <v>554</v>
      </c>
      <c r="S183" s="16">
        <v>20510.550000000003</v>
      </c>
      <c r="U183" s="15" t="s">
        <v>554</v>
      </c>
      <c r="V183" s="16">
        <v>2166.7100000000028</v>
      </c>
    </row>
    <row r="184" spans="2:22" x14ac:dyDescent="0.35">
      <c r="B184" s="15" t="s">
        <v>574</v>
      </c>
      <c r="C184" s="16">
        <v>59368.239999999983</v>
      </c>
      <c r="D184" s="16">
        <v>52112.679999999986</v>
      </c>
      <c r="E184" s="16">
        <v>7255.5599999999977</v>
      </c>
      <c r="F184" s="17">
        <v>309</v>
      </c>
      <c r="G184" s="18">
        <v>0.12221281951427228</v>
      </c>
      <c r="M184" s="133" t="s">
        <v>932</v>
      </c>
      <c r="N184" s="39">
        <v>24970.510000000002</v>
      </c>
      <c r="O184" s="39">
        <v>-11.930000000000291</v>
      </c>
      <c r="P184" s="67">
        <v>54</v>
      </c>
      <c r="R184" s="15" t="s">
        <v>555</v>
      </c>
      <c r="S184" s="16">
        <v>116552.57000000002</v>
      </c>
      <c r="U184" s="15" t="s">
        <v>555</v>
      </c>
      <c r="V184" s="16">
        <v>-6686.5099999999948</v>
      </c>
    </row>
    <row r="185" spans="2:22" x14ac:dyDescent="0.35">
      <c r="B185" s="15" t="s">
        <v>575</v>
      </c>
      <c r="C185" s="16">
        <v>7409.2000000000007</v>
      </c>
      <c r="D185" s="16">
        <v>8137.35</v>
      </c>
      <c r="E185" s="16">
        <v>-728.14999999999964</v>
      </c>
      <c r="F185" s="17">
        <v>11</v>
      </c>
      <c r="G185" s="18">
        <v>-9.827646709496296E-2</v>
      </c>
      <c r="M185" s="133" t="s">
        <v>985</v>
      </c>
      <c r="N185" s="39">
        <v>35248.13999999997</v>
      </c>
      <c r="O185" s="39">
        <v>303.32999999998719</v>
      </c>
      <c r="P185" s="67">
        <v>257</v>
      </c>
      <c r="R185" s="15" t="s">
        <v>556</v>
      </c>
      <c r="S185" s="16">
        <v>218041.08000000028</v>
      </c>
      <c r="U185" s="15" t="s">
        <v>556</v>
      </c>
      <c r="V185" s="16">
        <v>22724.490000000136</v>
      </c>
    </row>
    <row r="186" spans="2:22" x14ac:dyDescent="0.35">
      <c r="B186" s="15" t="s">
        <v>576</v>
      </c>
      <c r="C186" s="16">
        <v>140479.83000000005</v>
      </c>
      <c r="D186" s="16">
        <v>127038.62999999996</v>
      </c>
      <c r="E186" s="16">
        <v>13441.200000000084</v>
      </c>
      <c r="F186" s="17">
        <v>264</v>
      </c>
      <c r="G186" s="18">
        <v>9.5680639704647144E-2</v>
      </c>
      <c r="M186" s="133" t="s">
        <v>998</v>
      </c>
      <c r="N186" s="39">
        <v>794909.73000000173</v>
      </c>
      <c r="O186" s="39">
        <v>15523.890000001993</v>
      </c>
      <c r="P186" s="67">
        <v>2392</v>
      </c>
      <c r="R186" s="15" t="s">
        <v>557</v>
      </c>
      <c r="S186" s="16">
        <v>13188.230000000001</v>
      </c>
      <c r="U186" s="15" t="s">
        <v>557</v>
      </c>
      <c r="V186" s="16">
        <v>574.56000000000313</v>
      </c>
    </row>
    <row r="187" spans="2:22" x14ac:dyDescent="0.35">
      <c r="B187" s="15" t="s">
        <v>577</v>
      </c>
      <c r="C187" s="16">
        <v>290158.19000000024</v>
      </c>
      <c r="D187" s="16">
        <v>294096.63000000012</v>
      </c>
      <c r="E187" s="16">
        <v>-3938.4399999998859</v>
      </c>
      <c r="F187" s="17">
        <v>673</v>
      </c>
      <c r="G187" s="18">
        <v>-1.3573423517702129E-2</v>
      </c>
      <c r="M187" s="133" t="s">
        <v>1002</v>
      </c>
      <c r="N187" s="39">
        <v>13470.99</v>
      </c>
      <c r="O187" s="39">
        <v>1077.4500000000007</v>
      </c>
      <c r="P187" s="67">
        <v>13</v>
      </c>
      <c r="R187" s="15" t="s">
        <v>558</v>
      </c>
      <c r="S187" s="16">
        <v>220675.93000000014</v>
      </c>
      <c r="U187" s="15" t="s">
        <v>558</v>
      </c>
      <c r="V187" s="16">
        <v>22379.94000000009</v>
      </c>
    </row>
    <row r="188" spans="2:22" x14ac:dyDescent="0.35">
      <c r="B188" s="15" t="s">
        <v>578</v>
      </c>
      <c r="C188" s="16">
        <v>34997.369999999981</v>
      </c>
      <c r="D188" s="16">
        <v>37552.93</v>
      </c>
      <c r="E188" s="16">
        <v>-2555.5600000000195</v>
      </c>
      <c r="F188" s="17">
        <v>147</v>
      </c>
      <c r="G188" s="18">
        <v>-7.3021487043169839E-2</v>
      </c>
      <c r="M188" s="132" t="s">
        <v>1622</v>
      </c>
      <c r="N188" s="131"/>
      <c r="O188" s="131"/>
      <c r="P188" s="131"/>
      <c r="R188" s="15" t="s">
        <v>559</v>
      </c>
      <c r="S188" s="16">
        <v>4758.5999999999995</v>
      </c>
      <c r="U188" s="15" t="s">
        <v>559</v>
      </c>
      <c r="V188" s="16">
        <v>-279.26000000000113</v>
      </c>
    </row>
    <row r="189" spans="2:22" x14ac:dyDescent="0.35">
      <c r="B189" s="15" t="s">
        <v>579</v>
      </c>
      <c r="C189" s="16">
        <v>5925.8099999999986</v>
      </c>
      <c r="D189" s="16">
        <v>5865.2200000000012</v>
      </c>
      <c r="E189" s="16">
        <v>60.589999999997417</v>
      </c>
      <c r="F189" s="17">
        <v>29</v>
      </c>
      <c r="G189" s="18">
        <v>1.0224762521916401E-2</v>
      </c>
      <c r="M189" s="133" t="s">
        <v>562</v>
      </c>
      <c r="N189" s="39">
        <v>41981.37999999999</v>
      </c>
      <c r="O189" s="39">
        <v>5089.8600000000006</v>
      </c>
      <c r="P189" s="67">
        <v>171</v>
      </c>
      <c r="R189" s="15" t="s">
        <v>560</v>
      </c>
      <c r="S189" s="16">
        <v>10237.729999999998</v>
      </c>
      <c r="U189" s="15" t="s">
        <v>560</v>
      </c>
      <c r="V189" s="16">
        <v>1170.5599999999959</v>
      </c>
    </row>
    <row r="190" spans="2:22" x14ac:dyDescent="0.35">
      <c r="B190" s="15" t="s">
        <v>580</v>
      </c>
      <c r="C190" s="16">
        <v>35704.55000000001</v>
      </c>
      <c r="D190" s="16">
        <v>31653.189999999995</v>
      </c>
      <c r="E190" s="16">
        <v>4051.3600000000151</v>
      </c>
      <c r="F190" s="17">
        <v>86</v>
      </c>
      <c r="G190" s="18">
        <v>0.11346901165257689</v>
      </c>
      <c r="M190" s="132" t="s">
        <v>1638</v>
      </c>
      <c r="N190" s="131"/>
      <c r="O190" s="131"/>
      <c r="P190" s="131"/>
      <c r="R190" s="15" t="s">
        <v>561</v>
      </c>
      <c r="S190" s="16">
        <v>35180.22</v>
      </c>
      <c r="U190" s="15" t="s">
        <v>561</v>
      </c>
      <c r="V190" s="16">
        <v>-408.35999999998603</v>
      </c>
    </row>
    <row r="191" spans="2:22" x14ac:dyDescent="0.35">
      <c r="B191" s="15" t="s">
        <v>581</v>
      </c>
      <c r="C191" s="16">
        <v>712293.62999999977</v>
      </c>
      <c r="D191" s="16">
        <v>733920.43000000017</v>
      </c>
      <c r="E191" s="16">
        <v>-21626.800000000396</v>
      </c>
      <c r="F191" s="17">
        <v>1155</v>
      </c>
      <c r="G191" s="18">
        <v>-3.036219767962884E-2</v>
      </c>
      <c r="M191" s="133" t="s">
        <v>780</v>
      </c>
      <c r="N191" s="39">
        <v>11138.69</v>
      </c>
      <c r="O191" s="39">
        <v>741.38000000000102</v>
      </c>
      <c r="P191" s="67">
        <v>11</v>
      </c>
      <c r="R191" s="15" t="s">
        <v>562</v>
      </c>
      <c r="S191" s="16">
        <v>41981.37999999999</v>
      </c>
      <c r="U191" s="15" t="s">
        <v>562</v>
      </c>
      <c r="V191" s="16">
        <v>5089.8600000000006</v>
      </c>
    </row>
    <row r="192" spans="2:22" x14ac:dyDescent="0.35">
      <c r="B192" s="15" t="s">
        <v>582</v>
      </c>
      <c r="C192" s="16">
        <v>1559.6499999999999</v>
      </c>
      <c r="D192" s="16">
        <v>1387.15</v>
      </c>
      <c r="E192" s="16">
        <v>172.49999999999977</v>
      </c>
      <c r="F192" s="17">
        <v>4</v>
      </c>
      <c r="G192" s="18">
        <v>0.11060173756932631</v>
      </c>
      <c r="M192" s="133" t="s">
        <v>846</v>
      </c>
      <c r="N192" s="39">
        <v>8917.4599999999991</v>
      </c>
      <c r="O192" s="39">
        <v>111.02000000000044</v>
      </c>
      <c r="P192" s="67">
        <v>45</v>
      </c>
      <c r="R192" s="15" t="s">
        <v>563</v>
      </c>
      <c r="S192" s="16">
        <v>694143.12000000011</v>
      </c>
      <c r="U192" s="15" t="s">
        <v>563</v>
      </c>
      <c r="V192" s="16">
        <v>-11017.059999999474</v>
      </c>
    </row>
    <row r="193" spans="2:22" x14ac:dyDescent="0.35">
      <c r="B193" s="15" t="s">
        <v>583</v>
      </c>
      <c r="C193" s="16">
        <v>110728.59000000001</v>
      </c>
      <c r="D193" s="16">
        <v>115702.04999999999</v>
      </c>
      <c r="E193" s="16">
        <v>-4973.4599999999773</v>
      </c>
      <c r="F193" s="17">
        <v>206</v>
      </c>
      <c r="G193" s="18">
        <v>-4.4915771075925169E-2</v>
      </c>
      <c r="M193" s="132" t="s">
        <v>1639</v>
      </c>
      <c r="N193" s="131"/>
      <c r="O193" s="131"/>
      <c r="P193" s="131"/>
      <c r="R193" s="15" t="s">
        <v>564</v>
      </c>
      <c r="S193" s="16">
        <v>199020.58999999994</v>
      </c>
      <c r="U193" s="15" t="s">
        <v>564</v>
      </c>
      <c r="V193" s="16">
        <v>-9990.3300000000745</v>
      </c>
    </row>
    <row r="194" spans="2:22" x14ac:dyDescent="0.35">
      <c r="B194" s="15" t="s">
        <v>584</v>
      </c>
      <c r="C194" s="16">
        <v>40287.050000000003</v>
      </c>
      <c r="D194" s="16">
        <v>35540.019999999975</v>
      </c>
      <c r="E194" s="16">
        <v>4747.0300000000279</v>
      </c>
      <c r="F194" s="17">
        <v>142</v>
      </c>
      <c r="G194" s="18">
        <v>0.11783017123368496</v>
      </c>
      <c r="M194" s="133" t="s">
        <v>713</v>
      </c>
      <c r="N194" s="39">
        <v>52306.070000000014</v>
      </c>
      <c r="O194" s="39">
        <v>6508.210000000021</v>
      </c>
      <c r="P194" s="67">
        <v>295</v>
      </c>
      <c r="R194" s="15" t="s">
        <v>565</v>
      </c>
      <c r="S194" s="16">
        <v>397472.02000000008</v>
      </c>
      <c r="U194" s="15" t="s">
        <v>565</v>
      </c>
      <c r="V194" s="16">
        <v>4383.7400000002817</v>
      </c>
    </row>
    <row r="195" spans="2:22" x14ac:dyDescent="0.35">
      <c r="B195" s="15" t="s">
        <v>585</v>
      </c>
      <c r="C195" s="16">
        <v>31477.469999999998</v>
      </c>
      <c r="D195" s="16">
        <v>33966.020000000004</v>
      </c>
      <c r="E195" s="16">
        <v>-2488.5500000000065</v>
      </c>
      <c r="F195" s="17">
        <v>73</v>
      </c>
      <c r="G195" s="18">
        <v>-7.9058132689825672E-2</v>
      </c>
      <c r="M195" s="38" t="s">
        <v>1544</v>
      </c>
      <c r="N195" s="131"/>
      <c r="O195" s="131"/>
      <c r="P195" s="131"/>
      <c r="R195" s="15" t="s">
        <v>566</v>
      </c>
      <c r="S195" s="16">
        <v>287191.73000000021</v>
      </c>
      <c r="U195" s="15" t="s">
        <v>566</v>
      </c>
      <c r="V195" s="16">
        <v>31611.54999999993</v>
      </c>
    </row>
    <row r="196" spans="2:22" x14ac:dyDescent="0.35">
      <c r="B196" s="15" t="s">
        <v>586</v>
      </c>
      <c r="C196" s="16">
        <v>4537.6500000000005</v>
      </c>
      <c r="D196" s="16">
        <v>4531.8099999999995</v>
      </c>
      <c r="E196" s="16">
        <v>5.840000000001055</v>
      </c>
      <c r="F196" s="17">
        <v>12</v>
      </c>
      <c r="G196" s="18">
        <v>1.2870097958196543E-3</v>
      </c>
      <c r="M196" s="132" t="s">
        <v>1640</v>
      </c>
      <c r="N196" s="131"/>
      <c r="O196" s="131"/>
      <c r="P196" s="131"/>
      <c r="R196" s="15" t="s">
        <v>567</v>
      </c>
      <c r="S196" s="16">
        <v>68910.760000000009</v>
      </c>
      <c r="U196" s="15" t="s">
        <v>567</v>
      </c>
      <c r="V196" s="16">
        <v>-6092.5999999999913</v>
      </c>
    </row>
    <row r="197" spans="2:22" x14ac:dyDescent="0.35">
      <c r="B197" s="15" t="s">
        <v>587</v>
      </c>
      <c r="C197" s="16">
        <v>1859.6200000000001</v>
      </c>
      <c r="D197" s="16">
        <v>2027.63</v>
      </c>
      <c r="E197" s="16">
        <v>-168.01</v>
      </c>
      <c r="F197" s="17">
        <v>5</v>
      </c>
      <c r="G197" s="18">
        <v>-9.0346414858949661E-2</v>
      </c>
      <c r="M197" s="133" t="s">
        <v>681</v>
      </c>
      <c r="N197" s="39">
        <v>473675.68000000005</v>
      </c>
      <c r="O197" s="39">
        <v>49567.700000000244</v>
      </c>
      <c r="P197" s="67">
        <v>1192</v>
      </c>
      <c r="R197" s="15" t="s">
        <v>568</v>
      </c>
      <c r="S197" s="16">
        <v>6368.96</v>
      </c>
      <c r="U197" s="15" t="s">
        <v>568</v>
      </c>
      <c r="V197" s="16">
        <v>-174.31000000000131</v>
      </c>
    </row>
    <row r="198" spans="2:22" x14ac:dyDescent="0.35">
      <c r="B198" s="15" t="s">
        <v>588</v>
      </c>
      <c r="C198" s="16">
        <v>1524.73</v>
      </c>
      <c r="D198" s="16">
        <v>1362.67</v>
      </c>
      <c r="E198" s="16">
        <v>162.05999999999995</v>
      </c>
      <c r="F198" s="17">
        <v>7</v>
      </c>
      <c r="G198" s="18">
        <v>0.10628767060397575</v>
      </c>
      <c r="M198" s="133" t="s">
        <v>786</v>
      </c>
      <c r="N198" s="39">
        <v>64689.779999999948</v>
      </c>
      <c r="O198" s="39">
        <v>113.85999999994237</v>
      </c>
      <c r="P198" s="67">
        <v>193</v>
      </c>
      <c r="R198" s="15" t="s">
        <v>569</v>
      </c>
      <c r="S198" s="16">
        <v>100403.74999999994</v>
      </c>
      <c r="U198" s="15" t="s">
        <v>569</v>
      </c>
      <c r="V198" s="16">
        <v>-5824.7400000001217</v>
      </c>
    </row>
    <row r="199" spans="2:22" x14ac:dyDescent="0.35">
      <c r="B199" s="15" t="s">
        <v>589</v>
      </c>
      <c r="C199" s="16">
        <v>1411.18</v>
      </c>
      <c r="D199" s="16">
        <v>1952.3700000000001</v>
      </c>
      <c r="E199" s="16">
        <v>-541.19000000000005</v>
      </c>
      <c r="F199" s="17">
        <v>3</v>
      </c>
      <c r="G199" s="18">
        <v>-0.38350175030825268</v>
      </c>
      <c r="M199" s="132" t="s">
        <v>1641</v>
      </c>
      <c r="N199" s="131"/>
      <c r="O199" s="131"/>
      <c r="P199" s="131"/>
      <c r="R199" s="15" t="s">
        <v>570</v>
      </c>
      <c r="S199" s="16">
        <v>288775.96000000002</v>
      </c>
      <c r="U199" s="15" t="s">
        <v>570</v>
      </c>
      <c r="V199" s="16">
        <v>-18913.459999999963</v>
      </c>
    </row>
    <row r="200" spans="2:22" x14ac:dyDescent="0.35">
      <c r="B200" s="15" t="s">
        <v>590</v>
      </c>
      <c r="C200" s="16">
        <v>3645.6799999999989</v>
      </c>
      <c r="D200" s="16">
        <v>4384.1600000000008</v>
      </c>
      <c r="E200" s="16">
        <v>-738.48000000000184</v>
      </c>
      <c r="F200" s="17">
        <v>73</v>
      </c>
      <c r="G200" s="18">
        <v>-0.20256303350815269</v>
      </c>
      <c r="M200" s="133" t="s">
        <v>682</v>
      </c>
      <c r="N200" s="39">
        <v>19151.47</v>
      </c>
      <c r="O200" s="39">
        <v>2134.3600000000079</v>
      </c>
      <c r="P200" s="67">
        <v>50</v>
      </c>
      <c r="R200" s="15" t="s">
        <v>571</v>
      </c>
      <c r="S200" s="16">
        <v>15075.469999999998</v>
      </c>
      <c r="U200" s="15" t="s">
        <v>571</v>
      </c>
      <c r="V200" s="16">
        <v>-65.320000000001528</v>
      </c>
    </row>
    <row r="201" spans="2:22" x14ac:dyDescent="0.35">
      <c r="B201" s="15" t="s">
        <v>591</v>
      </c>
      <c r="C201" s="16">
        <v>7603.3199999999988</v>
      </c>
      <c r="D201" s="16">
        <v>7372.7300000000014</v>
      </c>
      <c r="E201" s="16">
        <v>230.58999999999742</v>
      </c>
      <c r="F201" s="17">
        <v>23</v>
      </c>
      <c r="G201" s="18">
        <v>3.03275411267706E-2</v>
      </c>
      <c r="M201" s="132" t="s">
        <v>1642</v>
      </c>
      <c r="N201" s="131"/>
      <c r="O201" s="131"/>
      <c r="P201" s="131"/>
      <c r="R201" s="15" t="s">
        <v>572</v>
      </c>
      <c r="S201" s="16">
        <v>676732.67000000039</v>
      </c>
      <c r="U201" s="15" t="s">
        <v>572</v>
      </c>
      <c r="V201" s="16">
        <v>59131.760000000242</v>
      </c>
    </row>
    <row r="202" spans="2:22" x14ac:dyDescent="0.35">
      <c r="B202" s="15" t="s">
        <v>592</v>
      </c>
      <c r="C202" s="16">
        <v>259082.59999999992</v>
      </c>
      <c r="D202" s="16">
        <v>231469.72000000009</v>
      </c>
      <c r="E202" s="16">
        <v>27612.87999999983</v>
      </c>
      <c r="F202" s="17">
        <v>646</v>
      </c>
      <c r="G202" s="18">
        <v>0.10657944609170912</v>
      </c>
      <c r="M202" s="133" t="s">
        <v>558</v>
      </c>
      <c r="N202" s="39">
        <v>220675.93000000014</v>
      </c>
      <c r="O202" s="39">
        <v>22379.94000000009</v>
      </c>
      <c r="P202" s="67">
        <v>495</v>
      </c>
      <c r="R202" s="15" t="s">
        <v>573</v>
      </c>
      <c r="S202" s="16">
        <v>14237</v>
      </c>
      <c r="U202" s="15" t="s">
        <v>573</v>
      </c>
      <c r="V202" s="16">
        <v>-20.359999999998763</v>
      </c>
    </row>
    <row r="203" spans="2:22" x14ac:dyDescent="0.35">
      <c r="B203" s="15" t="s">
        <v>593</v>
      </c>
      <c r="C203" s="16">
        <v>114536.65000000001</v>
      </c>
      <c r="D203" s="16">
        <v>119796.73999999998</v>
      </c>
      <c r="E203" s="16">
        <v>-5260.0899999999674</v>
      </c>
      <c r="F203" s="17">
        <v>470</v>
      </c>
      <c r="G203" s="18">
        <v>-4.5924950659897656E-2</v>
      </c>
      <c r="M203" s="133" t="s">
        <v>560</v>
      </c>
      <c r="N203" s="39">
        <v>10237.729999999998</v>
      </c>
      <c r="O203" s="39">
        <v>1170.5599999999959</v>
      </c>
      <c r="P203" s="67">
        <v>25</v>
      </c>
      <c r="R203" s="15" t="s">
        <v>574</v>
      </c>
      <c r="S203" s="16">
        <v>59368.239999999983</v>
      </c>
      <c r="U203" s="15" t="s">
        <v>574</v>
      </c>
      <c r="V203" s="16">
        <v>7255.5599999999977</v>
      </c>
    </row>
    <row r="204" spans="2:22" x14ac:dyDescent="0.35">
      <c r="B204" s="15" t="s">
        <v>594</v>
      </c>
      <c r="C204" s="16">
        <v>731634.54000000015</v>
      </c>
      <c r="D204" s="16">
        <v>754259.2</v>
      </c>
      <c r="E204" s="16">
        <v>-22624.6599999998</v>
      </c>
      <c r="F204" s="17">
        <v>1344</v>
      </c>
      <c r="G204" s="18">
        <v>-3.0923444374290742E-2</v>
      </c>
      <c r="M204" s="133" t="s">
        <v>637</v>
      </c>
      <c r="N204" s="39">
        <v>104508.82000000002</v>
      </c>
      <c r="O204" s="39">
        <v>-7361.9499999999825</v>
      </c>
      <c r="P204" s="67">
        <v>181</v>
      </c>
      <c r="R204" s="15" t="s">
        <v>575</v>
      </c>
      <c r="S204" s="16">
        <v>7409.2000000000007</v>
      </c>
      <c r="U204" s="15" t="s">
        <v>575</v>
      </c>
      <c r="V204" s="16">
        <v>-728.14999999999964</v>
      </c>
    </row>
    <row r="205" spans="2:22" x14ac:dyDescent="0.35">
      <c r="B205" s="15" t="s">
        <v>595</v>
      </c>
      <c r="C205" s="16">
        <v>4689.119999999999</v>
      </c>
      <c r="D205" s="16">
        <v>4792.47</v>
      </c>
      <c r="E205" s="16">
        <v>-103.35000000000127</v>
      </c>
      <c r="F205" s="17">
        <v>9</v>
      </c>
      <c r="G205" s="18">
        <v>-2.2040382843689497E-2</v>
      </c>
      <c r="M205" s="133" t="s">
        <v>672</v>
      </c>
      <c r="N205" s="39">
        <v>58.06</v>
      </c>
      <c r="O205" s="39">
        <v>15.090000000000003</v>
      </c>
      <c r="P205" s="67">
        <v>2</v>
      </c>
      <c r="R205" s="15" t="s">
        <v>576</v>
      </c>
      <c r="S205" s="16">
        <v>140479.83000000005</v>
      </c>
      <c r="U205" s="15" t="s">
        <v>576</v>
      </c>
      <c r="V205" s="16">
        <v>13441.200000000084</v>
      </c>
    </row>
    <row r="206" spans="2:22" x14ac:dyDescent="0.35">
      <c r="B206" s="15" t="s">
        <v>596</v>
      </c>
      <c r="C206" s="16">
        <v>6417.1100000000006</v>
      </c>
      <c r="D206" s="16">
        <v>5763.9599999999991</v>
      </c>
      <c r="E206" s="16">
        <v>653.15000000000146</v>
      </c>
      <c r="F206" s="17">
        <v>7</v>
      </c>
      <c r="G206" s="18">
        <v>0.10178257813875738</v>
      </c>
      <c r="M206" s="133" t="s">
        <v>694</v>
      </c>
      <c r="N206" s="39">
        <v>47630.01999999999</v>
      </c>
      <c r="O206" s="39">
        <v>-3887.3800000000119</v>
      </c>
      <c r="P206" s="67">
        <v>100</v>
      </c>
      <c r="R206" s="15" t="s">
        <v>577</v>
      </c>
      <c r="S206" s="16">
        <v>290158.19000000024</v>
      </c>
      <c r="U206" s="15" t="s">
        <v>577</v>
      </c>
      <c r="V206" s="16">
        <v>-3938.4399999998859</v>
      </c>
    </row>
    <row r="207" spans="2:22" x14ac:dyDescent="0.35">
      <c r="B207" s="15" t="s">
        <v>597</v>
      </c>
      <c r="C207" s="16">
        <v>94346.229999999967</v>
      </c>
      <c r="D207" s="16">
        <v>99982.629999999932</v>
      </c>
      <c r="E207" s="16">
        <v>-5636.3999999999651</v>
      </c>
      <c r="F207" s="17">
        <v>376</v>
      </c>
      <c r="G207" s="18">
        <v>-5.9741655813909757E-2</v>
      </c>
      <c r="M207" s="133" t="s">
        <v>709</v>
      </c>
      <c r="N207" s="39">
        <v>58079.629999999968</v>
      </c>
      <c r="O207" s="39">
        <v>106.33999999994558</v>
      </c>
      <c r="P207" s="67">
        <v>317</v>
      </c>
      <c r="R207" s="15" t="s">
        <v>578</v>
      </c>
      <c r="S207" s="16">
        <v>34997.369999999981</v>
      </c>
      <c r="U207" s="15" t="s">
        <v>578</v>
      </c>
      <c r="V207" s="16">
        <v>-2555.5600000000195</v>
      </c>
    </row>
    <row r="208" spans="2:22" x14ac:dyDescent="0.35">
      <c r="B208" s="15" t="s">
        <v>598</v>
      </c>
      <c r="C208" s="16">
        <v>565938.1400000006</v>
      </c>
      <c r="D208" s="16">
        <v>586595.46999999986</v>
      </c>
      <c r="E208" s="16">
        <v>-20657.32999999926</v>
      </c>
      <c r="F208" s="17">
        <v>1602</v>
      </c>
      <c r="G208" s="18">
        <v>-3.6501038788442915E-2</v>
      </c>
      <c r="M208" s="133" t="s">
        <v>754</v>
      </c>
      <c r="N208" s="39">
        <v>57036.049999999988</v>
      </c>
      <c r="O208" s="39">
        <v>6575.3700000000026</v>
      </c>
      <c r="P208" s="67">
        <v>160</v>
      </c>
      <c r="R208" s="15" t="s">
        <v>579</v>
      </c>
      <c r="S208" s="16">
        <v>5925.8099999999986</v>
      </c>
      <c r="U208" s="15" t="s">
        <v>579</v>
      </c>
      <c r="V208" s="16">
        <v>60.589999999997417</v>
      </c>
    </row>
    <row r="209" spans="2:22" x14ac:dyDescent="0.35">
      <c r="B209" s="15" t="s">
        <v>599</v>
      </c>
      <c r="C209" s="16">
        <v>8094.53</v>
      </c>
      <c r="D209" s="16">
        <v>7105.9</v>
      </c>
      <c r="E209" s="16">
        <v>988.63000000000011</v>
      </c>
      <c r="F209" s="17">
        <v>31</v>
      </c>
      <c r="G209" s="18">
        <v>0.12213556562271066</v>
      </c>
      <c r="M209" s="133" t="s">
        <v>779</v>
      </c>
      <c r="N209" s="39">
        <v>133081.69</v>
      </c>
      <c r="O209" s="39">
        <v>-15299.930000000022</v>
      </c>
      <c r="P209" s="67">
        <v>694</v>
      </c>
      <c r="R209" s="15" t="s">
        <v>580</v>
      </c>
      <c r="S209" s="16">
        <v>35704.55000000001</v>
      </c>
      <c r="U209" s="15" t="s">
        <v>580</v>
      </c>
      <c r="V209" s="16">
        <v>4051.3600000000151</v>
      </c>
    </row>
    <row r="210" spans="2:22" x14ac:dyDescent="0.35">
      <c r="B210" s="15" t="s">
        <v>600</v>
      </c>
      <c r="C210" s="16">
        <v>131151.88999999996</v>
      </c>
      <c r="D210" s="16">
        <v>141009.56000000011</v>
      </c>
      <c r="E210" s="16">
        <v>-9857.6700000001583</v>
      </c>
      <c r="F210" s="17">
        <v>621</v>
      </c>
      <c r="G210" s="18">
        <v>-7.5162241276127709E-2</v>
      </c>
      <c r="M210" s="133" t="s">
        <v>787</v>
      </c>
      <c r="N210" s="39">
        <v>279023.81000000006</v>
      </c>
      <c r="O210" s="39">
        <v>-8008.0099999999511</v>
      </c>
      <c r="P210" s="67">
        <v>547</v>
      </c>
      <c r="R210" s="15" t="s">
        <v>581</v>
      </c>
      <c r="S210" s="16">
        <v>712293.62999999977</v>
      </c>
      <c r="U210" s="15" t="s">
        <v>581</v>
      </c>
      <c r="V210" s="16">
        <v>-21626.800000000396</v>
      </c>
    </row>
    <row r="211" spans="2:22" x14ac:dyDescent="0.35">
      <c r="B211" s="15" t="s">
        <v>601</v>
      </c>
      <c r="C211" s="16">
        <v>130995.20000000001</v>
      </c>
      <c r="D211" s="16">
        <v>114737.06999999995</v>
      </c>
      <c r="E211" s="16">
        <v>16258.130000000063</v>
      </c>
      <c r="F211" s="17">
        <v>692</v>
      </c>
      <c r="G211" s="18">
        <v>0.12411241022571866</v>
      </c>
      <c r="M211" s="133" t="s">
        <v>923</v>
      </c>
      <c r="N211" s="39">
        <v>88724.659999999945</v>
      </c>
      <c r="O211" s="39">
        <v>-219.4500000000553</v>
      </c>
      <c r="P211" s="67">
        <v>160</v>
      </c>
      <c r="R211" s="15" t="s">
        <v>582</v>
      </c>
      <c r="S211" s="16">
        <v>1559.6499999999999</v>
      </c>
      <c r="U211" s="15" t="s">
        <v>582</v>
      </c>
      <c r="V211" s="16">
        <v>172.49999999999977</v>
      </c>
    </row>
    <row r="212" spans="2:22" x14ac:dyDescent="0.35">
      <c r="B212" s="15" t="s">
        <v>602</v>
      </c>
      <c r="C212" s="16">
        <v>269108.15000000014</v>
      </c>
      <c r="D212" s="16">
        <v>243486.88</v>
      </c>
      <c r="E212" s="16">
        <v>25621.270000000135</v>
      </c>
      <c r="F212" s="17">
        <v>588</v>
      </c>
      <c r="G212" s="18">
        <v>9.5208078982372407E-2</v>
      </c>
      <c r="M212" s="133" t="s">
        <v>1020</v>
      </c>
      <c r="N212" s="39">
        <v>11932.480000000001</v>
      </c>
      <c r="O212" s="39">
        <v>-1413.9600000000009</v>
      </c>
      <c r="P212" s="67">
        <v>10</v>
      </c>
      <c r="R212" s="15" t="s">
        <v>583</v>
      </c>
      <c r="S212" s="16">
        <v>110728.59000000001</v>
      </c>
      <c r="U212" s="15" t="s">
        <v>583</v>
      </c>
      <c r="V212" s="16">
        <v>-4973.4599999999773</v>
      </c>
    </row>
    <row r="213" spans="2:22" x14ac:dyDescent="0.35">
      <c r="B213" s="15" t="s">
        <v>603</v>
      </c>
      <c r="C213" s="16">
        <v>28216.609999999993</v>
      </c>
      <c r="D213" s="16">
        <v>24651.059999999998</v>
      </c>
      <c r="E213" s="16">
        <v>3565.5499999999956</v>
      </c>
      <c r="F213" s="17">
        <v>136</v>
      </c>
      <c r="G213" s="18">
        <v>0.12636351425631911</v>
      </c>
      <c r="M213" s="132" t="s">
        <v>1643</v>
      </c>
      <c r="N213" s="131"/>
      <c r="O213" s="131"/>
      <c r="P213" s="131"/>
      <c r="R213" s="15" t="s">
        <v>584</v>
      </c>
      <c r="S213" s="16">
        <v>40287.050000000003</v>
      </c>
      <c r="U213" s="15" t="s">
        <v>584</v>
      </c>
      <c r="V213" s="16">
        <v>4747.0300000000279</v>
      </c>
    </row>
    <row r="214" spans="2:22" x14ac:dyDescent="0.35">
      <c r="B214" s="15" t="s">
        <v>604</v>
      </c>
      <c r="C214" s="16">
        <v>56395.3</v>
      </c>
      <c r="D214" s="16">
        <v>70656.179999999993</v>
      </c>
      <c r="E214" s="16">
        <v>-14260.87999999999</v>
      </c>
      <c r="F214" s="17">
        <v>50</v>
      </c>
      <c r="G214" s="18">
        <v>-0.25287355506575881</v>
      </c>
      <c r="M214" s="133" t="s">
        <v>940</v>
      </c>
      <c r="N214" s="39">
        <v>714.5</v>
      </c>
      <c r="O214" s="39">
        <v>65.710000000000036</v>
      </c>
      <c r="P214" s="67">
        <v>3</v>
      </c>
      <c r="R214" s="15" t="s">
        <v>585</v>
      </c>
      <c r="S214" s="16">
        <v>31477.469999999998</v>
      </c>
      <c r="U214" s="15" t="s">
        <v>585</v>
      </c>
      <c r="V214" s="16">
        <v>-2488.5500000000065</v>
      </c>
    </row>
    <row r="215" spans="2:22" x14ac:dyDescent="0.35">
      <c r="B215" s="15" t="s">
        <v>605</v>
      </c>
      <c r="C215" s="16">
        <v>268236.11000000022</v>
      </c>
      <c r="D215" s="16">
        <v>270013.55</v>
      </c>
      <c r="E215" s="16">
        <v>-1777.4399999997695</v>
      </c>
      <c r="F215" s="17">
        <v>475</v>
      </c>
      <c r="G215" s="18">
        <v>-6.6264008973279847E-3</v>
      </c>
      <c r="M215" s="132" t="s">
        <v>1644</v>
      </c>
      <c r="N215" s="131"/>
      <c r="O215" s="131"/>
      <c r="P215" s="131"/>
      <c r="R215" s="15" t="s">
        <v>586</v>
      </c>
      <c r="S215" s="16">
        <v>4537.6500000000005</v>
      </c>
      <c r="U215" s="15" t="s">
        <v>586</v>
      </c>
      <c r="V215" s="16">
        <v>5.840000000001055</v>
      </c>
    </row>
    <row r="216" spans="2:22" x14ac:dyDescent="0.35">
      <c r="B216" s="15" t="s">
        <v>606</v>
      </c>
      <c r="C216" s="16">
        <v>68421.219999999987</v>
      </c>
      <c r="D216" s="16">
        <v>74479.360000000001</v>
      </c>
      <c r="E216" s="16">
        <v>-6058.140000000014</v>
      </c>
      <c r="F216" s="17">
        <v>136</v>
      </c>
      <c r="G216" s="18">
        <v>-8.8541829566909439E-2</v>
      </c>
      <c r="M216" s="133" t="s">
        <v>825</v>
      </c>
      <c r="N216" s="39">
        <v>392706.77999999991</v>
      </c>
      <c r="O216" s="39">
        <v>35128.769999999902</v>
      </c>
      <c r="P216" s="67">
        <v>709</v>
      </c>
      <c r="R216" s="15" t="s">
        <v>587</v>
      </c>
      <c r="S216" s="16">
        <v>1859.6200000000001</v>
      </c>
      <c r="U216" s="15" t="s">
        <v>587</v>
      </c>
      <c r="V216" s="16">
        <v>-168.01</v>
      </c>
    </row>
    <row r="217" spans="2:22" x14ac:dyDescent="0.35">
      <c r="B217" s="15" t="s">
        <v>607</v>
      </c>
      <c r="C217" s="16">
        <v>154595.59000000008</v>
      </c>
      <c r="D217" s="16">
        <v>139718.24999999997</v>
      </c>
      <c r="E217" s="16">
        <v>14877.340000000113</v>
      </c>
      <c r="F217" s="17">
        <v>1055</v>
      </c>
      <c r="G217" s="18">
        <v>9.623392232598682E-2</v>
      </c>
      <c r="M217" s="132" t="s">
        <v>1544</v>
      </c>
      <c r="N217" s="131"/>
      <c r="O217" s="131"/>
      <c r="P217" s="131"/>
      <c r="R217" s="15" t="s">
        <v>588</v>
      </c>
      <c r="S217" s="16">
        <v>1524.73</v>
      </c>
      <c r="U217" s="15" t="s">
        <v>588</v>
      </c>
      <c r="V217" s="16">
        <v>162.05999999999995</v>
      </c>
    </row>
    <row r="218" spans="2:22" x14ac:dyDescent="0.35">
      <c r="B218" s="15" t="s">
        <v>608</v>
      </c>
      <c r="C218" s="16">
        <v>5173.9599999999991</v>
      </c>
      <c r="D218" s="16">
        <v>5012.38</v>
      </c>
      <c r="E218" s="16">
        <v>161.57999999999902</v>
      </c>
      <c r="F218" s="17">
        <v>16</v>
      </c>
      <c r="G218" s="18">
        <v>3.1229464472086958E-2</v>
      </c>
      <c r="M218" s="133" t="s">
        <v>497</v>
      </c>
      <c r="N218" s="39">
        <v>4869.6400000000003</v>
      </c>
      <c r="O218" s="39">
        <v>187.27999999999975</v>
      </c>
      <c r="P218" s="67">
        <v>17</v>
      </c>
      <c r="R218" s="15" t="s">
        <v>589</v>
      </c>
      <c r="S218" s="16">
        <v>1411.18</v>
      </c>
      <c r="U218" s="15" t="s">
        <v>589</v>
      </c>
      <c r="V218" s="16">
        <v>-541.19000000000005</v>
      </c>
    </row>
    <row r="219" spans="2:22" x14ac:dyDescent="0.35">
      <c r="B219" s="15" t="s">
        <v>609</v>
      </c>
      <c r="C219" s="16">
        <v>5555.67</v>
      </c>
      <c r="D219" s="16">
        <v>4846.0899999999992</v>
      </c>
      <c r="E219" s="16">
        <v>709.58000000000084</v>
      </c>
      <c r="F219" s="17">
        <v>34</v>
      </c>
      <c r="G219" s="18">
        <v>0.12772176893156015</v>
      </c>
      <c r="M219" s="133" t="s">
        <v>832</v>
      </c>
      <c r="N219" s="39">
        <v>25068.359999999997</v>
      </c>
      <c r="O219" s="39">
        <v>-241.05000000000291</v>
      </c>
      <c r="P219" s="67">
        <v>154</v>
      </c>
      <c r="R219" s="15" t="s">
        <v>590</v>
      </c>
      <c r="S219" s="16">
        <v>3645.6799999999989</v>
      </c>
      <c r="U219" s="15" t="s">
        <v>590</v>
      </c>
      <c r="V219" s="16">
        <v>-738.48000000000184</v>
      </c>
    </row>
    <row r="220" spans="2:22" x14ac:dyDescent="0.35">
      <c r="B220" s="15" t="s">
        <v>610</v>
      </c>
      <c r="C220" s="16">
        <v>310485.08000000037</v>
      </c>
      <c r="D220" s="16">
        <v>316264.30000000022</v>
      </c>
      <c r="E220" s="16">
        <v>-5779.2199999998556</v>
      </c>
      <c r="F220" s="17">
        <v>1545</v>
      </c>
      <c r="G220" s="18">
        <v>-1.8613519206783943E-2</v>
      </c>
      <c r="M220" s="132" t="s">
        <v>1645</v>
      </c>
      <c r="N220" s="131"/>
      <c r="O220" s="131"/>
      <c r="P220" s="131"/>
      <c r="R220" s="15" t="s">
        <v>591</v>
      </c>
      <c r="S220" s="16">
        <v>7603.3199999999988</v>
      </c>
      <c r="U220" s="15" t="s">
        <v>591</v>
      </c>
      <c r="V220" s="16">
        <v>230.58999999999742</v>
      </c>
    </row>
    <row r="221" spans="2:22" x14ac:dyDescent="0.35">
      <c r="B221" s="15" t="s">
        <v>611</v>
      </c>
      <c r="C221" s="16">
        <v>13709.289999999999</v>
      </c>
      <c r="D221" s="16">
        <v>14195.650000000001</v>
      </c>
      <c r="E221" s="16">
        <v>-486.3600000000024</v>
      </c>
      <c r="F221" s="17">
        <v>15</v>
      </c>
      <c r="G221" s="18">
        <v>-3.5476673117280505E-2</v>
      </c>
      <c r="M221" s="133" t="s">
        <v>803</v>
      </c>
      <c r="N221" s="39">
        <v>75698.840000000011</v>
      </c>
      <c r="O221" s="39">
        <v>-5130.1499999999651</v>
      </c>
      <c r="P221" s="67">
        <v>138</v>
      </c>
      <c r="R221" s="15" t="s">
        <v>592</v>
      </c>
      <c r="S221" s="16">
        <v>259082.59999999992</v>
      </c>
      <c r="U221" s="15" t="s">
        <v>592</v>
      </c>
      <c r="V221" s="16">
        <v>27612.87999999983</v>
      </c>
    </row>
    <row r="222" spans="2:22" x14ac:dyDescent="0.35">
      <c r="B222" s="15" t="s">
        <v>612</v>
      </c>
      <c r="C222" s="16">
        <v>60027.799999999996</v>
      </c>
      <c r="D222" s="16">
        <v>60887.260000000031</v>
      </c>
      <c r="E222" s="16">
        <v>-859.46000000003551</v>
      </c>
      <c r="F222" s="17">
        <v>308</v>
      </c>
      <c r="G222" s="18">
        <v>-1.431769946591472E-2</v>
      </c>
      <c r="M222" s="132" t="s">
        <v>1646</v>
      </c>
      <c r="N222" s="131"/>
      <c r="O222" s="131"/>
      <c r="P222" s="131"/>
      <c r="R222" s="15" t="s">
        <v>593</v>
      </c>
      <c r="S222" s="16">
        <v>114536.65000000001</v>
      </c>
      <c r="U222" s="15" t="s">
        <v>593</v>
      </c>
      <c r="V222" s="16">
        <v>-5260.0899999999674</v>
      </c>
    </row>
    <row r="223" spans="2:22" x14ac:dyDescent="0.35">
      <c r="B223" s="15" t="s">
        <v>613</v>
      </c>
      <c r="C223" s="16">
        <v>148979.84</v>
      </c>
      <c r="D223" s="16">
        <v>161864.44000000003</v>
      </c>
      <c r="E223" s="16">
        <v>-12884.600000000035</v>
      </c>
      <c r="F223" s="17">
        <v>238</v>
      </c>
      <c r="G223" s="18">
        <v>-8.6485527169313889E-2</v>
      </c>
      <c r="M223" s="133" t="s">
        <v>934</v>
      </c>
      <c r="N223" s="39">
        <v>458654.2100000006</v>
      </c>
      <c r="O223" s="39">
        <v>-3716.9599999992643</v>
      </c>
      <c r="P223" s="67">
        <v>928</v>
      </c>
      <c r="R223" s="15" t="s">
        <v>594</v>
      </c>
      <c r="S223" s="16">
        <v>731634.54000000015</v>
      </c>
      <c r="U223" s="15" t="s">
        <v>594</v>
      </c>
      <c r="V223" s="16">
        <v>-22624.6599999998</v>
      </c>
    </row>
    <row r="224" spans="2:22" x14ac:dyDescent="0.35">
      <c r="B224" s="15" t="s">
        <v>614</v>
      </c>
      <c r="C224" s="16">
        <v>202.33</v>
      </c>
      <c r="D224" s="16">
        <v>187.16</v>
      </c>
      <c r="E224" s="16">
        <v>15.170000000000016</v>
      </c>
      <c r="F224" s="17">
        <v>1</v>
      </c>
      <c r="G224" s="18">
        <v>7.4976523501210965E-2</v>
      </c>
      <c r="M224" s="132" t="s">
        <v>1647</v>
      </c>
      <c r="N224" s="131"/>
      <c r="O224" s="131"/>
      <c r="P224" s="131"/>
      <c r="R224" s="15" t="s">
        <v>595</v>
      </c>
      <c r="S224" s="16">
        <v>4689.119999999999</v>
      </c>
      <c r="U224" s="15" t="s">
        <v>595</v>
      </c>
      <c r="V224" s="16">
        <v>-103.35000000000127</v>
      </c>
    </row>
    <row r="225" spans="2:22" x14ac:dyDescent="0.35">
      <c r="B225" s="15" t="s">
        <v>615</v>
      </c>
      <c r="C225" s="16">
        <v>101000.32000000002</v>
      </c>
      <c r="D225" s="16">
        <v>100599.11000000002</v>
      </c>
      <c r="E225" s="16">
        <v>401.2100000000064</v>
      </c>
      <c r="F225" s="17">
        <v>181</v>
      </c>
      <c r="G225" s="18">
        <v>3.9723636519172047E-3</v>
      </c>
      <c r="M225" s="133" t="s">
        <v>621</v>
      </c>
      <c r="N225" s="39">
        <v>318252.19000000041</v>
      </c>
      <c r="O225" s="39">
        <v>-5808.1699999997509</v>
      </c>
      <c r="P225" s="67">
        <v>1012</v>
      </c>
      <c r="R225" s="15" t="s">
        <v>596</v>
      </c>
      <c r="S225" s="16">
        <v>6417.1100000000006</v>
      </c>
      <c r="U225" s="15" t="s">
        <v>596</v>
      </c>
      <c r="V225" s="16">
        <v>653.15000000000146</v>
      </c>
    </row>
    <row r="226" spans="2:22" x14ac:dyDescent="0.35">
      <c r="B226" s="15" t="s">
        <v>616</v>
      </c>
      <c r="C226" s="16">
        <v>60710.249999999964</v>
      </c>
      <c r="D226" s="16">
        <v>61616.569999999978</v>
      </c>
      <c r="E226" s="16">
        <v>-906.32000000001426</v>
      </c>
      <c r="F226" s="17">
        <v>340</v>
      </c>
      <c r="G226" s="18">
        <v>-1.492861584328865E-2</v>
      </c>
      <c r="M226" s="37" t="s">
        <v>386</v>
      </c>
      <c r="N226" s="131"/>
      <c r="O226" s="131"/>
      <c r="P226" s="131"/>
      <c r="R226" s="15" t="s">
        <v>597</v>
      </c>
      <c r="S226" s="16">
        <v>94346.229999999967</v>
      </c>
      <c r="U226" s="15" t="s">
        <v>597</v>
      </c>
      <c r="V226" s="16">
        <v>-5636.3999999999651</v>
      </c>
    </row>
    <row r="227" spans="2:22" x14ac:dyDescent="0.35">
      <c r="B227" s="15" t="s">
        <v>617</v>
      </c>
      <c r="C227" s="16">
        <v>264731.1500000002</v>
      </c>
      <c r="D227" s="16">
        <v>253998.24000000011</v>
      </c>
      <c r="E227" s="16">
        <v>10732.910000000091</v>
      </c>
      <c r="F227" s="17">
        <v>503</v>
      </c>
      <c r="G227" s="18">
        <v>4.054267886495444E-2</v>
      </c>
      <c r="M227" s="38" t="s">
        <v>1545</v>
      </c>
      <c r="N227" s="131"/>
      <c r="O227" s="131"/>
      <c r="P227" s="131"/>
      <c r="R227" s="15" t="s">
        <v>598</v>
      </c>
      <c r="S227" s="16">
        <v>565938.1400000006</v>
      </c>
      <c r="U227" s="15" t="s">
        <v>598</v>
      </c>
      <c r="V227" s="16">
        <v>-20657.32999999926</v>
      </c>
    </row>
    <row r="228" spans="2:22" x14ac:dyDescent="0.35">
      <c r="B228" s="15" t="s">
        <v>618</v>
      </c>
      <c r="C228" s="16">
        <v>34338.260000000009</v>
      </c>
      <c r="D228" s="16">
        <v>32184.640000000014</v>
      </c>
      <c r="E228" s="16">
        <v>2153.6199999999953</v>
      </c>
      <c r="F228" s="17">
        <v>111</v>
      </c>
      <c r="G228" s="18">
        <v>6.2717796417174163E-2</v>
      </c>
      <c r="M228" s="132" t="s">
        <v>1648</v>
      </c>
      <c r="N228" s="131"/>
      <c r="O228" s="131"/>
      <c r="P228" s="131"/>
      <c r="R228" s="15" t="s">
        <v>599</v>
      </c>
      <c r="S228" s="16">
        <v>8094.53</v>
      </c>
      <c r="U228" s="15" t="s">
        <v>599</v>
      </c>
      <c r="V228" s="16">
        <v>988.63000000000011</v>
      </c>
    </row>
    <row r="229" spans="2:22" x14ac:dyDescent="0.35">
      <c r="B229" s="15" t="s">
        <v>619</v>
      </c>
      <c r="C229" s="16">
        <v>7856.5199999999977</v>
      </c>
      <c r="D229" s="16">
        <v>6916.18</v>
      </c>
      <c r="E229" s="16">
        <v>940.33999999999742</v>
      </c>
      <c r="F229" s="17">
        <v>195</v>
      </c>
      <c r="G229" s="18">
        <v>0.11968912444695587</v>
      </c>
      <c r="M229" s="133" t="s">
        <v>976</v>
      </c>
      <c r="N229" s="39">
        <v>148262.77000000008</v>
      </c>
      <c r="O229" s="39">
        <v>13981.400000000052</v>
      </c>
      <c r="P229" s="67">
        <v>372</v>
      </c>
      <c r="R229" s="15" t="s">
        <v>600</v>
      </c>
      <c r="S229" s="16">
        <v>131151.88999999996</v>
      </c>
      <c r="U229" s="15" t="s">
        <v>600</v>
      </c>
      <c r="V229" s="16">
        <v>-9857.6700000001583</v>
      </c>
    </row>
    <row r="230" spans="2:22" x14ac:dyDescent="0.35">
      <c r="B230" s="15" t="s">
        <v>620</v>
      </c>
      <c r="C230" s="16">
        <v>1399.78</v>
      </c>
      <c r="D230" s="16">
        <v>1267.6500000000001</v>
      </c>
      <c r="E230" s="16">
        <v>132.12999999999988</v>
      </c>
      <c r="F230" s="17">
        <v>2</v>
      </c>
      <c r="G230" s="18">
        <v>9.4393404677877865E-2</v>
      </c>
      <c r="M230" s="132" t="s">
        <v>1649</v>
      </c>
      <c r="N230" s="131"/>
      <c r="O230" s="131"/>
      <c r="P230" s="131"/>
      <c r="R230" s="15" t="s">
        <v>601</v>
      </c>
      <c r="S230" s="16">
        <v>130995.20000000001</v>
      </c>
      <c r="U230" s="15" t="s">
        <v>601</v>
      </c>
      <c r="V230" s="16">
        <v>16258.130000000063</v>
      </c>
    </row>
    <row r="231" spans="2:22" x14ac:dyDescent="0.35">
      <c r="B231" s="15" t="s">
        <v>621</v>
      </c>
      <c r="C231" s="16">
        <v>318252.19000000041</v>
      </c>
      <c r="D231" s="16">
        <v>324060.36000000016</v>
      </c>
      <c r="E231" s="16">
        <v>-5808.1699999997509</v>
      </c>
      <c r="F231" s="17">
        <v>1012</v>
      </c>
      <c r="G231" s="18">
        <v>-1.8250212198067651E-2</v>
      </c>
      <c r="M231" s="133" t="s">
        <v>880</v>
      </c>
      <c r="N231" s="39">
        <v>4132.53</v>
      </c>
      <c r="O231" s="39">
        <v>-24.700000000000728</v>
      </c>
      <c r="P231" s="67">
        <v>8</v>
      </c>
      <c r="R231" s="15" t="s">
        <v>602</v>
      </c>
      <c r="S231" s="16">
        <v>269108.15000000014</v>
      </c>
      <c r="U231" s="15" t="s">
        <v>602</v>
      </c>
      <c r="V231" s="16">
        <v>25621.270000000135</v>
      </c>
    </row>
    <row r="232" spans="2:22" x14ac:dyDescent="0.35">
      <c r="B232" s="15" t="s">
        <v>622</v>
      </c>
      <c r="C232" s="16">
        <v>294524.04000000004</v>
      </c>
      <c r="D232" s="16">
        <v>263907.83000000007</v>
      </c>
      <c r="E232" s="16">
        <v>30616.209999999963</v>
      </c>
      <c r="F232" s="17">
        <v>680</v>
      </c>
      <c r="G232" s="18">
        <v>0.10395148049714366</v>
      </c>
      <c r="M232" s="38" t="s">
        <v>1546</v>
      </c>
      <c r="N232" s="131"/>
      <c r="O232" s="131"/>
      <c r="P232" s="131"/>
      <c r="R232" s="15" t="s">
        <v>603</v>
      </c>
      <c r="S232" s="16">
        <v>28216.609999999993</v>
      </c>
      <c r="U232" s="15" t="s">
        <v>603</v>
      </c>
      <c r="V232" s="16">
        <v>3565.5499999999956</v>
      </c>
    </row>
    <row r="233" spans="2:22" x14ac:dyDescent="0.35">
      <c r="B233" s="15" t="s">
        <v>623</v>
      </c>
      <c r="C233" s="16">
        <v>43911.229999999981</v>
      </c>
      <c r="D233" s="16">
        <v>43726.279999999992</v>
      </c>
      <c r="E233" s="16">
        <v>184.94999999998981</v>
      </c>
      <c r="F233" s="17">
        <v>149</v>
      </c>
      <c r="G233" s="18">
        <v>4.2119066124995793E-3</v>
      </c>
      <c r="M233" s="132" t="s">
        <v>1650</v>
      </c>
      <c r="N233" s="131"/>
      <c r="O233" s="131"/>
      <c r="P233" s="131"/>
      <c r="R233" s="15" t="s">
        <v>604</v>
      </c>
      <c r="S233" s="16">
        <v>56395.3</v>
      </c>
      <c r="U233" s="15" t="s">
        <v>604</v>
      </c>
      <c r="V233" s="16">
        <v>-14260.87999999999</v>
      </c>
    </row>
    <row r="234" spans="2:22" x14ac:dyDescent="0.35">
      <c r="B234" s="15" t="s">
        <v>624</v>
      </c>
      <c r="C234" s="16">
        <v>285339.97000000015</v>
      </c>
      <c r="D234" s="16">
        <v>289387.3299999999</v>
      </c>
      <c r="E234" s="16">
        <v>-4047.3599999997532</v>
      </c>
      <c r="F234" s="17">
        <v>968</v>
      </c>
      <c r="G234" s="18">
        <v>-1.4184342978657182E-2</v>
      </c>
      <c r="M234" s="133" t="s">
        <v>777</v>
      </c>
      <c r="N234" s="39">
        <v>401722.30999999982</v>
      </c>
      <c r="O234" s="39">
        <v>-36732.620000000228</v>
      </c>
      <c r="P234" s="67">
        <v>578</v>
      </c>
      <c r="R234" s="15" t="s">
        <v>605</v>
      </c>
      <c r="S234" s="16">
        <v>268236.11000000022</v>
      </c>
      <c r="U234" s="15" t="s">
        <v>605</v>
      </c>
      <c r="V234" s="16">
        <v>-1777.4399999997695</v>
      </c>
    </row>
    <row r="235" spans="2:22" x14ac:dyDescent="0.35">
      <c r="B235" s="15" t="s">
        <v>625</v>
      </c>
      <c r="C235" s="16">
        <v>49642.01999999999</v>
      </c>
      <c r="D235" s="16">
        <v>50468.899999999994</v>
      </c>
      <c r="E235" s="16">
        <v>-826.88000000000466</v>
      </c>
      <c r="F235" s="17">
        <v>282</v>
      </c>
      <c r="G235" s="18">
        <v>-1.665685642929125E-2</v>
      </c>
      <c r="M235" s="38" t="s">
        <v>1547</v>
      </c>
      <c r="N235" s="131"/>
      <c r="O235" s="131"/>
      <c r="P235" s="131"/>
      <c r="R235" s="15" t="s">
        <v>606</v>
      </c>
      <c r="S235" s="16">
        <v>68421.219999999987</v>
      </c>
      <c r="U235" s="15" t="s">
        <v>606</v>
      </c>
      <c r="V235" s="16">
        <v>-6058.140000000014</v>
      </c>
    </row>
    <row r="236" spans="2:22" x14ac:dyDescent="0.35">
      <c r="B236" s="15" t="s">
        <v>626</v>
      </c>
      <c r="C236" s="16">
        <v>343435.41000000027</v>
      </c>
      <c r="D236" s="16">
        <v>364405.23999999982</v>
      </c>
      <c r="E236" s="16">
        <v>-20969.829999999551</v>
      </c>
      <c r="F236" s="17">
        <v>1052</v>
      </c>
      <c r="G236" s="18">
        <v>-6.1059021258173508E-2</v>
      </c>
      <c r="M236" s="132" t="s">
        <v>1651</v>
      </c>
      <c r="N236" s="131"/>
      <c r="O236" s="131"/>
      <c r="P236" s="131"/>
      <c r="R236" s="15" t="s">
        <v>607</v>
      </c>
      <c r="S236" s="16">
        <v>154595.59000000008</v>
      </c>
      <c r="U236" s="15" t="s">
        <v>607</v>
      </c>
      <c r="V236" s="16">
        <v>14877.340000000113</v>
      </c>
    </row>
    <row r="237" spans="2:22" x14ac:dyDescent="0.35">
      <c r="B237" s="15" t="s">
        <v>627</v>
      </c>
      <c r="C237" s="16">
        <v>165149.92000000004</v>
      </c>
      <c r="D237" s="16">
        <v>177120.69999999998</v>
      </c>
      <c r="E237" s="16">
        <v>-11970.779999999941</v>
      </c>
      <c r="F237" s="17">
        <v>173</v>
      </c>
      <c r="G237" s="18">
        <v>-7.2484322123800835E-2</v>
      </c>
      <c r="M237" s="133" t="s">
        <v>665</v>
      </c>
      <c r="N237" s="39">
        <v>8075.3799999999992</v>
      </c>
      <c r="O237" s="39">
        <v>84.829999999999927</v>
      </c>
      <c r="P237" s="67">
        <v>25</v>
      </c>
      <c r="R237" s="15" t="s">
        <v>608</v>
      </c>
      <c r="S237" s="16">
        <v>5173.9599999999991</v>
      </c>
      <c r="U237" s="15" t="s">
        <v>608</v>
      </c>
      <c r="V237" s="16">
        <v>161.57999999999902</v>
      </c>
    </row>
    <row r="238" spans="2:22" x14ac:dyDescent="0.35">
      <c r="B238" s="15" t="s">
        <v>628</v>
      </c>
      <c r="C238" s="16">
        <v>4038.0199999999995</v>
      </c>
      <c r="D238" s="16">
        <v>3656.42</v>
      </c>
      <c r="E238" s="16">
        <v>381.59999999999945</v>
      </c>
      <c r="F238" s="17">
        <v>5</v>
      </c>
      <c r="G238" s="18">
        <v>9.4501760763938639E-2</v>
      </c>
      <c r="M238" s="133" t="s">
        <v>913</v>
      </c>
      <c r="N238" s="39">
        <v>148709.24999999994</v>
      </c>
      <c r="O238" s="39">
        <v>-549.29000000003725</v>
      </c>
      <c r="P238" s="67">
        <v>1292</v>
      </c>
      <c r="R238" s="15" t="s">
        <v>609</v>
      </c>
      <c r="S238" s="16">
        <v>5555.67</v>
      </c>
      <c r="U238" s="15" t="s">
        <v>609</v>
      </c>
      <c r="V238" s="16">
        <v>709.58000000000084</v>
      </c>
    </row>
    <row r="239" spans="2:22" x14ac:dyDescent="0.35">
      <c r="B239" s="15" t="s">
        <v>629</v>
      </c>
      <c r="C239" s="16">
        <v>172411.69999999998</v>
      </c>
      <c r="D239" s="16">
        <v>181486.93999999986</v>
      </c>
      <c r="E239" s="16">
        <v>-9075.2399999998743</v>
      </c>
      <c r="F239" s="17">
        <v>563</v>
      </c>
      <c r="G239" s="18">
        <v>-5.2637031013555782E-2</v>
      </c>
      <c r="M239" s="132" t="s">
        <v>1652</v>
      </c>
      <c r="N239" s="131"/>
      <c r="O239" s="131"/>
      <c r="P239" s="131"/>
      <c r="R239" s="15" t="s">
        <v>610</v>
      </c>
      <c r="S239" s="16">
        <v>310485.08000000037</v>
      </c>
      <c r="U239" s="15" t="s">
        <v>610</v>
      </c>
      <c r="V239" s="16">
        <v>-5779.2199999998556</v>
      </c>
    </row>
    <row r="240" spans="2:22" x14ac:dyDescent="0.35">
      <c r="B240" s="15" t="s">
        <v>630</v>
      </c>
      <c r="C240" s="16">
        <v>138515.38999999996</v>
      </c>
      <c r="D240" s="16">
        <v>121906.49999999997</v>
      </c>
      <c r="E240" s="16">
        <v>16608.889999999985</v>
      </c>
      <c r="F240" s="17">
        <v>623</v>
      </c>
      <c r="G240" s="18">
        <v>0.1199064594916131</v>
      </c>
      <c r="M240" s="133" t="s">
        <v>855</v>
      </c>
      <c r="N240" s="39">
        <v>443704.07000000018</v>
      </c>
      <c r="O240" s="39">
        <v>-26942.209999999846</v>
      </c>
      <c r="P240" s="67">
        <v>766</v>
      </c>
      <c r="R240" s="15" t="s">
        <v>611</v>
      </c>
      <c r="S240" s="16">
        <v>13709.289999999999</v>
      </c>
      <c r="U240" s="15" t="s">
        <v>611</v>
      </c>
      <c r="V240" s="16">
        <v>-486.3600000000024</v>
      </c>
    </row>
    <row r="241" spans="2:22" x14ac:dyDescent="0.35">
      <c r="B241" s="15" t="s">
        <v>631</v>
      </c>
      <c r="C241" s="16">
        <v>603125.5</v>
      </c>
      <c r="D241" s="16">
        <v>609776.49999999988</v>
      </c>
      <c r="E241" s="16">
        <v>-6650.9999999998836</v>
      </c>
      <c r="F241" s="17">
        <v>884</v>
      </c>
      <c r="G241" s="18">
        <v>-1.1027555624824159E-2</v>
      </c>
      <c r="M241" s="132" t="s">
        <v>1653</v>
      </c>
      <c r="N241" s="131"/>
      <c r="O241" s="131"/>
      <c r="P241" s="131"/>
      <c r="R241" s="15" t="s">
        <v>612</v>
      </c>
      <c r="S241" s="16">
        <v>60027.799999999996</v>
      </c>
      <c r="U241" s="15" t="s">
        <v>612</v>
      </c>
      <c r="V241" s="16">
        <v>-859.46000000003551</v>
      </c>
    </row>
    <row r="242" spans="2:22" x14ac:dyDescent="0.35">
      <c r="B242" s="15" t="s">
        <v>632</v>
      </c>
      <c r="C242" s="16">
        <v>1538.17</v>
      </c>
      <c r="D242" s="16">
        <v>1608.3500000000001</v>
      </c>
      <c r="E242" s="16">
        <v>-70.180000000000064</v>
      </c>
      <c r="F242" s="17">
        <v>2</v>
      </c>
      <c r="G242" s="18">
        <v>-4.5625646059928394E-2</v>
      </c>
      <c r="M242" s="133" t="s">
        <v>824</v>
      </c>
      <c r="N242" s="39">
        <v>11652.869999999999</v>
      </c>
      <c r="O242" s="39">
        <v>1315.5599999999995</v>
      </c>
      <c r="P242" s="67">
        <v>53</v>
      </c>
      <c r="R242" s="15" t="s">
        <v>613</v>
      </c>
      <c r="S242" s="16">
        <v>148979.84</v>
      </c>
      <c r="U242" s="15" t="s">
        <v>613</v>
      </c>
      <c r="V242" s="16">
        <v>-12884.600000000035</v>
      </c>
    </row>
    <row r="243" spans="2:22" x14ac:dyDescent="0.35">
      <c r="B243" s="15" t="s">
        <v>633</v>
      </c>
      <c r="C243" s="16">
        <v>364410.4699999998</v>
      </c>
      <c r="D243" s="16">
        <v>371676.46999999962</v>
      </c>
      <c r="E243" s="16">
        <v>-7265.9999999998254</v>
      </c>
      <c r="F243" s="17">
        <v>743</v>
      </c>
      <c r="G243" s="18">
        <v>-1.9939053891617958E-2</v>
      </c>
      <c r="M243" s="132" t="s">
        <v>1654</v>
      </c>
      <c r="N243" s="131"/>
      <c r="O243" s="131"/>
      <c r="P243" s="131"/>
      <c r="R243" s="15" t="s">
        <v>614</v>
      </c>
      <c r="S243" s="16">
        <v>202.33</v>
      </c>
      <c r="U243" s="15" t="s">
        <v>614</v>
      </c>
      <c r="V243" s="16">
        <v>15.170000000000016</v>
      </c>
    </row>
    <row r="244" spans="2:22" x14ac:dyDescent="0.35">
      <c r="B244" s="15" t="s">
        <v>634</v>
      </c>
      <c r="C244" s="16">
        <v>2090.17</v>
      </c>
      <c r="D244" s="16">
        <v>1962.99</v>
      </c>
      <c r="E244" s="16">
        <v>127.18000000000006</v>
      </c>
      <c r="F244" s="17">
        <v>8</v>
      </c>
      <c r="G244" s="18">
        <v>6.0846725385973417E-2</v>
      </c>
      <c r="M244" s="133" t="s">
        <v>810</v>
      </c>
      <c r="N244" s="39">
        <v>20426.539999999997</v>
      </c>
      <c r="O244" s="39">
        <v>2830.1699999999946</v>
      </c>
      <c r="P244" s="67">
        <v>147</v>
      </c>
      <c r="R244" s="15" t="s">
        <v>615</v>
      </c>
      <c r="S244" s="16">
        <v>101000.32000000002</v>
      </c>
      <c r="U244" s="15" t="s">
        <v>615</v>
      </c>
      <c r="V244" s="16">
        <v>401.2100000000064</v>
      </c>
    </row>
    <row r="245" spans="2:22" x14ac:dyDescent="0.35">
      <c r="B245" s="15" t="s">
        <v>635</v>
      </c>
      <c r="C245" s="16">
        <v>11099.67</v>
      </c>
      <c r="D245" s="16">
        <v>9986.06</v>
      </c>
      <c r="E245" s="16">
        <v>1113.6100000000006</v>
      </c>
      <c r="F245" s="17">
        <v>17</v>
      </c>
      <c r="G245" s="18">
        <v>0.10032820795573207</v>
      </c>
      <c r="M245" s="132" t="s">
        <v>1655</v>
      </c>
      <c r="N245" s="131"/>
      <c r="O245" s="131"/>
      <c r="P245" s="131"/>
      <c r="R245" s="15" t="s">
        <v>616</v>
      </c>
      <c r="S245" s="16">
        <v>60710.249999999964</v>
      </c>
      <c r="U245" s="15" t="s">
        <v>616</v>
      </c>
      <c r="V245" s="16">
        <v>-906.32000000001426</v>
      </c>
    </row>
    <row r="246" spans="2:22" x14ac:dyDescent="0.35">
      <c r="B246" s="15" t="s">
        <v>636</v>
      </c>
      <c r="C246" s="16">
        <v>292575.48999999987</v>
      </c>
      <c r="D246" s="16">
        <v>261583.78999999992</v>
      </c>
      <c r="E246" s="16">
        <v>30991.699999999953</v>
      </c>
      <c r="F246" s="17">
        <v>1234</v>
      </c>
      <c r="G246" s="18">
        <v>0.10592719164547915</v>
      </c>
      <c r="M246" s="133" t="s">
        <v>580</v>
      </c>
      <c r="N246" s="39">
        <v>35704.55000000001</v>
      </c>
      <c r="O246" s="39">
        <v>4051.3600000000151</v>
      </c>
      <c r="P246" s="67">
        <v>86</v>
      </c>
      <c r="R246" s="15" t="s">
        <v>617</v>
      </c>
      <c r="S246" s="16">
        <v>264731.1500000002</v>
      </c>
      <c r="U246" s="15" t="s">
        <v>617</v>
      </c>
      <c r="V246" s="16">
        <v>10732.910000000091</v>
      </c>
    </row>
    <row r="247" spans="2:22" x14ac:dyDescent="0.35">
      <c r="B247" s="15" t="s">
        <v>637</v>
      </c>
      <c r="C247" s="16">
        <v>104508.82000000002</v>
      </c>
      <c r="D247" s="16">
        <v>111870.77</v>
      </c>
      <c r="E247" s="16">
        <v>-7361.9499999999825</v>
      </c>
      <c r="F247" s="17">
        <v>181</v>
      </c>
      <c r="G247" s="18">
        <v>-7.0443336744209537E-2</v>
      </c>
      <c r="M247" s="38" t="s">
        <v>1548</v>
      </c>
      <c r="N247" s="131"/>
      <c r="O247" s="131"/>
      <c r="P247" s="131"/>
      <c r="R247" s="15" t="s">
        <v>618</v>
      </c>
      <c r="S247" s="16">
        <v>34338.260000000009</v>
      </c>
      <c r="U247" s="15" t="s">
        <v>618</v>
      </c>
      <c r="V247" s="16">
        <v>2153.6199999999953</v>
      </c>
    </row>
    <row r="248" spans="2:22" x14ac:dyDescent="0.35">
      <c r="B248" s="15" t="s">
        <v>638</v>
      </c>
      <c r="C248" s="16">
        <v>82356.099999999991</v>
      </c>
      <c r="D248" s="16">
        <v>85032.330000000016</v>
      </c>
      <c r="E248" s="16">
        <v>-2676.230000000025</v>
      </c>
      <c r="F248" s="17">
        <v>323</v>
      </c>
      <c r="G248" s="18">
        <v>-3.2495832124153828E-2</v>
      </c>
      <c r="M248" s="132" t="s">
        <v>1656</v>
      </c>
      <c r="N248" s="131"/>
      <c r="O248" s="131"/>
      <c r="P248" s="131"/>
      <c r="R248" s="15" t="s">
        <v>619</v>
      </c>
      <c r="S248" s="16">
        <v>7856.5199999999977</v>
      </c>
      <c r="U248" s="15" t="s">
        <v>619</v>
      </c>
      <c r="V248" s="16">
        <v>940.33999999999742</v>
      </c>
    </row>
    <row r="249" spans="2:22" x14ac:dyDescent="0.35">
      <c r="B249" s="15" t="s">
        <v>639</v>
      </c>
      <c r="C249" s="16">
        <v>55198.479999999945</v>
      </c>
      <c r="D249" s="16">
        <v>56985.699999999983</v>
      </c>
      <c r="E249" s="16">
        <v>-1787.2200000000375</v>
      </c>
      <c r="F249" s="17">
        <v>268</v>
      </c>
      <c r="G249" s="18">
        <v>-3.2378065482963285E-2</v>
      </c>
      <c r="M249" s="133" t="s">
        <v>624</v>
      </c>
      <c r="N249" s="39">
        <v>285339.97000000015</v>
      </c>
      <c r="O249" s="39">
        <v>-4047.3599999997532</v>
      </c>
      <c r="P249" s="67">
        <v>968</v>
      </c>
      <c r="R249" s="15" t="s">
        <v>620</v>
      </c>
      <c r="S249" s="16">
        <v>1399.78</v>
      </c>
      <c r="U249" s="15" t="s">
        <v>620</v>
      </c>
      <c r="V249" s="16">
        <v>132.12999999999988</v>
      </c>
    </row>
    <row r="250" spans="2:22" x14ac:dyDescent="0.35">
      <c r="B250" s="15" t="s">
        <v>640</v>
      </c>
      <c r="C250" s="16">
        <v>276531.45000000007</v>
      </c>
      <c r="D250" s="16">
        <v>258553.89000000007</v>
      </c>
      <c r="E250" s="16">
        <v>17977.559999999998</v>
      </c>
      <c r="F250" s="17">
        <v>188</v>
      </c>
      <c r="G250" s="18">
        <v>6.5010905631167792E-2</v>
      </c>
      <c r="M250" s="133" t="s">
        <v>715</v>
      </c>
      <c r="N250" s="39">
        <v>82853.33</v>
      </c>
      <c r="O250" s="39">
        <v>8753.6100000000151</v>
      </c>
      <c r="P250" s="67">
        <v>247</v>
      </c>
      <c r="R250" s="15" t="s">
        <v>621</v>
      </c>
      <c r="S250" s="16">
        <v>318252.19000000041</v>
      </c>
      <c r="U250" s="15" t="s">
        <v>621</v>
      </c>
      <c r="V250" s="16">
        <v>-5808.1699999997509</v>
      </c>
    </row>
    <row r="251" spans="2:22" x14ac:dyDescent="0.35">
      <c r="B251" s="15" t="s">
        <v>641</v>
      </c>
      <c r="C251" s="16">
        <v>704315.32</v>
      </c>
      <c r="D251" s="16">
        <v>643778.80000000051</v>
      </c>
      <c r="E251" s="16">
        <v>60536.519999999437</v>
      </c>
      <c r="F251" s="17">
        <v>1382</v>
      </c>
      <c r="G251" s="18">
        <v>8.595087779717675E-2</v>
      </c>
      <c r="M251" s="38" t="s">
        <v>1549</v>
      </c>
      <c r="N251" s="131"/>
      <c r="O251" s="131"/>
      <c r="P251" s="131"/>
      <c r="R251" s="15" t="s">
        <v>622</v>
      </c>
      <c r="S251" s="16">
        <v>294524.04000000004</v>
      </c>
      <c r="U251" s="15" t="s">
        <v>622</v>
      </c>
      <c r="V251" s="16">
        <v>30616.209999999963</v>
      </c>
    </row>
    <row r="252" spans="2:22" x14ac:dyDescent="0.35">
      <c r="B252" s="15" t="s">
        <v>642</v>
      </c>
      <c r="C252" s="16">
        <v>93760.550000000047</v>
      </c>
      <c r="D252" s="16">
        <v>95886.59</v>
      </c>
      <c r="E252" s="16">
        <v>-2126.0399999999499</v>
      </c>
      <c r="F252" s="17">
        <v>192</v>
      </c>
      <c r="G252" s="18">
        <v>-2.2675208283227315E-2</v>
      </c>
      <c r="M252" s="132" t="s">
        <v>1657</v>
      </c>
      <c r="N252" s="131"/>
      <c r="O252" s="131"/>
      <c r="P252" s="131"/>
      <c r="R252" s="15" t="s">
        <v>623</v>
      </c>
      <c r="S252" s="16">
        <v>43911.229999999981</v>
      </c>
      <c r="U252" s="15" t="s">
        <v>623</v>
      </c>
      <c r="V252" s="16">
        <v>184.94999999998981</v>
      </c>
    </row>
    <row r="253" spans="2:22" x14ac:dyDescent="0.35">
      <c r="B253" s="15" t="s">
        <v>643</v>
      </c>
      <c r="C253" s="16">
        <v>17803.97</v>
      </c>
      <c r="D253" s="16">
        <v>16919.64</v>
      </c>
      <c r="E253" s="16">
        <v>884.33000000000175</v>
      </c>
      <c r="F253" s="17">
        <v>56</v>
      </c>
      <c r="G253" s="18">
        <v>4.9670382504576324E-2</v>
      </c>
      <c r="M253" s="133" t="s">
        <v>808</v>
      </c>
      <c r="N253" s="39">
        <v>359530.1100000001</v>
      </c>
      <c r="O253" s="39">
        <v>-14378.670000000042</v>
      </c>
      <c r="P253" s="67">
        <v>621</v>
      </c>
      <c r="R253" s="15" t="s">
        <v>624</v>
      </c>
      <c r="S253" s="16">
        <v>285339.97000000015</v>
      </c>
      <c r="U253" s="15" t="s">
        <v>624</v>
      </c>
      <c r="V253" s="16">
        <v>-4047.3599999997532</v>
      </c>
    </row>
    <row r="254" spans="2:22" x14ac:dyDescent="0.35">
      <c r="B254" s="15" t="s">
        <v>644</v>
      </c>
      <c r="C254" s="16">
        <v>125173.96000000002</v>
      </c>
      <c r="D254" s="16">
        <v>129977.18</v>
      </c>
      <c r="E254" s="16">
        <v>-4803.2199999999721</v>
      </c>
      <c r="F254" s="17">
        <v>377</v>
      </c>
      <c r="G254" s="18">
        <v>-3.8372357956878343E-2</v>
      </c>
      <c r="M254" s="133" t="s">
        <v>828</v>
      </c>
      <c r="N254" s="39">
        <v>582454.82000000065</v>
      </c>
      <c r="O254" s="39">
        <v>61575.960000000719</v>
      </c>
      <c r="P254" s="67">
        <v>2313</v>
      </c>
      <c r="R254" s="15" t="s">
        <v>625</v>
      </c>
      <c r="S254" s="16">
        <v>49642.01999999999</v>
      </c>
      <c r="U254" s="15" t="s">
        <v>625</v>
      </c>
      <c r="V254" s="16">
        <v>-826.88000000000466</v>
      </c>
    </row>
    <row r="255" spans="2:22" x14ac:dyDescent="0.35">
      <c r="B255" s="15" t="s">
        <v>645</v>
      </c>
      <c r="C255" s="16">
        <v>9593.3700000000008</v>
      </c>
      <c r="D255" s="16">
        <v>9199.35</v>
      </c>
      <c r="E255" s="16">
        <v>394.02000000000044</v>
      </c>
      <c r="F255" s="17">
        <v>16</v>
      </c>
      <c r="G255" s="18">
        <v>4.1072115429718691E-2</v>
      </c>
      <c r="M255" s="38" t="s">
        <v>1550</v>
      </c>
      <c r="N255" s="131"/>
      <c r="O255" s="131"/>
      <c r="P255" s="131"/>
      <c r="R255" s="15" t="s">
        <v>626</v>
      </c>
      <c r="S255" s="16">
        <v>343435.41000000027</v>
      </c>
      <c r="U255" s="15" t="s">
        <v>626</v>
      </c>
      <c r="V255" s="16">
        <v>-20969.829999999551</v>
      </c>
    </row>
    <row r="256" spans="2:22" x14ac:dyDescent="0.35">
      <c r="B256" s="15" t="s">
        <v>646</v>
      </c>
      <c r="C256" s="16">
        <v>409059.96000000008</v>
      </c>
      <c r="D256" s="16">
        <v>381079.2099999999</v>
      </c>
      <c r="E256" s="16">
        <v>27980.750000000175</v>
      </c>
      <c r="F256" s="17">
        <v>431</v>
      </c>
      <c r="G256" s="18">
        <v>6.8402563770847108E-2</v>
      </c>
      <c r="M256" s="132" t="s">
        <v>1658</v>
      </c>
      <c r="N256" s="131"/>
      <c r="O256" s="131"/>
      <c r="P256" s="131"/>
      <c r="R256" s="15" t="s">
        <v>627</v>
      </c>
      <c r="S256" s="16">
        <v>165149.92000000004</v>
      </c>
      <c r="U256" s="15" t="s">
        <v>627</v>
      </c>
      <c r="V256" s="16">
        <v>-11970.779999999941</v>
      </c>
    </row>
    <row r="257" spans="2:22" x14ac:dyDescent="0.35">
      <c r="B257" s="15" t="s">
        <v>647</v>
      </c>
      <c r="C257" s="16">
        <v>735233.10000000044</v>
      </c>
      <c r="D257" s="16">
        <v>757131.85999999975</v>
      </c>
      <c r="E257" s="16">
        <v>-21898.759999999311</v>
      </c>
      <c r="F257" s="17">
        <v>1408</v>
      </c>
      <c r="G257" s="18">
        <v>-2.9784785260619111E-2</v>
      </c>
      <c r="M257" s="133" t="s">
        <v>578</v>
      </c>
      <c r="N257" s="39">
        <v>34997.369999999981</v>
      </c>
      <c r="O257" s="39">
        <v>-2555.5600000000195</v>
      </c>
      <c r="P257" s="67">
        <v>147</v>
      </c>
      <c r="R257" s="15" t="s">
        <v>628</v>
      </c>
      <c r="S257" s="16">
        <v>4038.0199999999995</v>
      </c>
      <c r="U257" s="15" t="s">
        <v>628</v>
      </c>
      <c r="V257" s="16">
        <v>381.59999999999945</v>
      </c>
    </row>
    <row r="258" spans="2:22" x14ac:dyDescent="0.35">
      <c r="B258" s="15" t="s">
        <v>648</v>
      </c>
      <c r="C258" s="16">
        <v>118296.96999999993</v>
      </c>
      <c r="D258" s="16">
        <v>126026.08999999994</v>
      </c>
      <c r="E258" s="16">
        <v>-7729.1200000000099</v>
      </c>
      <c r="F258" s="17">
        <v>198</v>
      </c>
      <c r="G258" s="18">
        <v>-6.5336584698661465E-2</v>
      </c>
      <c r="M258" s="132" t="s">
        <v>1659</v>
      </c>
      <c r="N258" s="131"/>
      <c r="O258" s="131"/>
      <c r="P258" s="131"/>
      <c r="R258" s="15" t="s">
        <v>629</v>
      </c>
      <c r="S258" s="16">
        <v>172411.69999999998</v>
      </c>
      <c r="U258" s="15" t="s">
        <v>629</v>
      </c>
      <c r="V258" s="16">
        <v>-9075.2399999998743</v>
      </c>
    </row>
    <row r="259" spans="2:22" x14ac:dyDescent="0.35">
      <c r="B259" s="15" t="s">
        <v>649</v>
      </c>
      <c r="C259" s="16">
        <v>80621.85000000002</v>
      </c>
      <c r="D259" s="16">
        <v>85672.439999999973</v>
      </c>
      <c r="E259" s="16">
        <v>-5050.5899999999529</v>
      </c>
      <c r="F259" s="17">
        <v>318</v>
      </c>
      <c r="G259" s="18">
        <v>-6.2645424286343607E-2</v>
      </c>
      <c r="M259" s="133" t="s">
        <v>736</v>
      </c>
      <c r="N259" s="39">
        <v>345.57</v>
      </c>
      <c r="O259" s="39">
        <v>108.95999999999998</v>
      </c>
      <c r="P259" s="67">
        <v>9</v>
      </c>
      <c r="R259" s="15" t="s">
        <v>630</v>
      </c>
      <c r="S259" s="16">
        <v>138515.38999999996</v>
      </c>
      <c r="U259" s="15" t="s">
        <v>630</v>
      </c>
      <c r="V259" s="16">
        <v>16608.889999999985</v>
      </c>
    </row>
    <row r="260" spans="2:22" x14ac:dyDescent="0.35">
      <c r="B260" s="15" t="s">
        <v>650</v>
      </c>
      <c r="C260" s="16">
        <v>68636.84</v>
      </c>
      <c r="D260" s="16">
        <v>69851.81</v>
      </c>
      <c r="E260" s="16">
        <v>-1214.9700000000012</v>
      </c>
      <c r="F260" s="17">
        <v>293</v>
      </c>
      <c r="G260" s="18">
        <v>-1.7701426813938423E-2</v>
      </c>
      <c r="M260" s="38" t="s">
        <v>1551</v>
      </c>
      <c r="N260" s="131"/>
      <c r="O260" s="131"/>
      <c r="P260" s="131"/>
      <c r="R260" s="15" t="s">
        <v>631</v>
      </c>
      <c r="S260" s="16">
        <v>603125.5</v>
      </c>
      <c r="U260" s="15" t="s">
        <v>631</v>
      </c>
      <c r="V260" s="16">
        <v>-6650.9999999998836</v>
      </c>
    </row>
    <row r="261" spans="2:22" x14ac:dyDescent="0.35">
      <c r="B261" s="15" t="s">
        <v>651</v>
      </c>
      <c r="C261" s="16">
        <v>26558.87</v>
      </c>
      <c r="D261" s="16">
        <v>24855.599999999999</v>
      </c>
      <c r="E261" s="16">
        <v>1703.2700000000004</v>
      </c>
      <c r="F261" s="17">
        <v>33</v>
      </c>
      <c r="G261" s="18">
        <v>6.4131870068267233E-2</v>
      </c>
      <c r="M261" s="132" t="s">
        <v>1660</v>
      </c>
      <c r="N261" s="131"/>
      <c r="O261" s="131"/>
      <c r="P261" s="131"/>
      <c r="R261" s="15" t="s">
        <v>632</v>
      </c>
      <c r="S261" s="16">
        <v>1538.17</v>
      </c>
      <c r="U261" s="15" t="s">
        <v>632</v>
      </c>
      <c r="V261" s="16">
        <v>-70.180000000000064</v>
      </c>
    </row>
    <row r="262" spans="2:22" x14ac:dyDescent="0.35">
      <c r="B262" s="15" t="s">
        <v>652</v>
      </c>
      <c r="C262" s="16">
        <v>3048.48</v>
      </c>
      <c r="D262" s="16">
        <v>2571.27</v>
      </c>
      <c r="E262" s="16">
        <v>477.21000000000004</v>
      </c>
      <c r="F262" s="17">
        <v>29</v>
      </c>
      <c r="G262" s="18">
        <v>0.1565403086128169</v>
      </c>
      <c r="M262" s="133" t="s">
        <v>484</v>
      </c>
      <c r="N262" s="39">
        <v>53550.509999999987</v>
      </c>
      <c r="O262" s="39">
        <v>6261.9900000000052</v>
      </c>
      <c r="P262" s="67">
        <v>277</v>
      </c>
      <c r="R262" s="15" t="s">
        <v>633</v>
      </c>
      <c r="S262" s="16">
        <v>364410.4699999998</v>
      </c>
      <c r="U262" s="15" t="s">
        <v>633</v>
      </c>
      <c r="V262" s="16">
        <v>-7265.9999999998254</v>
      </c>
    </row>
    <row r="263" spans="2:22" x14ac:dyDescent="0.35">
      <c r="B263" s="15" t="s">
        <v>653</v>
      </c>
      <c r="C263" s="16">
        <v>1707.0200000000002</v>
      </c>
      <c r="D263" s="16">
        <v>1658.71</v>
      </c>
      <c r="E263" s="16">
        <v>48.310000000000173</v>
      </c>
      <c r="F263" s="17">
        <v>6</v>
      </c>
      <c r="G263" s="18">
        <v>2.8300781478834559E-2</v>
      </c>
      <c r="M263" s="38" t="s">
        <v>1552</v>
      </c>
      <c r="N263" s="131"/>
      <c r="O263" s="131"/>
      <c r="P263" s="131"/>
      <c r="R263" s="15" t="s">
        <v>634</v>
      </c>
      <c r="S263" s="16">
        <v>2090.17</v>
      </c>
      <c r="U263" s="15" t="s">
        <v>634</v>
      </c>
      <c r="V263" s="16">
        <v>127.18000000000006</v>
      </c>
    </row>
    <row r="264" spans="2:22" x14ac:dyDescent="0.35">
      <c r="B264" s="15" t="s">
        <v>654</v>
      </c>
      <c r="C264" s="16">
        <v>144</v>
      </c>
      <c r="D264" s="16">
        <v>89.76</v>
      </c>
      <c r="E264" s="16">
        <v>54.239999999999995</v>
      </c>
      <c r="F264" s="17">
        <v>2</v>
      </c>
      <c r="G264" s="18">
        <v>0.37666666666666665</v>
      </c>
      <c r="M264" s="132" t="s">
        <v>1661</v>
      </c>
      <c r="N264" s="131"/>
      <c r="O264" s="131"/>
      <c r="P264" s="131"/>
      <c r="R264" s="15" t="s">
        <v>635</v>
      </c>
      <c r="S264" s="16">
        <v>11099.67</v>
      </c>
      <c r="U264" s="15" t="s">
        <v>635</v>
      </c>
      <c r="V264" s="16">
        <v>1113.6100000000006</v>
      </c>
    </row>
    <row r="265" spans="2:22" x14ac:dyDescent="0.35">
      <c r="B265" s="15" t="s">
        <v>655</v>
      </c>
      <c r="C265" s="16">
        <v>167613.82999999999</v>
      </c>
      <c r="D265" s="16">
        <v>181456.02000000002</v>
      </c>
      <c r="E265" s="16">
        <v>-13842.190000000031</v>
      </c>
      <c r="F265" s="17">
        <v>234</v>
      </c>
      <c r="G265" s="18">
        <v>-8.2583817815033711E-2</v>
      </c>
      <c r="M265" s="133" t="s">
        <v>401</v>
      </c>
      <c r="N265" s="39">
        <v>779.47</v>
      </c>
      <c r="O265" s="39">
        <v>-143.40999999999997</v>
      </c>
      <c r="P265" s="67">
        <v>2</v>
      </c>
      <c r="R265" s="15" t="s">
        <v>636</v>
      </c>
      <c r="S265" s="16">
        <v>292575.48999999987</v>
      </c>
      <c r="U265" s="15" t="s">
        <v>636</v>
      </c>
      <c r="V265" s="16">
        <v>30991.699999999953</v>
      </c>
    </row>
    <row r="266" spans="2:22" x14ac:dyDescent="0.35">
      <c r="B266" s="15" t="s">
        <v>656</v>
      </c>
      <c r="C266" s="16">
        <v>2386.7800000000002</v>
      </c>
      <c r="D266" s="16">
        <v>2465.2999999999997</v>
      </c>
      <c r="E266" s="16">
        <v>-78.519999999999527</v>
      </c>
      <c r="F266" s="17">
        <v>4</v>
      </c>
      <c r="G266" s="18">
        <v>-3.2897879150989837E-2</v>
      </c>
      <c r="M266" s="133" t="s">
        <v>403</v>
      </c>
      <c r="N266" s="39">
        <v>3749.11</v>
      </c>
      <c r="O266" s="39">
        <v>345.10000000000036</v>
      </c>
      <c r="P266" s="67">
        <v>7</v>
      </c>
      <c r="R266" s="15" t="s">
        <v>637</v>
      </c>
      <c r="S266" s="16">
        <v>104508.82000000002</v>
      </c>
      <c r="U266" s="15" t="s">
        <v>637</v>
      </c>
      <c r="V266" s="16">
        <v>-7361.9499999999825</v>
      </c>
    </row>
    <row r="267" spans="2:22" x14ac:dyDescent="0.35">
      <c r="B267" s="15" t="s">
        <v>657</v>
      </c>
      <c r="C267" s="16">
        <v>289036.55000000005</v>
      </c>
      <c r="D267" s="16">
        <v>259878.50000000003</v>
      </c>
      <c r="E267" s="16">
        <v>29158.050000000017</v>
      </c>
      <c r="F267" s="17">
        <v>641</v>
      </c>
      <c r="G267" s="18">
        <v>0.10088014820271005</v>
      </c>
      <c r="M267" s="133" t="s">
        <v>422</v>
      </c>
      <c r="N267" s="39">
        <v>381.19</v>
      </c>
      <c r="O267" s="39">
        <v>2.2699999999999818</v>
      </c>
      <c r="P267" s="67">
        <v>2</v>
      </c>
      <c r="R267" s="15" t="s">
        <v>638</v>
      </c>
      <c r="S267" s="16">
        <v>82356.099999999991</v>
      </c>
      <c r="U267" s="15" t="s">
        <v>638</v>
      </c>
      <c r="V267" s="16">
        <v>-2676.230000000025</v>
      </c>
    </row>
    <row r="268" spans="2:22" x14ac:dyDescent="0.35">
      <c r="B268" s="15" t="s">
        <v>658</v>
      </c>
      <c r="C268" s="16">
        <v>184153.16</v>
      </c>
      <c r="D268" s="16">
        <v>197644.6</v>
      </c>
      <c r="E268" s="16">
        <v>-13491.440000000002</v>
      </c>
      <c r="F268" s="17">
        <v>226</v>
      </c>
      <c r="G268" s="18">
        <v>-7.3262060775932392E-2</v>
      </c>
      <c r="M268" s="133" t="s">
        <v>570</v>
      </c>
      <c r="N268" s="39">
        <v>288775.96000000002</v>
      </c>
      <c r="O268" s="39">
        <v>-18913.459999999963</v>
      </c>
      <c r="P268" s="67">
        <v>478</v>
      </c>
      <c r="R268" s="15" t="s">
        <v>639</v>
      </c>
      <c r="S268" s="16">
        <v>55198.479999999945</v>
      </c>
      <c r="U268" s="15" t="s">
        <v>639</v>
      </c>
      <c r="V268" s="16">
        <v>-1787.2200000000375</v>
      </c>
    </row>
    <row r="269" spans="2:22" x14ac:dyDescent="0.35">
      <c r="B269" s="15" t="s">
        <v>659</v>
      </c>
      <c r="C269" s="16">
        <v>12728.159999999998</v>
      </c>
      <c r="D269" s="16">
        <v>11226.140000000001</v>
      </c>
      <c r="E269" s="16">
        <v>1502.0199999999968</v>
      </c>
      <c r="F269" s="17">
        <v>41</v>
      </c>
      <c r="G269" s="18">
        <v>0.11800763032519995</v>
      </c>
      <c r="M269" s="133" t="s">
        <v>603</v>
      </c>
      <c r="N269" s="39">
        <v>28216.609999999993</v>
      </c>
      <c r="O269" s="39">
        <v>3565.5499999999956</v>
      </c>
      <c r="P269" s="67">
        <v>136</v>
      </c>
      <c r="R269" s="15" t="s">
        <v>640</v>
      </c>
      <c r="S269" s="16">
        <v>276531.45000000007</v>
      </c>
      <c r="U269" s="15" t="s">
        <v>640</v>
      </c>
      <c r="V269" s="16">
        <v>17977.559999999998</v>
      </c>
    </row>
    <row r="270" spans="2:22" x14ac:dyDescent="0.35">
      <c r="B270" s="15" t="s">
        <v>660</v>
      </c>
      <c r="C270" s="16">
        <v>149.03</v>
      </c>
      <c r="D270" s="16">
        <v>110.28</v>
      </c>
      <c r="E270" s="16">
        <v>38.75</v>
      </c>
      <c r="F270" s="17">
        <v>1</v>
      </c>
      <c r="G270" s="18">
        <v>0.2600147621284305</v>
      </c>
      <c r="M270" s="133" t="s">
        <v>659</v>
      </c>
      <c r="N270" s="39">
        <v>12728.159999999998</v>
      </c>
      <c r="O270" s="39">
        <v>1502.0199999999968</v>
      </c>
      <c r="P270" s="67">
        <v>41</v>
      </c>
      <c r="R270" s="15" t="s">
        <v>641</v>
      </c>
      <c r="S270" s="16">
        <v>704315.32</v>
      </c>
      <c r="U270" s="15" t="s">
        <v>641</v>
      </c>
      <c r="V270" s="16">
        <v>60536.519999999437</v>
      </c>
    </row>
    <row r="271" spans="2:22" x14ac:dyDescent="0.35">
      <c r="B271" s="15" t="s">
        <v>661</v>
      </c>
      <c r="C271" s="16">
        <v>19911.949999999997</v>
      </c>
      <c r="D271" s="16">
        <v>20721.649999999998</v>
      </c>
      <c r="E271" s="16">
        <v>-809.70000000000073</v>
      </c>
      <c r="F271" s="17">
        <v>24</v>
      </c>
      <c r="G271" s="18">
        <v>-4.066402336285501E-2</v>
      </c>
      <c r="M271" s="133" t="s">
        <v>717</v>
      </c>
      <c r="N271" s="39">
        <v>648107.78000000119</v>
      </c>
      <c r="O271" s="39">
        <v>-17902.929999999236</v>
      </c>
      <c r="P271" s="67">
        <v>2129</v>
      </c>
      <c r="R271" s="15" t="s">
        <v>642</v>
      </c>
      <c r="S271" s="16">
        <v>93760.550000000047</v>
      </c>
      <c r="U271" s="15" t="s">
        <v>642</v>
      </c>
      <c r="V271" s="16">
        <v>-2126.0399999999499</v>
      </c>
    </row>
    <row r="272" spans="2:22" x14ac:dyDescent="0.35">
      <c r="B272" s="15" t="s">
        <v>662</v>
      </c>
      <c r="C272" s="16">
        <v>158389.09999999995</v>
      </c>
      <c r="D272" s="16">
        <v>171782.53</v>
      </c>
      <c r="E272" s="16">
        <v>-13393.430000000051</v>
      </c>
      <c r="F272" s="17">
        <v>228</v>
      </c>
      <c r="G272" s="18">
        <v>-8.4560301182341813E-2</v>
      </c>
      <c r="M272" s="133" t="s">
        <v>785</v>
      </c>
      <c r="N272" s="39">
        <v>132837.68000000005</v>
      </c>
      <c r="O272" s="39">
        <v>-7475.399999999936</v>
      </c>
      <c r="P272" s="67">
        <v>228</v>
      </c>
      <c r="R272" s="15" t="s">
        <v>643</v>
      </c>
      <c r="S272" s="16">
        <v>17803.97</v>
      </c>
      <c r="U272" s="15" t="s">
        <v>643</v>
      </c>
      <c r="V272" s="16">
        <v>884.33000000000175</v>
      </c>
    </row>
    <row r="273" spans="2:22" x14ac:dyDescent="0.35">
      <c r="B273" s="15" t="s">
        <v>663</v>
      </c>
      <c r="C273" s="16">
        <v>8690.75</v>
      </c>
      <c r="D273" s="16">
        <v>7524.25</v>
      </c>
      <c r="E273" s="16">
        <v>1166.5</v>
      </c>
      <c r="F273" s="17">
        <v>110</v>
      </c>
      <c r="G273" s="18">
        <v>0.1342231683111354</v>
      </c>
      <c r="M273" s="133" t="s">
        <v>865</v>
      </c>
      <c r="N273" s="39">
        <v>88730.119999999981</v>
      </c>
      <c r="O273" s="39">
        <v>-4111.2500000000146</v>
      </c>
      <c r="P273" s="67">
        <v>207</v>
      </c>
      <c r="R273" s="15" t="s">
        <v>644</v>
      </c>
      <c r="S273" s="16">
        <v>125173.96000000002</v>
      </c>
      <c r="U273" s="15" t="s">
        <v>644</v>
      </c>
      <c r="V273" s="16">
        <v>-4803.2199999999721</v>
      </c>
    </row>
    <row r="274" spans="2:22" x14ac:dyDescent="0.35">
      <c r="B274" s="15" t="s">
        <v>664</v>
      </c>
      <c r="C274" s="16">
        <v>249107.53000000014</v>
      </c>
      <c r="D274" s="16">
        <v>223796.50999999986</v>
      </c>
      <c r="E274" s="16">
        <v>25311.020000000281</v>
      </c>
      <c r="F274" s="17">
        <v>779</v>
      </c>
      <c r="G274" s="18">
        <v>0.10160680409781377</v>
      </c>
      <c r="M274" s="133" t="s">
        <v>902</v>
      </c>
      <c r="N274" s="39">
        <v>254180.49000000017</v>
      </c>
      <c r="O274" s="39">
        <v>26961.830000000162</v>
      </c>
      <c r="P274" s="67">
        <v>1042</v>
      </c>
      <c r="R274" s="15" t="s">
        <v>645</v>
      </c>
      <c r="S274" s="16">
        <v>9593.3700000000008</v>
      </c>
      <c r="U274" s="15" t="s">
        <v>645</v>
      </c>
      <c r="V274" s="16">
        <v>394.02000000000044</v>
      </c>
    </row>
    <row r="275" spans="2:22" x14ac:dyDescent="0.35">
      <c r="B275" s="15" t="s">
        <v>665</v>
      </c>
      <c r="C275" s="16">
        <v>8075.3799999999992</v>
      </c>
      <c r="D275" s="16">
        <v>7990.5499999999993</v>
      </c>
      <c r="E275" s="16">
        <v>84.829999999999927</v>
      </c>
      <c r="F275" s="17">
        <v>25</v>
      </c>
      <c r="G275" s="18">
        <v>1.0504768815832807E-2</v>
      </c>
      <c r="M275" s="133" t="s">
        <v>1011</v>
      </c>
      <c r="N275" s="39">
        <v>2074.6999999999998</v>
      </c>
      <c r="O275" s="39">
        <v>-23.5</v>
      </c>
      <c r="P275" s="67">
        <v>3</v>
      </c>
      <c r="R275" s="15" t="s">
        <v>646</v>
      </c>
      <c r="S275" s="16">
        <v>409059.96000000008</v>
      </c>
      <c r="U275" s="15" t="s">
        <v>646</v>
      </c>
      <c r="V275" s="16">
        <v>27980.750000000175</v>
      </c>
    </row>
    <row r="276" spans="2:22" x14ac:dyDescent="0.35">
      <c r="B276" s="15" t="s">
        <v>666</v>
      </c>
      <c r="C276" s="16">
        <v>151377.85</v>
      </c>
      <c r="D276" s="16">
        <v>161377.74000000002</v>
      </c>
      <c r="E276" s="16">
        <v>-9999.890000000014</v>
      </c>
      <c r="F276" s="17">
        <v>282</v>
      </c>
      <c r="G276" s="18">
        <v>-6.6059136128568438E-2</v>
      </c>
      <c r="M276" s="38" t="s">
        <v>1553</v>
      </c>
      <c r="N276" s="131"/>
      <c r="O276" s="131"/>
      <c r="P276" s="131"/>
      <c r="R276" s="15" t="s">
        <v>647</v>
      </c>
      <c r="S276" s="16">
        <v>735233.10000000044</v>
      </c>
      <c r="U276" s="15" t="s">
        <v>647</v>
      </c>
      <c r="V276" s="16">
        <v>-21898.759999999311</v>
      </c>
    </row>
    <row r="277" spans="2:22" x14ac:dyDescent="0.35">
      <c r="B277" s="15" t="s">
        <v>667</v>
      </c>
      <c r="C277" s="16">
        <v>175503.44000000009</v>
      </c>
      <c r="D277" s="16">
        <v>164123.42999999996</v>
      </c>
      <c r="E277" s="16">
        <v>11380.010000000126</v>
      </c>
      <c r="F277" s="17">
        <v>154</v>
      </c>
      <c r="G277" s="18">
        <v>6.4842090844487832E-2</v>
      </c>
      <c r="M277" s="132" t="s">
        <v>1662</v>
      </c>
      <c r="N277" s="131"/>
      <c r="O277" s="131"/>
      <c r="P277" s="131"/>
      <c r="R277" s="15" t="s">
        <v>648</v>
      </c>
      <c r="S277" s="16">
        <v>118296.96999999993</v>
      </c>
      <c r="U277" s="15" t="s">
        <v>648</v>
      </c>
      <c r="V277" s="16">
        <v>-7729.1200000000099</v>
      </c>
    </row>
    <row r="278" spans="2:22" x14ac:dyDescent="0.35">
      <c r="B278" s="15" t="s">
        <v>668</v>
      </c>
      <c r="C278" s="16">
        <v>212369.0900000002</v>
      </c>
      <c r="D278" s="16">
        <v>192906.5500000001</v>
      </c>
      <c r="E278" s="16">
        <v>19462.540000000095</v>
      </c>
      <c r="F278" s="17">
        <v>566</v>
      </c>
      <c r="G278" s="18">
        <v>9.164488108886315E-2</v>
      </c>
      <c r="M278" s="133" t="s">
        <v>908</v>
      </c>
      <c r="N278" s="39">
        <v>1732.72</v>
      </c>
      <c r="O278" s="39">
        <v>0.68000000000006366</v>
      </c>
      <c r="P278" s="67">
        <v>6</v>
      </c>
      <c r="R278" s="15" t="s">
        <v>649</v>
      </c>
      <c r="S278" s="16">
        <v>80621.85000000002</v>
      </c>
      <c r="U278" s="15" t="s">
        <v>649</v>
      </c>
      <c r="V278" s="16">
        <v>-5050.5899999999529</v>
      </c>
    </row>
    <row r="279" spans="2:22" x14ac:dyDescent="0.35">
      <c r="B279" s="15" t="s">
        <v>669</v>
      </c>
      <c r="C279" s="16">
        <v>973.64</v>
      </c>
      <c r="D279" s="16">
        <v>725.52</v>
      </c>
      <c r="E279" s="16">
        <v>248.12</v>
      </c>
      <c r="F279" s="17">
        <v>13</v>
      </c>
      <c r="G279" s="18">
        <v>0.25483751694671541</v>
      </c>
      <c r="M279" s="132" t="s">
        <v>1663</v>
      </c>
      <c r="N279" s="131"/>
      <c r="O279" s="131"/>
      <c r="P279" s="131"/>
      <c r="R279" s="15" t="s">
        <v>650</v>
      </c>
      <c r="S279" s="16">
        <v>68636.84</v>
      </c>
      <c r="U279" s="15" t="s">
        <v>650</v>
      </c>
      <c r="V279" s="16">
        <v>-1214.9700000000012</v>
      </c>
    </row>
    <row r="280" spans="2:22" x14ac:dyDescent="0.35">
      <c r="B280" s="15" t="s">
        <v>670</v>
      </c>
      <c r="C280" s="16">
        <v>81033.25999999998</v>
      </c>
      <c r="D280" s="16">
        <v>85688.150000000009</v>
      </c>
      <c r="E280" s="16">
        <v>-4654.8900000000285</v>
      </c>
      <c r="F280" s="17">
        <v>144</v>
      </c>
      <c r="G280" s="18">
        <v>-5.7444190200419305E-2</v>
      </c>
      <c r="M280" s="133" t="s">
        <v>809</v>
      </c>
      <c r="N280" s="39">
        <v>39975.609999999993</v>
      </c>
      <c r="O280" s="39">
        <v>-2372.0200000000114</v>
      </c>
      <c r="P280" s="67">
        <v>73</v>
      </c>
      <c r="R280" s="15" t="s">
        <v>651</v>
      </c>
      <c r="S280" s="16">
        <v>26558.87</v>
      </c>
      <c r="U280" s="15" t="s">
        <v>651</v>
      </c>
      <c r="V280" s="16">
        <v>1703.2700000000004</v>
      </c>
    </row>
    <row r="281" spans="2:22" x14ac:dyDescent="0.35">
      <c r="B281" s="15" t="s">
        <v>671</v>
      </c>
      <c r="C281" s="16">
        <v>2130.75</v>
      </c>
      <c r="D281" s="16">
        <v>1939.92</v>
      </c>
      <c r="E281" s="16">
        <v>190.82999999999993</v>
      </c>
      <c r="F281" s="17">
        <v>5</v>
      </c>
      <c r="G281" s="18">
        <v>8.9560014079549416E-2</v>
      </c>
      <c r="M281" s="38" t="s">
        <v>1554</v>
      </c>
      <c r="N281" s="131"/>
      <c r="O281" s="131"/>
      <c r="P281" s="131"/>
      <c r="R281" s="15" t="s">
        <v>652</v>
      </c>
      <c r="S281" s="16">
        <v>3048.48</v>
      </c>
      <c r="U281" s="15" t="s">
        <v>652</v>
      </c>
      <c r="V281" s="16">
        <v>477.21000000000004</v>
      </c>
    </row>
    <row r="282" spans="2:22" x14ac:dyDescent="0.35">
      <c r="B282" s="15" t="s">
        <v>672</v>
      </c>
      <c r="C282" s="16">
        <v>58.06</v>
      </c>
      <c r="D282" s="16">
        <v>42.97</v>
      </c>
      <c r="E282" s="16">
        <v>15.090000000000003</v>
      </c>
      <c r="F282" s="17">
        <v>2</v>
      </c>
      <c r="G282" s="18">
        <v>0.25990354805373755</v>
      </c>
      <c r="M282" s="132" t="s">
        <v>1664</v>
      </c>
      <c r="N282" s="131"/>
      <c r="O282" s="131"/>
      <c r="P282" s="131"/>
      <c r="R282" s="15" t="s">
        <v>653</v>
      </c>
      <c r="S282" s="16">
        <v>1707.0200000000002</v>
      </c>
      <c r="U282" s="15" t="s">
        <v>653</v>
      </c>
      <c r="V282" s="16">
        <v>48.310000000000173</v>
      </c>
    </row>
    <row r="283" spans="2:22" x14ac:dyDescent="0.35">
      <c r="B283" s="15" t="s">
        <v>673</v>
      </c>
      <c r="C283" s="16">
        <v>504532.3300000006</v>
      </c>
      <c r="D283" s="16">
        <v>507475.59999999986</v>
      </c>
      <c r="E283" s="16">
        <v>-2943.2699999992619</v>
      </c>
      <c r="F283" s="17">
        <v>1871</v>
      </c>
      <c r="G283" s="18">
        <v>-5.8336598568406077E-3</v>
      </c>
      <c r="M283" s="133" t="s">
        <v>500</v>
      </c>
      <c r="N283" s="39">
        <v>56007.26999999999</v>
      </c>
      <c r="O283" s="39">
        <v>-4819.6700000000055</v>
      </c>
      <c r="P283" s="67">
        <v>117</v>
      </c>
      <c r="R283" s="15" t="s">
        <v>654</v>
      </c>
      <c r="S283" s="16">
        <v>144</v>
      </c>
      <c r="U283" s="15" t="s">
        <v>654</v>
      </c>
      <c r="V283" s="16">
        <v>54.239999999999995</v>
      </c>
    </row>
    <row r="284" spans="2:22" x14ac:dyDescent="0.35">
      <c r="B284" s="15" t="s">
        <v>674</v>
      </c>
      <c r="C284" s="16">
        <v>1938.9199999999998</v>
      </c>
      <c r="D284" s="16">
        <v>1904.4</v>
      </c>
      <c r="E284" s="16">
        <v>34.519999999999754</v>
      </c>
      <c r="F284" s="17">
        <v>10</v>
      </c>
      <c r="G284" s="18">
        <v>1.7803725785488705E-2</v>
      </c>
      <c r="M284" s="132" t="s">
        <v>1665</v>
      </c>
      <c r="N284" s="131"/>
      <c r="O284" s="131"/>
      <c r="P284" s="131"/>
      <c r="R284" s="15" t="s">
        <v>655</v>
      </c>
      <c r="S284" s="16">
        <v>167613.82999999999</v>
      </c>
      <c r="U284" s="15" t="s">
        <v>655</v>
      </c>
      <c r="V284" s="16">
        <v>-13842.190000000031</v>
      </c>
    </row>
    <row r="285" spans="2:22" x14ac:dyDescent="0.35">
      <c r="B285" s="15" t="s">
        <v>675</v>
      </c>
      <c r="C285" s="16">
        <v>16240.270000000002</v>
      </c>
      <c r="D285" s="16">
        <v>17432.009999999998</v>
      </c>
      <c r="E285" s="16">
        <v>-1191.7399999999961</v>
      </c>
      <c r="F285" s="17">
        <v>24</v>
      </c>
      <c r="G285" s="18">
        <v>-7.3381784908748193E-2</v>
      </c>
      <c r="M285" s="133" t="s">
        <v>582</v>
      </c>
      <c r="N285" s="39">
        <v>1559.6499999999999</v>
      </c>
      <c r="O285" s="39">
        <v>172.49999999999977</v>
      </c>
      <c r="P285" s="67">
        <v>4</v>
      </c>
      <c r="R285" s="15" t="s">
        <v>656</v>
      </c>
      <c r="S285" s="16">
        <v>2386.7800000000002</v>
      </c>
      <c r="U285" s="15" t="s">
        <v>656</v>
      </c>
      <c r="V285" s="16">
        <v>-78.519999999999527</v>
      </c>
    </row>
    <row r="286" spans="2:22" x14ac:dyDescent="0.35">
      <c r="B286" s="15" t="s">
        <v>676</v>
      </c>
      <c r="C286" s="16">
        <v>725937.34000000032</v>
      </c>
      <c r="D286" s="16">
        <v>660608.28999999992</v>
      </c>
      <c r="E286" s="16">
        <v>65329.050000000396</v>
      </c>
      <c r="F286" s="17">
        <v>1578</v>
      </c>
      <c r="G286" s="18">
        <v>8.9992684492576677E-2</v>
      </c>
      <c r="M286" s="133" t="s">
        <v>938</v>
      </c>
      <c r="N286" s="39">
        <v>107807.04999999999</v>
      </c>
      <c r="O286" s="39">
        <v>-8979.8699999999953</v>
      </c>
      <c r="P286" s="67">
        <v>176</v>
      </c>
      <c r="R286" s="15" t="s">
        <v>657</v>
      </c>
      <c r="S286" s="16">
        <v>289036.55000000005</v>
      </c>
      <c r="U286" s="15" t="s">
        <v>657</v>
      </c>
      <c r="V286" s="16">
        <v>29158.050000000017</v>
      </c>
    </row>
    <row r="287" spans="2:22" x14ac:dyDescent="0.35">
      <c r="B287" s="15" t="s">
        <v>677</v>
      </c>
      <c r="C287" s="16">
        <v>21859.810000000005</v>
      </c>
      <c r="D287" s="16">
        <v>22507.289999999997</v>
      </c>
      <c r="E287" s="16">
        <v>-647.47999999999229</v>
      </c>
      <c r="F287" s="17">
        <v>108</v>
      </c>
      <c r="G287" s="18">
        <v>-2.9619653601746409E-2</v>
      </c>
      <c r="M287" s="38" t="s">
        <v>1555</v>
      </c>
      <c r="N287" s="131"/>
      <c r="O287" s="131"/>
      <c r="P287" s="131"/>
      <c r="R287" s="15" t="s">
        <v>658</v>
      </c>
      <c r="S287" s="16">
        <v>184153.16</v>
      </c>
      <c r="U287" s="15" t="s">
        <v>658</v>
      </c>
      <c r="V287" s="16">
        <v>-13491.440000000002</v>
      </c>
    </row>
    <row r="288" spans="2:22" x14ac:dyDescent="0.35">
      <c r="B288" s="15" t="s">
        <v>678</v>
      </c>
      <c r="C288" s="16">
        <v>146234.85999999993</v>
      </c>
      <c r="D288" s="16">
        <v>146028.32999999999</v>
      </c>
      <c r="E288" s="16">
        <v>206.52999999994063</v>
      </c>
      <c r="F288" s="17">
        <v>366</v>
      </c>
      <c r="G288" s="18">
        <v>1.412317145172777E-3</v>
      </c>
      <c r="M288" s="132" t="s">
        <v>1666</v>
      </c>
      <c r="N288" s="131"/>
      <c r="O288" s="131"/>
      <c r="P288" s="131"/>
      <c r="R288" s="15" t="s">
        <v>659</v>
      </c>
      <c r="S288" s="16">
        <v>12728.159999999998</v>
      </c>
      <c r="U288" s="15" t="s">
        <v>659</v>
      </c>
      <c r="V288" s="16">
        <v>1502.0199999999968</v>
      </c>
    </row>
    <row r="289" spans="2:22" x14ac:dyDescent="0.35">
      <c r="B289" s="15" t="s">
        <v>679</v>
      </c>
      <c r="C289" s="16">
        <v>394899.3000000004</v>
      </c>
      <c r="D289" s="16">
        <v>403850.75000000029</v>
      </c>
      <c r="E289" s="16">
        <v>-8951.4499999998952</v>
      </c>
      <c r="F289" s="17">
        <v>701</v>
      </c>
      <c r="G289" s="18">
        <v>-2.2667677557290902E-2</v>
      </c>
      <c r="M289" s="133" t="s">
        <v>698</v>
      </c>
      <c r="N289" s="39">
        <v>28485.239999999991</v>
      </c>
      <c r="O289" s="39">
        <v>3835.3599999999933</v>
      </c>
      <c r="P289" s="67">
        <v>219</v>
      </c>
      <c r="R289" s="15" t="s">
        <v>660</v>
      </c>
      <c r="S289" s="16">
        <v>149.03</v>
      </c>
      <c r="U289" s="15" t="s">
        <v>660</v>
      </c>
      <c r="V289" s="16">
        <v>38.75</v>
      </c>
    </row>
    <row r="290" spans="2:22" x14ac:dyDescent="0.35">
      <c r="B290" s="15" t="s">
        <v>680</v>
      </c>
      <c r="C290" s="16">
        <v>55710.819999999956</v>
      </c>
      <c r="D290" s="16">
        <v>55476.229999999989</v>
      </c>
      <c r="E290" s="16">
        <v>234.5899999999674</v>
      </c>
      <c r="F290" s="17">
        <v>173</v>
      </c>
      <c r="G290" s="18">
        <v>4.2108516801577789E-3</v>
      </c>
      <c r="M290" s="38" t="s">
        <v>1556</v>
      </c>
      <c r="N290" s="131"/>
      <c r="O290" s="131"/>
      <c r="P290" s="131"/>
      <c r="R290" s="15" t="s">
        <v>661</v>
      </c>
      <c r="S290" s="16">
        <v>19911.949999999997</v>
      </c>
      <c r="U290" s="15" t="s">
        <v>661</v>
      </c>
      <c r="V290" s="16">
        <v>-809.70000000000073</v>
      </c>
    </row>
    <row r="291" spans="2:22" x14ac:dyDescent="0.35">
      <c r="B291" s="15" t="s">
        <v>681</v>
      </c>
      <c r="C291" s="16">
        <v>473675.68000000005</v>
      </c>
      <c r="D291" s="16">
        <v>424107.97999999981</v>
      </c>
      <c r="E291" s="16">
        <v>49567.700000000244</v>
      </c>
      <c r="F291" s="17">
        <v>1192</v>
      </c>
      <c r="G291" s="18">
        <v>0.10464480675892045</v>
      </c>
      <c r="M291" s="132" t="s">
        <v>1667</v>
      </c>
      <c r="N291" s="131"/>
      <c r="O291" s="131"/>
      <c r="P291" s="131"/>
      <c r="R291" s="15" t="s">
        <v>662</v>
      </c>
      <c r="S291" s="16">
        <v>158389.09999999995</v>
      </c>
      <c r="U291" s="15" t="s">
        <v>662</v>
      </c>
      <c r="V291" s="16">
        <v>-13393.430000000051</v>
      </c>
    </row>
    <row r="292" spans="2:22" x14ac:dyDescent="0.35">
      <c r="B292" s="15" t="s">
        <v>682</v>
      </c>
      <c r="C292" s="16">
        <v>19151.47</v>
      </c>
      <c r="D292" s="16">
        <v>17017.109999999993</v>
      </c>
      <c r="E292" s="16">
        <v>2134.3600000000079</v>
      </c>
      <c r="F292" s="17">
        <v>50</v>
      </c>
      <c r="G292" s="18">
        <v>0.11144627540340286</v>
      </c>
      <c r="M292" s="133" t="s">
        <v>901</v>
      </c>
      <c r="N292" s="39">
        <v>210248.93000000031</v>
      </c>
      <c r="O292" s="39">
        <v>19954.9300000004</v>
      </c>
      <c r="P292" s="67">
        <v>1124</v>
      </c>
      <c r="R292" s="15" t="s">
        <v>663</v>
      </c>
      <c r="S292" s="16">
        <v>8690.75</v>
      </c>
      <c r="U292" s="15" t="s">
        <v>663</v>
      </c>
      <c r="V292" s="16">
        <v>1166.5</v>
      </c>
    </row>
    <row r="293" spans="2:22" x14ac:dyDescent="0.35">
      <c r="B293" s="15" t="s">
        <v>683</v>
      </c>
      <c r="C293" s="16">
        <v>7047.58</v>
      </c>
      <c r="D293" s="16">
        <v>6435.5700000000006</v>
      </c>
      <c r="E293" s="16">
        <v>612.00999999999931</v>
      </c>
      <c r="F293" s="17">
        <v>22</v>
      </c>
      <c r="G293" s="18">
        <v>8.6839737895844996E-2</v>
      </c>
      <c r="M293" s="37" t="s">
        <v>387</v>
      </c>
      <c r="N293" s="131"/>
      <c r="O293" s="131"/>
      <c r="P293" s="131"/>
      <c r="R293" s="15" t="s">
        <v>664</v>
      </c>
      <c r="S293" s="16">
        <v>249107.53000000014</v>
      </c>
      <c r="U293" s="15" t="s">
        <v>664</v>
      </c>
      <c r="V293" s="16">
        <v>25311.020000000281</v>
      </c>
    </row>
    <row r="294" spans="2:22" x14ac:dyDescent="0.35">
      <c r="B294" s="15" t="s">
        <v>684</v>
      </c>
      <c r="C294" s="16">
        <v>52660.419999999991</v>
      </c>
      <c r="D294" s="16">
        <v>55393.3</v>
      </c>
      <c r="E294" s="16">
        <v>-2732.8800000000119</v>
      </c>
      <c r="F294" s="17">
        <v>148</v>
      </c>
      <c r="G294" s="18">
        <v>-5.1896281875458125E-2</v>
      </c>
      <c r="M294" s="38" t="s">
        <v>1557</v>
      </c>
      <c r="N294" s="131"/>
      <c r="O294" s="131"/>
      <c r="P294" s="131"/>
      <c r="R294" s="15" t="s">
        <v>665</v>
      </c>
      <c r="S294" s="16">
        <v>8075.3799999999992</v>
      </c>
      <c r="U294" s="15" t="s">
        <v>665</v>
      </c>
      <c r="V294" s="16">
        <v>84.829999999999927</v>
      </c>
    </row>
    <row r="295" spans="2:22" x14ac:dyDescent="0.35">
      <c r="B295" s="15" t="s">
        <v>685</v>
      </c>
      <c r="C295" s="16">
        <v>59933.389999999985</v>
      </c>
      <c r="D295" s="16">
        <v>63082.299999999996</v>
      </c>
      <c r="E295" s="16">
        <v>-3148.9100000000108</v>
      </c>
      <c r="F295" s="17">
        <v>250</v>
      </c>
      <c r="G295" s="18">
        <v>-5.2540161669480258E-2</v>
      </c>
      <c r="M295" s="132" t="s">
        <v>1668</v>
      </c>
      <c r="N295" s="131"/>
      <c r="O295" s="131"/>
      <c r="P295" s="131"/>
      <c r="R295" s="15" t="s">
        <v>666</v>
      </c>
      <c r="S295" s="16">
        <v>151377.85</v>
      </c>
      <c r="U295" s="15" t="s">
        <v>666</v>
      </c>
      <c r="V295" s="16">
        <v>-9999.890000000014</v>
      </c>
    </row>
    <row r="296" spans="2:22" x14ac:dyDescent="0.35">
      <c r="B296" s="15" t="s">
        <v>686</v>
      </c>
      <c r="C296" s="16">
        <v>3560.9199999999992</v>
      </c>
      <c r="D296" s="16">
        <v>3553.8599999999997</v>
      </c>
      <c r="E296" s="16">
        <v>7.0599999999994907</v>
      </c>
      <c r="F296" s="17">
        <v>13</v>
      </c>
      <c r="G296" s="18">
        <v>1.9826337014028656E-3</v>
      </c>
      <c r="M296" s="133" t="s">
        <v>867</v>
      </c>
      <c r="N296" s="39">
        <v>1508.44</v>
      </c>
      <c r="O296" s="39">
        <v>-37.809999999999945</v>
      </c>
      <c r="P296" s="67">
        <v>5</v>
      </c>
      <c r="R296" s="15" t="s">
        <v>667</v>
      </c>
      <c r="S296" s="16">
        <v>175503.44000000009</v>
      </c>
      <c r="U296" s="15" t="s">
        <v>667</v>
      </c>
      <c r="V296" s="16">
        <v>11380.010000000126</v>
      </c>
    </row>
    <row r="297" spans="2:22" x14ac:dyDescent="0.35">
      <c r="B297" s="15" t="s">
        <v>687</v>
      </c>
      <c r="C297" s="16">
        <v>41816.379999999997</v>
      </c>
      <c r="D297" s="16">
        <v>42691.299999999996</v>
      </c>
      <c r="E297" s="16">
        <v>-874.91999999999825</v>
      </c>
      <c r="F297" s="17">
        <v>105</v>
      </c>
      <c r="G297" s="18">
        <v>-2.0922901504147377E-2</v>
      </c>
      <c r="M297" s="132" t="s">
        <v>1669</v>
      </c>
      <c r="N297" s="131"/>
      <c r="O297" s="131"/>
      <c r="P297" s="131"/>
      <c r="R297" s="15" t="s">
        <v>668</v>
      </c>
      <c r="S297" s="16">
        <v>212369.0900000002</v>
      </c>
      <c r="U297" s="15" t="s">
        <v>668</v>
      </c>
      <c r="V297" s="16">
        <v>19462.540000000095</v>
      </c>
    </row>
    <row r="298" spans="2:22" x14ac:dyDescent="0.35">
      <c r="B298" s="15" t="s">
        <v>688</v>
      </c>
      <c r="C298" s="16">
        <v>4182.8900000000003</v>
      </c>
      <c r="D298" s="16">
        <v>4222.4400000000005</v>
      </c>
      <c r="E298" s="16">
        <v>-39.550000000000182</v>
      </c>
      <c r="F298" s="17">
        <v>11</v>
      </c>
      <c r="G298" s="18">
        <v>-9.4551852905527464E-3</v>
      </c>
      <c r="M298" s="133" t="s">
        <v>790</v>
      </c>
      <c r="N298" s="39">
        <v>12795.379999999996</v>
      </c>
      <c r="O298" s="39">
        <v>-151.10000000000582</v>
      </c>
      <c r="P298" s="67">
        <v>38</v>
      </c>
      <c r="R298" s="15" t="s">
        <v>669</v>
      </c>
      <c r="S298" s="16">
        <v>973.64</v>
      </c>
      <c r="U298" s="15" t="s">
        <v>669</v>
      </c>
      <c r="V298" s="16">
        <v>248.12</v>
      </c>
    </row>
    <row r="299" spans="2:22" x14ac:dyDescent="0.35">
      <c r="B299" s="15" t="s">
        <v>689</v>
      </c>
      <c r="C299" s="16">
        <v>32780.829999999994</v>
      </c>
      <c r="D299" s="16">
        <v>37897.670000000006</v>
      </c>
      <c r="E299" s="16">
        <v>-5116.8400000000111</v>
      </c>
      <c r="F299" s="17">
        <v>56</v>
      </c>
      <c r="G299" s="18">
        <v>-0.15609244793374702</v>
      </c>
      <c r="M299" s="132" t="s">
        <v>1670</v>
      </c>
      <c r="N299" s="131"/>
      <c r="O299" s="131"/>
      <c r="P299" s="131"/>
      <c r="R299" s="15" t="s">
        <v>670</v>
      </c>
      <c r="S299" s="16">
        <v>81033.25999999998</v>
      </c>
      <c r="U299" s="15" t="s">
        <v>670</v>
      </c>
      <c r="V299" s="16">
        <v>-4654.8900000000285</v>
      </c>
    </row>
    <row r="300" spans="2:22" x14ac:dyDescent="0.35">
      <c r="B300" s="15" t="s">
        <v>690</v>
      </c>
      <c r="C300" s="16">
        <v>3385.3500000000004</v>
      </c>
      <c r="D300" s="16">
        <v>2984.3800000000006</v>
      </c>
      <c r="E300" s="16">
        <v>400.9699999999998</v>
      </c>
      <c r="F300" s="17">
        <v>6</v>
      </c>
      <c r="G300" s="18">
        <v>0.11844270164089378</v>
      </c>
      <c r="M300" s="133" t="s">
        <v>535</v>
      </c>
      <c r="N300" s="39">
        <v>189439.51999999996</v>
      </c>
      <c r="O300" s="39">
        <v>-10479.870000000083</v>
      </c>
      <c r="P300" s="67">
        <v>846</v>
      </c>
      <c r="R300" s="15" t="s">
        <v>671</v>
      </c>
      <c r="S300" s="16">
        <v>2130.75</v>
      </c>
      <c r="U300" s="15" t="s">
        <v>671</v>
      </c>
      <c r="V300" s="16">
        <v>190.82999999999993</v>
      </c>
    </row>
    <row r="301" spans="2:22" x14ac:dyDescent="0.35">
      <c r="B301" s="15" t="s">
        <v>691</v>
      </c>
      <c r="C301" s="16">
        <v>11277.05</v>
      </c>
      <c r="D301" s="16">
        <v>9925.630000000001</v>
      </c>
      <c r="E301" s="16">
        <v>1351.4199999999983</v>
      </c>
      <c r="F301" s="17">
        <v>38</v>
      </c>
      <c r="G301" s="18">
        <v>0.11983807822081115</v>
      </c>
      <c r="M301" s="38" t="s">
        <v>1558</v>
      </c>
      <c r="N301" s="131"/>
      <c r="O301" s="131"/>
      <c r="P301" s="131"/>
      <c r="R301" s="15" t="s">
        <v>672</v>
      </c>
      <c r="S301" s="16">
        <v>58.06</v>
      </c>
      <c r="U301" s="15" t="s">
        <v>672</v>
      </c>
      <c r="V301" s="16">
        <v>15.090000000000003</v>
      </c>
    </row>
    <row r="302" spans="2:22" x14ac:dyDescent="0.35">
      <c r="B302" s="15" t="s">
        <v>692</v>
      </c>
      <c r="C302" s="16">
        <v>53440.260000000017</v>
      </c>
      <c r="D302" s="16">
        <v>46703.329999999965</v>
      </c>
      <c r="E302" s="16">
        <v>6736.9300000000512</v>
      </c>
      <c r="F302" s="17">
        <v>309</v>
      </c>
      <c r="G302" s="18">
        <v>0.12606469354752484</v>
      </c>
      <c r="M302" s="132" t="s">
        <v>1671</v>
      </c>
      <c r="N302" s="131"/>
      <c r="O302" s="131"/>
      <c r="P302" s="131"/>
      <c r="R302" s="15" t="s">
        <v>673</v>
      </c>
      <c r="S302" s="16">
        <v>504532.3300000006</v>
      </c>
      <c r="U302" s="15" t="s">
        <v>673</v>
      </c>
      <c r="V302" s="16">
        <v>-2943.2699999992619</v>
      </c>
    </row>
    <row r="303" spans="2:22" x14ac:dyDescent="0.35">
      <c r="B303" s="15" t="s">
        <v>693</v>
      </c>
      <c r="C303" s="16">
        <v>1344.58</v>
      </c>
      <c r="D303" s="16">
        <v>1426.16</v>
      </c>
      <c r="E303" s="16">
        <v>-81.580000000000155</v>
      </c>
      <c r="F303" s="17">
        <v>2</v>
      </c>
      <c r="G303" s="18">
        <v>-6.0673221377679394E-2</v>
      </c>
      <c r="M303" s="133" t="s">
        <v>654</v>
      </c>
      <c r="N303" s="39">
        <v>144</v>
      </c>
      <c r="O303" s="39">
        <v>54.239999999999995</v>
      </c>
      <c r="P303" s="67">
        <v>2</v>
      </c>
      <c r="R303" s="15" t="s">
        <v>674</v>
      </c>
      <c r="S303" s="16">
        <v>1938.9199999999998</v>
      </c>
      <c r="U303" s="15" t="s">
        <v>674</v>
      </c>
      <c r="V303" s="16">
        <v>34.519999999999754</v>
      </c>
    </row>
    <row r="304" spans="2:22" x14ac:dyDescent="0.35">
      <c r="B304" s="15" t="s">
        <v>694</v>
      </c>
      <c r="C304" s="16">
        <v>47630.01999999999</v>
      </c>
      <c r="D304" s="16">
        <v>51517.4</v>
      </c>
      <c r="E304" s="16">
        <v>-3887.3800000000119</v>
      </c>
      <c r="F304" s="17">
        <v>100</v>
      </c>
      <c r="G304" s="18">
        <v>-8.1616174001186911E-2</v>
      </c>
      <c r="M304" s="132" t="s">
        <v>1672</v>
      </c>
      <c r="N304" s="131"/>
      <c r="O304" s="131"/>
      <c r="P304" s="131"/>
      <c r="R304" s="15" t="s">
        <v>675</v>
      </c>
      <c r="S304" s="16">
        <v>16240.270000000002</v>
      </c>
      <c r="U304" s="15" t="s">
        <v>675</v>
      </c>
      <c r="V304" s="16">
        <v>-1191.7399999999961</v>
      </c>
    </row>
    <row r="305" spans="2:22" x14ac:dyDescent="0.35">
      <c r="B305" s="15" t="s">
        <v>695</v>
      </c>
      <c r="C305" s="16">
        <v>465.87</v>
      </c>
      <c r="D305" s="16">
        <v>389.71999999999997</v>
      </c>
      <c r="E305" s="16">
        <v>76.150000000000034</v>
      </c>
      <c r="F305" s="17">
        <v>9</v>
      </c>
      <c r="G305" s="18">
        <v>0.16345761693176214</v>
      </c>
      <c r="M305" s="133" t="s">
        <v>555</v>
      </c>
      <c r="N305" s="39">
        <v>116552.57000000002</v>
      </c>
      <c r="O305" s="39">
        <v>-6686.5099999999948</v>
      </c>
      <c r="P305" s="67">
        <v>216</v>
      </c>
      <c r="R305" s="15" t="s">
        <v>676</v>
      </c>
      <c r="S305" s="16">
        <v>725937.34000000032</v>
      </c>
      <c r="U305" s="15" t="s">
        <v>676</v>
      </c>
      <c r="V305" s="16">
        <v>65329.050000000396</v>
      </c>
    </row>
    <row r="306" spans="2:22" x14ac:dyDescent="0.35">
      <c r="B306" s="15" t="s">
        <v>696</v>
      </c>
      <c r="C306" s="16">
        <v>478258.69000000058</v>
      </c>
      <c r="D306" s="16">
        <v>488291.22000000003</v>
      </c>
      <c r="E306" s="16">
        <v>-10032.529999999446</v>
      </c>
      <c r="F306" s="17">
        <v>990</v>
      </c>
      <c r="G306" s="18">
        <v>-2.0977203780655682E-2</v>
      </c>
      <c r="M306" s="38" t="s">
        <v>1559</v>
      </c>
      <c r="N306" s="131"/>
      <c r="O306" s="131"/>
      <c r="P306" s="131"/>
      <c r="R306" s="15" t="s">
        <v>677</v>
      </c>
      <c r="S306" s="16">
        <v>21859.810000000005</v>
      </c>
      <c r="U306" s="15" t="s">
        <v>677</v>
      </c>
      <c r="V306" s="16">
        <v>-647.47999999999229</v>
      </c>
    </row>
    <row r="307" spans="2:22" x14ac:dyDescent="0.35">
      <c r="B307" s="15" t="s">
        <v>697</v>
      </c>
      <c r="C307" s="16">
        <v>18963.38</v>
      </c>
      <c r="D307" s="16">
        <v>20113.980000000003</v>
      </c>
      <c r="E307" s="16">
        <v>-1150.6000000000022</v>
      </c>
      <c r="F307" s="17">
        <v>18</v>
      </c>
      <c r="G307" s="18">
        <v>-6.0674837502597223E-2</v>
      </c>
      <c r="M307" s="132" t="s">
        <v>1668</v>
      </c>
      <c r="N307" s="131"/>
      <c r="O307" s="131"/>
      <c r="P307" s="131"/>
      <c r="R307" s="15" t="s">
        <v>678</v>
      </c>
      <c r="S307" s="16">
        <v>146234.85999999993</v>
      </c>
      <c r="U307" s="15" t="s">
        <v>678</v>
      </c>
      <c r="V307" s="16">
        <v>206.52999999994063</v>
      </c>
    </row>
    <row r="308" spans="2:22" x14ac:dyDescent="0.35">
      <c r="B308" s="15" t="s">
        <v>698</v>
      </c>
      <c r="C308" s="16">
        <v>28485.239999999991</v>
      </c>
      <c r="D308" s="16">
        <v>24649.879999999997</v>
      </c>
      <c r="E308" s="16">
        <v>3835.3599999999933</v>
      </c>
      <c r="F308" s="17">
        <v>219</v>
      </c>
      <c r="G308" s="18">
        <v>0.13464376638567885</v>
      </c>
      <c r="M308" s="133" t="s">
        <v>460</v>
      </c>
      <c r="N308" s="39">
        <v>5449.3499999999995</v>
      </c>
      <c r="O308" s="39">
        <v>254.30999999999949</v>
      </c>
      <c r="P308" s="67">
        <v>19</v>
      </c>
      <c r="R308" s="15" t="s">
        <v>679</v>
      </c>
      <c r="S308" s="16">
        <v>394899.3000000004</v>
      </c>
      <c r="U308" s="15" t="s">
        <v>679</v>
      </c>
      <c r="V308" s="16">
        <v>-8951.4499999998952</v>
      </c>
    </row>
    <row r="309" spans="2:22" x14ac:dyDescent="0.35">
      <c r="B309" s="15" t="s">
        <v>699</v>
      </c>
      <c r="C309" s="16">
        <v>200.05</v>
      </c>
      <c r="D309" s="16">
        <v>199.85</v>
      </c>
      <c r="E309" s="16">
        <v>0.20000000000001705</v>
      </c>
      <c r="F309" s="17">
        <v>1</v>
      </c>
      <c r="G309" s="18">
        <v>9.9975006248446399E-4</v>
      </c>
      <c r="M309" s="132" t="s">
        <v>1671</v>
      </c>
      <c r="N309" s="131"/>
      <c r="O309" s="131"/>
      <c r="P309" s="131"/>
      <c r="R309" s="15" t="s">
        <v>680</v>
      </c>
      <c r="S309" s="16">
        <v>55710.819999999956</v>
      </c>
      <c r="U309" s="15" t="s">
        <v>680</v>
      </c>
      <c r="V309" s="16">
        <v>234.5899999999674</v>
      </c>
    </row>
    <row r="310" spans="2:22" x14ac:dyDescent="0.35">
      <c r="B310" s="15" t="s">
        <v>700</v>
      </c>
      <c r="C310" s="16">
        <v>12056.239999999998</v>
      </c>
      <c r="D310" s="16">
        <v>12021.800000000001</v>
      </c>
      <c r="E310" s="16">
        <v>34.439999999996871</v>
      </c>
      <c r="F310" s="17">
        <v>18</v>
      </c>
      <c r="G310" s="18">
        <v>2.8566120117048828E-3</v>
      </c>
      <c r="M310" s="133" t="s">
        <v>595</v>
      </c>
      <c r="N310" s="39">
        <v>4689.119999999999</v>
      </c>
      <c r="O310" s="39">
        <v>-103.35000000000127</v>
      </c>
      <c r="P310" s="67">
        <v>9</v>
      </c>
      <c r="R310" s="15" t="s">
        <v>681</v>
      </c>
      <c r="S310" s="16">
        <v>473675.68000000005</v>
      </c>
      <c r="U310" s="15" t="s">
        <v>681</v>
      </c>
      <c r="V310" s="16">
        <v>49567.700000000244</v>
      </c>
    </row>
    <row r="311" spans="2:22" x14ac:dyDescent="0.35">
      <c r="B311" s="15" t="s">
        <v>701</v>
      </c>
      <c r="C311" s="16">
        <v>1146.23</v>
      </c>
      <c r="D311" s="16">
        <v>1036.95</v>
      </c>
      <c r="E311" s="16">
        <v>109.27999999999997</v>
      </c>
      <c r="F311" s="17">
        <v>5</v>
      </c>
      <c r="G311" s="18">
        <v>9.5338631862715142E-2</v>
      </c>
      <c r="M311" s="132" t="s">
        <v>1673</v>
      </c>
      <c r="N311" s="131"/>
      <c r="O311" s="131"/>
      <c r="P311" s="131"/>
      <c r="R311" s="15" t="s">
        <v>682</v>
      </c>
      <c r="S311" s="16">
        <v>19151.47</v>
      </c>
      <c r="U311" s="15" t="s">
        <v>682</v>
      </c>
      <c r="V311" s="16">
        <v>2134.3600000000079</v>
      </c>
    </row>
    <row r="312" spans="2:22" x14ac:dyDescent="0.35">
      <c r="B312" s="15" t="s">
        <v>702</v>
      </c>
      <c r="C312" s="16">
        <v>939.58</v>
      </c>
      <c r="D312" s="16">
        <v>973.42</v>
      </c>
      <c r="E312" s="16">
        <v>-33.839999999999918</v>
      </c>
      <c r="F312" s="17">
        <v>2</v>
      </c>
      <c r="G312" s="18">
        <v>-3.6016092296557944E-2</v>
      </c>
      <c r="M312" s="133" t="s">
        <v>432</v>
      </c>
      <c r="N312" s="39">
        <v>31039.180000000004</v>
      </c>
      <c r="O312" s="39">
        <v>-1684.8299999999981</v>
      </c>
      <c r="P312" s="67">
        <v>62</v>
      </c>
      <c r="R312" s="15" t="s">
        <v>683</v>
      </c>
      <c r="S312" s="16">
        <v>7047.58</v>
      </c>
      <c r="U312" s="15" t="s">
        <v>683</v>
      </c>
      <c r="V312" s="16">
        <v>612.00999999999931</v>
      </c>
    </row>
    <row r="313" spans="2:22" x14ac:dyDescent="0.35">
      <c r="B313" s="15" t="s">
        <v>703</v>
      </c>
      <c r="C313" s="16">
        <v>66335.33</v>
      </c>
      <c r="D313" s="16">
        <v>68660.169999999984</v>
      </c>
      <c r="E313" s="16">
        <v>-2324.839999999982</v>
      </c>
      <c r="F313" s="17">
        <v>202</v>
      </c>
      <c r="G313" s="18">
        <v>-3.5046784270161647E-2</v>
      </c>
      <c r="M313" s="132" t="s">
        <v>1674</v>
      </c>
      <c r="N313" s="131"/>
      <c r="O313" s="131"/>
      <c r="P313" s="131"/>
      <c r="R313" s="15" t="s">
        <v>684</v>
      </c>
      <c r="S313" s="16">
        <v>52660.419999999991</v>
      </c>
      <c r="U313" s="15" t="s">
        <v>684</v>
      </c>
      <c r="V313" s="16">
        <v>-2732.8800000000119</v>
      </c>
    </row>
    <row r="314" spans="2:22" x14ac:dyDescent="0.35">
      <c r="B314" s="15" t="s">
        <v>704</v>
      </c>
      <c r="C314" s="16">
        <v>289527.04000000033</v>
      </c>
      <c r="D314" s="16">
        <v>259835.50000000003</v>
      </c>
      <c r="E314" s="16">
        <v>29691.540000000299</v>
      </c>
      <c r="F314" s="17">
        <v>946</v>
      </c>
      <c r="G314" s="18">
        <v>0.10255187218437443</v>
      </c>
      <c r="M314" s="133" t="s">
        <v>417</v>
      </c>
      <c r="N314" s="39">
        <v>203448.90999999997</v>
      </c>
      <c r="O314" s="39">
        <v>-18920.990000000049</v>
      </c>
      <c r="P314" s="67">
        <v>862</v>
      </c>
      <c r="R314" s="15" t="s">
        <v>685</v>
      </c>
      <c r="S314" s="16">
        <v>59933.389999999985</v>
      </c>
      <c r="U314" s="15" t="s">
        <v>685</v>
      </c>
      <c r="V314" s="16">
        <v>-3148.9100000000108</v>
      </c>
    </row>
    <row r="315" spans="2:22" x14ac:dyDescent="0.35">
      <c r="B315" s="15" t="s">
        <v>705</v>
      </c>
      <c r="C315" s="16">
        <v>41335.789999999964</v>
      </c>
      <c r="D315" s="16">
        <v>41899.569999999971</v>
      </c>
      <c r="E315" s="16">
        <v>-563.78000000000611</v>
      </c>
      <c r="F315" s="17">
        <v>273</v>
      </c>
      <c r="G315" s="18">
        <v>-1.3639028067444861E-2</v>
      </c>
      <c r="M315" s="132" t="s">
        <v>1559</v>
      </c>
      <c r="N315" s="131"/>
      <c r="O315" s="131"/>
      <c r="P315" s="131"/>
      <c r="R315" s="15" t="s">
        <v>686</v>
      </c>
      <c r="S315" s="16">
        <v>3560.9199999999992</v>
      </c>
      <c r="U315" s="15" t="s">
        <v>686</v>
      </c>
      <c r="V315" s="16">
        <v>7.0599999999994907</v>
      </c>
    </row>
    <row r="316" spans="2:22" x14ac:dyDescent="0.35">
      <c r="B316" s="15" t="s">
        <v>706</v>
      </c>
      <c r="C316" s="16">
        <v>6020.08</v>
      </c>
      <c r="D316" s="16">
        <v>5222.3399999999983</v>
      </c>
      <c r="E316" s="16">
        <v>797.7400000000016</v>
      </c>
      <c r="F316" s="17">
        <v>178</v>
      </c>
      <c r="G316" s="18">
        <v>0.13251318919349936</v>
      </c>
      <c r="M316" s="133" t="s">
        <v>788</v>
      </c>
      <c r="N316" s="39">
        <v>7963.8899999999994</v>
      </c>
      <c r="O316" s="39">
        <v>-253.54000000000087</v>
      </c>
      <c r="P316" s="67">
        <v>21</v>
      </c>
      <c r="R316" s="15" t="s">
        <v>687</v>
      </c>
      <c r="S316" s="16">
        <v>41816.379999999997</v>
      </c>
      <c r="U316" s="15" t="s">
        <v>687</v>
      </c>
      <c r="V316" s="16">
        <v>-874.91999999999825</v>
      </c>
    </row>
    <row r="317" spans="2:22" x14ac:dyDescent="0.35">
      <c r="B317" s="15" t="s">
        <v>707</v>
      </c>
      <c r="C317" s="16">
        <v>144602.52000000002</v>
      </c>
      <c r="D317" s="16">
        <v>128512.65000000001</v>
      </c>
      <c r="E317" s="16">
        <v>16089.87000000001</v>
      </c>
      <c r="F317" s="17">
        <v>293</v>
      </c>
      <c r="G317" s="18">
        <v>0.11126963762457258</v>
      </c>
      <c r="M317" s="132" t="s">
        <v>1675</v>
      </c>
      <c r="N317" s="131"/>
      <c r="O317" s="131"/>
      <c r="P317" s="131"/>
      <c r="R317" s="15" t="s">
        <v>688</v>
      </c>
      <c r="S317" s="16">
        <v>4182.8900000000003</v>
      </c>
      <c r="U317" s="15" t="s">
        <v>688</v>
      </c>
      <c r="V317" s="16">
        <v>-39.550000000000182</v>
      </c>
    </row>
    <row r="318" spans="2:22" x14ac:dyDescent="0.35">
      <c r="B318" s="15" t="s">
        <v>708</v>
      </c>
      <c r="C318" s="16">
        <v>93905.879999999961</v>
      </c>
      <c r="D318" s="16">
        <v>100965.59999999999</v>
      </c>
      <c r="E318" s="16">
        <v>-7059.7200000000303</v>
      </c>
      <c r="F318" s="17">
        <v>169</v>
      </c>
      <c r="G318" s="18">
        <v>-7.5178678907008092E-2</v>
      </c>
      <c r="M318" s="133" t="s">
        <v>746</v>
      </c>
      <c r="N318" s="39">
        <v>22094.349999999991</v>
      </c>
      <c r="O318" s="39">
        <v>-561.29000000000815</v>
      </c>
      <c r="P318" s="67">
        <v>195</v>
      </c>
      <c r="R318" s="15" t="s">
        <v>689</v>
      </c>
      <c r="S318" s="16">
        <v>32780.829999999994</v>
      </c>
      <c r="U318" s="15" t="s">
        <v>689</v>
      </c>
      <c r="V318" s="16">
        <v>-5116.8400000000111</v>
      </c>
    </row>
    <row r="319" spans="2:22" x14ac:dyDescent="0.35">
      <c r="B319" s="15" t="s">
        <v>709</v>
      </c>
      <c r="C319" s="16">
        <v>58079.629999999968</v>
      </c>
      <c r="D319" s="16">
        <v>57973.290000000023</v>
      </c>
      <c r="E319" s="16">
        <v>106.33999999994558</v>
      </c>
      <c r="F319" s="17">
        <v>317</v>
      </c>
      <c r="G319" s="18">
        <v>1.8309345290241283E-3</v>
      </c>
      <c r="M319" s="132" t="s">
        <v>1677</v>
      </c>
      <c r="N319" s="131"/>
      <c r="O319" s="131"/>
      <c r="P319" s="131"/>
      <c r="R319" s="15" t="s">
        <v>690</v>
      </c>
      <c r="S319" s="16">
        <v>3385.3500000000004</v>
      </c>
      <c r="U319" s="15" t="s">
        <v>690</v>
      </c>
      <c r="V319" s="16">
        <v>400.9699999999998</v>
      </c>
    </row>
    <row r="320" spans="2:22" x14ac:dyDescent="0.35">
      <c r="B320" s="15" t="s">
        <v>710</v>
      </c>
      <c r="C320" s="16">
        <v>149513.90000000002</v>
      </c>
      <c r="D320" s="16">
        <v>135448.53</v>
      </c>
      <c r="E320" s="16">
        <v>14065.370000000024</v>
      </c>
      <c r="F320" s="17">
        <v>377</v>
      </c>
      <c r="G320" s="18">
        <v>9.407399579570877E-2</v>
      </c>
      <c r="M320" s="133" t="s">
        <v>954</v>
      </c>
      <c r="N320" s="39">
        <v>3563.08</v>
      </c>
      <c r="O320" s="39">
        <v>-525.68000000000029</v>
      </c>
      <c r="P320" s="67">
        <v>6</v>
      </c>
      <c r="R320" s="15" t="s">
        <v>691</v>
      </c>
      <c r="S320" s="16">
        <v>11277.05</v>
      </c>
      <c r="U320" s="15" t="s">
        <v>691</v>
      </c>
      <c r="V320" s="16">
        <v>1351.4199999999983</v>
      </c>
    </row>
    <row r="321" spans="2:22" x14ac:dyDescent="0.35">
      <c r="B321" s="15" t="s">
        <v>711</v>
      </c>
      <c r="C321" s="16">
        <v>8886.4500000000007</v>
      </c>
      <c r="D321" s="16">
        <v>7948.75</v>
      </c>
      <c r="E321" s="16">
        <v>937.70000000000073</v>
      </c>
      <c r="F321" s="17">
        <v>17</v>
      </c>
      <c r="G321" s="18">
        <v>0.10552020210545275</v>
      </c>
      <c r="M321" s="38" t="s">
        <v>1560</v>
      </c>
      <c r="N321" s="131"/>
      <c r="O321" s="131"/>
      <c r="P321" s="131"/>
      <c r="R321" s="15" t="s">
        <v>692</v>
      </c>
      <c r="S321" s="16">
        <v>53440.260000000017</v>
      </c>
      <c r="U321" s="15" t="s">
        <v>692</v>
      </c>
      <c r="V321" s="16">
        <v>6736.9300000000512</v>
      </c>
    </row>
    <row r="322" spans="2:22" x14ac:dyDescent="0.35">
      <c r="B322" s="15" t="s">
        <v>712</v>
      </c>
      <c r="C322" s="16">
        <v>206558.71000000002</v>
      </c>
      <c r="D322" s="16">
        <v>204662.1700000001</v>
      </c>
      <c r="E322" s="16">
        <v>1896.5399999999208</v>
      </c>
      <c r="F322" s="17">
        <v>320</v>
      </c>
      <c r="G322" s="18">
        <v>9.1816026542764547E-3</v>
      </c>
      <c r="M322" s="132" t="s">
        <v>1678</v>
      </c>
      <c r="N322" s="131"/>
      <c r="O322" s="131"/>
      <c r="P322" s="131"/>
      <c r="R322" s="15" t="s">
        <v>693</v>
      </c>
      <c r="S322" s="16">
        <v>1344.58</v>
      </c>
      <c r="U322" s="15" t="s">
        <v>693</v>
      </c>
      <c r="V322" s="16">
        <v>-81.580000000000155</v>
      </c>
    </row>
    <row r="323" spans="2:22" x14ac:dyDescent="0.35">
      <c r="B323" s="15" t="s">
        <v>713</v>
      </c>
      <c r="C323" s="16">
        <v>52306.070000000014</v>
      </c>
      <c r="D323" s="16">
        <v>45797.859999999993</v>
      </c>
      <c r="E323" s="16">
        <v>6508.210000000021</v>
      </c>
      <c r="F323" s="17">
        <v>295</v>
      </c>
      <c r="G323" s="18">
        <v>0.12442552078563768</v>
      </c>
      <c r="M323" s="133" t="s">
        <v>626</v>
      </c>
      <c r="N323" s="39">
        <v>343435.41000000027</v>
      </c>
      <c r="O323" s="39">
        <v>-20969.829999999551</v>
      </c>
      <c r="P323" s="67">
        <v>1052</v>
      </c>
      <c r="R323" s="15" t="s">
        <v>694</v>
      </c>
      <c r="S323" s="16">
        <v>47630.01999999999</v>
      </c>
      <c r="U323" s="15" t="s">
        <v>694</v>
      </c>
      <c r="V323" s="16">
        <v>-3887.3800000000119</v>
      </c>
    </row>
    <row r="324" spans="2:22" x14ac:dyDescent="0.35">
      <c r="B324" s="15" t="s">
        <v>714</v>
      </c>
      <c r="C324" s="16">
        <v>309837.10999999987</v>
      </c>
      <c r="D324" s="16">
        <v>341719.18</v>
      </c>
      <c r="E324" s="16">
        <v>-31882.070000000123</v>
      </c>
      <c r="F324" s="17">
        <v>465</v>
      </c>
      <c r="G324" s="18">
        <v>-0.10289945578178204</v>
      </c>
      <c r="M324" s="132" t="s">
        <v>1671</v>
      </c>
      <c r="N324" s="131"/>
      <c r="O324" s="131"/>
      <c r="P324" s="131"/>
      <c r="R324" s="15" t="s">
        <v>695</v>
      </c>
      <c r="S324" s="16">
        <v>465.87</v>
      </c>
      <c r="U324" s="15" t="s">
        <v>695</v>
      </c>
      <c r="V324" s="16">
        <v>76.150000000000034</v>
      </c>
    </row>
    <row r="325" spans="2:22" x14ac:dyDescent="0.35">
      <c r="B325" s="15" t="s">
        <v>715</v>
      </c>
      <c r="C325" s="16">
        <v>82853.33</v>
      </c>
      <c r="D325" s="16">
        <v>74099.719999999987</v>
      </c>
      <c r="E325" s="16">
        <v>8753.6100000000151</v>
      </c>
      <c r="F325" s="17">
        <v>247</v>
      </c>
      <c r="G325" s="18">
        <v>0.10565187904939989</v>
      </c>
      <c r="M325" s="133" t="s">
        <v>752</v>
      </c>
      <c r="N325" s="39">
        <v>1168.26</v>
      </c>
      <c r="O325" s="39">
        <v>-126.25</v>
      </c>
      <c r="P325" s="67">
        <v>3</v>
      </c>
      <c r="R325" s="15" t="s">
        <v>696</v>
      </c>
      <c r="S325" s="16">
        <v>478258.69000000058</v>
      </c>
      <c r="U325" s="15" t="s">
        <v>696</v>
      </c>
      <c r="V325" s="16">
        <v>-10032.529999999446</v>
      </c>
    </row>
    <row r="326" spans="2:22" x14ac:dyDescent="0.35">
      <c r="B326" s="15" t="s">
        <v>716</v>
      </c>
      <c r="C326" s="16">
        <v>482282.01000000007</v>
      </c>
      <c r="D326" s="16">
        <v>434053.90999999992</v>
      </c>
      <c r="E326" s="16">
        <v>48228.100000000151</v>
      </c>
      <c r="F326" s="17">
        <v>1154</v>
      </c>
      <c r="G326" s="18">
        <v>9.9999790578960523E-2</v>
      </c>
      <c r="M326" s="133" t="s">
        <v>826</v>
      </c>
      <c r="N326" s="39">
        <v>1525.3799999999999</v>
      </c>
      <c r="O326" s="39">
        <v>-72.250000000000227</v>
      </c>
      <c r="P326" s="67">
        <v>4</v>
      </c>
      <c r="R326" s="15" t="s">
        <v>697</v>
      </c>
      <c r="S326" s="16">
        <v>18963.38</v>
      </c>
      <c r="U326" s="15" t="s">
        <v>697</v>
      </c>
      <c r="V326" s="16">
        <v>-1150.6000000000022</v>
      </c>
    </row>
    <row r="327" spans="2:22" x14ac:dyDescent="0.35">
      <c r="B327" s="15" t="s">
        <v>717</v>
      </c>
      <c r="C327" s="16">
        <v>648107.78000000119</v>
      </c>
      <c r="D327" s="16">
        <v>666010.71000000043</v>
      </c>
      <c r="E327" s="16">
        <v>-17902.929999999236</v>
      </c>
      <c r="F327" s="17">
        <v>2129</v>
      </c>
      <c r="G327" s="18">
        <v>-2.7623383876057162E-2</v>
      </c>
      <c r="M327" s="132" t="s">
        <v>1679</v>
      </c>
      <c r="N327" s="131"/>
      <c r="O327" s="131"/>
      <c r="P327" s="131"/>
      <c r="R327" s="15" t="s">
        <v>698</v>
      </c>
      <c r="S327" s="16">
        <v>28485.239999999991</v>
      </c>
      <c r="U327" s="15" t="s">
        <v>698</v>
      </c>
      <c r="V327" s="16">
        <v>3835.3599999999933</v>
      </c>
    </row>
    <row r="328" spans="2:22" x14ac:dyDescent="0.35">
      <c r="B328" s="15" t="s">
        <v>718</v>
      </c>
      <c r="C328" s="16">
        <v>32116.110000000011</v>
      </c>
      <c r="D328" s="16">
        <v>32890.089999999989</v>
      </c>
      <c r="E328" s="16">
        <v>-773.97999999997774</v>
      </c>
      <c r="F328" s="17">
        <v>208</v>
      </c>
      <c r="G328" s="18">
        <v>-2.40994317182242E-2</v>
      </c>
      <c r="M328" s="133" t="s">
        <v>997</v>
      </c>
      <c r="N328" s="39">
        <v>9518.0399999999991</v>
      </c>
      <c r="O328" s="39">
        <v>-415.18999999999869</v>
      </c>
      <c r="P328" s="67">
        <v>29</v>
      </c>
      <c r="R328" s="15" t="s">
        <v>699</v>
      </c>
      <c r="S328" s="16">
        <v>200.05</v>
      </c>
      <c r="U328" s="15" t="s">
        <v>699</v>
      </c>
      <c r="V328" s="16">
        <v>0.20000000000001705</v>
      </c>
    </row>
    <row r="329" spans="2:22" x14ac:dyDescent="0.35">
      <c r="B329" s="15" t="s">
        <v>719</v>
      </c>
      <c r="C329" s="16">
        <v>5130.01</v>
      </c>
      <c r="D329" s="16">
        <v>5182.6400000000003</v>
      </c>
      <c r="E329" s="16">
        <v>-52.630000000000109</v>
      </c>
      <c r="F329" s="17">
        <v>9</v>
      </c>
      <c r="G329" s="18">
        <v>-1.0259239260742202E-2</v>
      </c>
      <c r="M329" s="132" t="s">
        <v>1676</v>
      </c>
      <c r="N329" s="131"/>
      <c r="O329" s="131"/>
      <c r="P329" s="131"/>
      <c r="R329" s="15" t="s">
        <v>700</v>
      </c>
      <c r="S329" s="16">
        <v>12056.239999999998</v>
      </c>
      <c r="U329" s="15" t="s">
        <v>700</v>
      </c>
      <c r="V329" s="16">
        <v>34.439999999996871</v>
      </c>
    </row>
    <row r="330" spans="2:22" x14ac:dyDescent="0.35">
      <c r="B330" s="15" t="s">
        <v>720</v>
      </c>
      <c r="C330" s="16">
        <v>77174.619999999952</v>
      </c>
      <c r="D330" s="16">
        <v>79486.109999999986</v>
      </c>
      <c r="E330" s="16">
        <v>-2311.4900000000343</v>
      </c>
      <c r="F330" s="17">
        <v>253</v>
      </c>
      <c r="G330" s="18">
        <v>-2.9951427036505471E-2</v>
      </c>
      <c r="M330" s="133" t="s">
        <v>532</v>
      </c>
      <c r="N330" s="39">
        <v>6511.02</v>
      </c>
      <c r="O330" s="39">
        <v>38.880000000000109</v>
      </c>
      <c r="P330" s="67">
        <v>20</v>
      </c>
      <c r="R330" s="15" t="s">
        <v>701</v>
      </c>
      <c r="S330" s="16">
        <v>1146.23</v>
      </c>
      <c r="U330" s="15" t="s">
        <v>701</v>
      </c>
      <c r="V330" s="16">
        <v>109.27999999999997</v>
      </c>
    </row>
    <row r="331" spans="2:22" x14ac:dyDescent="0.35">
      <c r="B331" s="15" t="s">
        <v>721</v>
      </c>
      <c r="C331" s="16">
        <v>1.37</v>
      </c>
      <c r="D331" s="16">
        <v>0.86</v>
      </c>
      <c r="E331" s="16">
        <v>0.51000000000000012</v>
      </c>
      <c r="F331" s="17">
        <v>1</v>
      </c>
      <c r="G331" s="18">
        <v>0.37226277372262778</v>
      </c>
      <c r="M331" s="38" t="s">
        <v>1561</v>
      </c>
      <c r="N331" s="131"/>
      <c r="O331" s="131"/>
      <c r="P331" s="131"/>
      <c r="R331" s="15" t="s">
        <v>702</v>
      </c>
      <c r="S331" s="16">
        <v>939.58</v>
      </c>
      <c r="U331" s="15" t="s">
        <v>702</v>
      </c>
      <c r="V331" s="16">
        <v>-33.839999999999918</v>
      </c>
    </row>
    <row r="332" spans="2:22" x14ac:dyDescent="0.35">
      <c r="B332" s="15" t="s">
        <v>722</v>
      </c>
      <c r="C332" s="16">
        <v>95321.330000000089</v>
      </c>
      <c r="D332" s="16">
        <v>87410.709999999977</v>
      </c>
      <c r="E332" s="16">
        <v>7910.6200000001118</v>
      </c>
      <c r="F332" s="17">
        <v>145</v>
      </c>
      <c r="G332" s="18">
        <v>8.2988980535627282E-2</v>
      </c>
      <c r="M332" s="132" t="s">
        <v>1671</v>
      </c>
      <c r="N332" s="131"/>
      <c r="O332" s="131"/>
      <c r="P332" s="131"/>
      <c r="R332" s="15" t="s">
        <v>703</v>
      </c>
      <c r="S332" s="16">
        <v>66335.33</v>
      </c>
      <c r="U332" s="15" t="s">
        <v>703</v>
      </c>
      <c r="V332" s="16">
        <v>-2324.839999999982</v>
      </c>
    </row>
    <row r="333" spans="2:22" x14ac:dyDescent="0.35">
      <c r="B333" s="15" t="s">
        <v>723</v>
      </c>
      <c r="C333" s="16">
        <v>94373.95</v>
      </c>
      <c r="D333" s="16">
        <v>94538.910000000062</v>
      </c>
      <c r="E333" s="16">
        <v>-164.96000000006461</v>
      </c>
      <c r="F333" s="17">
        <v>143</v>
      </c>
      <c r="G333" s="18">
        <v>-1.7479399770812243E-3</v>
      </c>
      <c r="M333" s="133" t="s">
        <v>732</v>
      </c>
      <c r="N333" s="39">
        <v>20195.350000000002</v>
      </c>
      <c r="O333" s="39">
        <v>-807.50999999999476</v>
      </c>
      <c r="P333" s="67">
        <v>38</v>
      </c>
      <c r="R333" s="15" t="s">
        <v>704</v>
      </c>
      <c r="S333" s="16">
        <v>289527.04000000033</v>
      </c>
      <c r="U333" s="15" t="s">
        <v>704</v>
      </c>
      <c r="V333" s="16">
        <v>29691.540000000299</v>
      </c>
    </row>
    <row r="334" spans="2:22" x14ac:dyDescent="0.35">
      <c r="B334" s="15" t="s">
        <v>724</v>
      </c>
      <c r="C334" s="16">
        <v>586741.66000000015</v>
      </c>
      <c r="D334" s="16">
        <v>604200.2899999998</v>
      </c>
      <c r="E334" s="16">
        <v>-17458.629999999655</v>
      </c>
      <c r="F334" s="17">
        <v>980</v>
      </c>
      <c r="G334" s="18">
        <v>-2.9755224812227671E-2</v>
      </c>
      <c r="M334" s="132" t="s">
        <v>1680</v>
      </c>
      <c r="N334" s="131"/>
      <c r="O334" s="131"/>
      <c r="P334" s="131"/>
      <c r="R334" s="15" t="s">
        <v>705</v>
      </c>
      <c r="S334" s="16">
        <v>41335.789999999964</v>
      </c>
      <c r="U334" s="15" t="s">
        <v>705</v>
      </c>
      <c r="V334" s="16">
        <v>-563.78000000000611</v>
      </c>
    </row>
    <row r="335" spans="2:22" x14ac:dyDescent="0.35">
      <c r="B335" s="15" t="s">
        <v>725</v>
      </c>
      <c r="C335" s="16">
        <v>7719.7</v>
      </c>
      <c r="D335" s="16">
        <v>7721.25</v>
      </c>
      <c r="E335" s="16">
        <v>-1.5500000000001819</v>
      </c>
      <c r="F335" s="17">
        <v>9</v>
      </c>
      <c r="G335" s="18">
        <v>-2.0078500459864786E-4</v>
      </c>
      <c r="M335" s="133" t="s">
        <v>996</v>
      </c>
      <c r="N335" s="39">
        <v>8140.73</v>
      </c>
      <c r="O335" s="39">
        <v>-406.13999999999942</v>
      </c>
      <c r="P335" s="67">
        <v>16</v>
      </c>
      <c r="R335" s="15" t="s">
        <v>706</v>
      </c>
      <c r="S335" s="16">
        <v>6020.08</v>
      </c>
      <c r="U335" s="15" t="s">
        <v>706</v>
      </c>
      <c r="V335" s="16">
        <v>797.7400000000016</v>
      </c>
    </row>
    <row r="336" spans="2:22" x14ac:dyDescent="0.35">
      <c r="B336" s="15" t="s">
        <v>726</v>
      </c>
      <c r="C336" s="16">
        <v>456879.99000000046</v>
      </c>
      <c r="D336" s="16">
        <v>473718.60999999987</v>
      </c>
      <c r="E336" s="16">
        <v>-16838.619999999413</v>
      </c>
      <c r="F336" s="17">
        <v>862</v>
      </c>
      <c r="G336" s="18">
        <v>-3.6855674068806112E-2</v>
      </c>
      <c r="M336" s="132" t="s">
        <v>1681</v>
      </c>
      <c r="N336" s="131"/>
      <c r="O336" s="131"/>
      <c r="P336" s="131"/>
      <c r="R336" s="15" t="s">
        <v>707</v>
      </c>
      <c r="S336" s="16">
        <v>144602.52000000002</v>
      </c>
      <c r="U336" s="15" t="s">
        <v>707</v>
      </c>
      <c r="V336" s="16">
        <v>16089.87000000001</v>
      </c>
    </row>
    <row r="337" spans="2:22" x14ac:dyDescent="0.35">
      <c r="B337" s="15" t="s">
        <v>727</v>
      </c>
      <c r="C337" s="16">
        <v>108295.05999999998</v>
      </c>
      <c r="D337" s="16">
        <v>114041.29999999997</v>
      </c>
      <c r="E337" s="16">
        <v>-5746.2399999999907</v>
      </c>
      <c r="F337" s="17">
        <v>184</v>
      </c>
      <c r="G337" s="18">
        <v>-5.3060961414121671E-2</v>
      </c>
      <c r="M337" s="133" t="s">
        <v>1006</v>
      </c>
      <c r="N337" s="39">
        <v>23677.15</v>
      </c>
      <c r="O337" s="39">
        <v>-2135.0299999999988</v>
      </c>
      <c r="P337" s="67">
        <v>28</v>
      </c>
      <c r="R337" s="15" t="s">
        <v>708</v>
      </c>
      <c r="S337" s="16">
        <v>93905.879999999961</v>
      </c>
      <c r="U337" s="15" t="s">
        <v>708</v>
      </c>
      <c r="V337" s="16">
        <v>-7059.7200000000303</v>
      </c>
    </row>
    <row r="338" spans="2:22" x14ac:dyDescent="0.35">
      <c r="B338" s="15" t="s">
        <v>728</v>
      </c>
      <c r="C338" s="16">
        <v>6214.25</v>
      </c>
      <c r="D338" s="16">
        <v>5589.28</v>
      </c>
      <c r="E338" s="16">
        <v>624.97000000000025</v>
      </c>
      <c r="F338" s="17">
        <v>5</v>
      </c>
      <c r="G338" s="18">
        <v>0.10057046304863825</v>
      </c>
      <c r="M338" s="132" t="s">
        <v>1682</v>
      </c>
      <c r="N338" s="131"/>
      <c r="O338" s="131"/>
      <c r="P338" s="131"/>
      <c r="R338" s="15" t="s">
        <v>709</v>
      </c>
      <c r="S338" s="16">
        <v>58079.629999999968</v>
      </c>
      <c r="U338" s="15" t="s">
        <v>709</v>
      </c>
      <c r="V338" s="16">
        <v>106.33999999994558</v>
      </c>
    </row>
    <row r="339" spans="2:22" x14ac:dyDescent="0.35">
      <c r="B339" s="15" t="s">
        <v>729</v>
      </c>
      <c r="C339" s="16">
        <v>7612.4499999999989</v>
      </c>
      <c r="D339" s="16">
        <v>7719.26</v>
      </c>
      <c r="E339" s="16">
        <v>-106.81000000000131</v>
      </c>
      <c r="F339" s="17">
        <v>12</v>
      </c>
      <c r="G339" s="18">
        <v>-1.4030962436535061E-2</v>
      </c>
      <c r="M339" s="133" t="s">
        <v>568</v>
      </c>
      <c r="N339" s="39">
        <v>6368.96</v>
      </c>
      <c r="O339" s="39">
        <v>-174.31000000000131</v>
      </c>
      <c r="P339" s="67">
        <v>19</v>
      </c>
      <c r="R339" s="15" t="s">
        <v>710</v>
      </c>
      <c r="S339" s="16">
        <v>149513.90000000002</v>
      </c>
      <c r="U339" s="15" t="s">
        <v>710</v>
      </c>
      <c r="V339" s="16">
        <v>14065.370000000024</v>
      </c>
    </row>
    <row r="340" spans="2:22" x14ac:dyDescent="0.35">
      <c r="B340" s="15" t="s">
        <v>730</v>
      </c>
      <c r="C340" s="16">
        <v>153402.15999999997</v>
      </c>
      <c r="D340" s="16">
        <v>154362.78999999998</v>
      </c>
      <c r="E340" s="16">
        <v>-960.63000000000466</v>
      </c>
      <c r="F340" s="17">
        <v>251</v>
      </c>
      <c r="G340" s="18">
        <v>-6.2621673645273631E-3</v>
      </c>
      <c r="M340" s="132" t="s">
        <v>1676</v>
      </c>
      <c r="N340" s="131"/>
      <c r="O340" s="131"/>
      <c r="P340" s="131"/>
      <c r="R340" s="15" t="s">
        <v>711</v>
      </c>
      <c r="S340" s="16">
        <v>8886.4500000000007</v>
      </c>
      <c r="U340" s="15" t="s">
        <v>711</v>
      </c>
      <c r="V340" s="16">
        <v>937.70000000000073</v>
      </c>
    </row>
    <row r="341" spans="2:22" x14ac:dyDescent="0.35">
      <c r="B341" s="15" t="s">
        <v>731</v>
      </c>
      <c r="C341" s="16">
        <v>166967.27000000014</v>
      </c>
      <c r="D341" s="16">
        <v>177834.01000000004</v>
      </c>
      <c r="E341" s="16">
        <v>-10866.739999999903</v>
      </c>
      <c r="F341" s="17">
        <v>724</v>
      </c>
      <c r="G341" s="18">
        <v>-6.5083054900519688E-2</v>
      </c>
      <c r="M341" s="133" t="s">
        <v>607</v>
      </c>
      <c r="N341" s="39">
        <v>154595.59000000008</v>
      </c>
      <c r="O341" s="39">
        <v>14877.340000000113</v>
      </c>
      <c r="P341" s="67">
        <v>1055</v>
      </c>
      <c r="R341" s="15" t="s">
        <v>712</v>
      </c>
      <c r="S341" s="16">
        <v>206558.71000000002</v>
      </c>
      <c r="U341" s="15" t="s">
        <v>712</v>
      </c>
      <c r="V341" s="16">
        <v>1896.5399999999208</v>
      </c>
    </row>
    <row r="342" spans="2:22" x14ac:dyDescent="0.35">
      <c r="B342" s="15" t="s">
        <v>732</v>
      </c>
      <c r="C342" s="16">
        <v>20195.350000000002</v>
      </c>
      <c r="D342" s="16">
        <v>21002.859999999997</v>
      </c>
      <c r="E342" s="16">
        <v>-807.50999999999476</v>
      </c>
      <c r="F342" s="17">
        <v>38</v>
      </c>
      <c r="G342" s="18">
        <v>-3.998494702988533E-2</v>
      </c>
      <c r="M342" s="38" t="s">
        <v>1562</v>
      </c>
      <c r="N342" s="131"/>
      <c r="O342" s="131"/>
      <c r="P342" s="131"/>
      <c r="R342" s="15" t="s">
        <v>713</v>
      </c>
      <c r="S342" s="16">
        <v>52306.070000000014</v>
      </c>
      <c r="U342" s="15" t="s">
        <v>713</v>
      </c>
      <c r="V342" s="16">
        <v>6508.210000000021</v>
      </c>
    </row>
    <row r="343" spans="2:22" x14ac:dyDescent="0.35">
      <c r="B343" s="15" t="s">
        <v>733</v>
      </c>
      <c r="C343" s="16">
        <v>243427.92000000022</v>
      </c>
      <c r="D343" s="16">
        <v>218916.88999999998</v>
      </c>
      <c r="E343" s="16">
        <v>24511.030000000232</v>
      </c>
      <c r="F343" s="17">
        <v>541</v>
      </c>
      <c r="G343" s="18">
        <v>0.10069112039407892</v>
      </c>
      <c r="M343" s="132" t="s">
        <v>1671</v>
      </c>
      <c r="N343" s="131"/>
      <c r="O343" s="131"/>
      <c r="P343" s="131"/>
      <c r="R343" s="15" t="s">
        <v>714</v>
      </c>
      <c r="S343" s="16">
        <v>309837.10999999987</v>
      </c>
      <c r="U343" s="15" t="s">
        <v>714</v>
      </c>
      <c r="V343" s="16">
        <v>-31882.070000000123</v>
      </c>
    </row>
    <row r="344" spans="2:22" x14ac:dyDescent="0.35">
      <c r="B344" s="15" t="s">
        <v>734</v>
      </c>
      <c r="C344" s="16">
        <v>7695.67</v>
      </c>
      <c r="D344" s="16">
        <v>8041.42</v>
      </c>
      <c r="E344" s="16">
        <v>-345.75</v>
      </c>
      <c r="F344" s="17">
        <v>10</v>
      </c>
      <c r="G344" s="18">
        <v>-4.4927862031506026E-2</v>
      </c>
      <c r="M344" s="133" t="s">
        <v>740</v>
      </c>
      <c r="N344" s="39">
        <v>167611.30000000002</v>
      </c>
      <c r="O344" s="39">
        <v>-14476.049999999988</v>
      </c>
      <c r="P344" s="67">
        <v>292</v>
      </c>
      <c r="R344" s="15" t="s">
        <v>715</v>
      </c>
      <c r="S344" s="16">
        <v>82853.33</v>
      </c>
      <c r="U344" s="15" t="s">
        <v>715</v>
      </c>
      <c r="V344" s="16">
        <v>8753.6100000000151</v>
      </c>
    </row>
    <row r="345" spans="2:22" x14ac:dyDescent="0.35">
      <c r="B345" s="15" t="s">
        <v>735</v>
      </c>
      <c r="C345" s="16">
        <v>2207.15</v>
      </c>
      <c r="D345" s="16">
        <v>2204.9300000000003</v>
      </c>
      <c r="E345" s="16">
        <v>2.2199999999997999</v>
      </c>
      <c r="F345" s="17">
        <v>5</v>
      </c>
      <c r="G345" s="18">
        <v>1.0058219876310174E-3</v>
      </c>
      <c r="M345" s="132" t="s">
        <v>1674</v>
      </c>
      <c r="N345" s="131"/>
      <c r="O345" s="131"/>
      <c r="P345" s="131"/>
      <c r="R345" s="15" t="s">
        <v>716</v>
      </c>
      <c r="S345" s="16">
        <v>482282.01000000007</v>
      </c>
      <c r="U345" s="15" t="s">
        <v>716</v>
      </c>
      <c r="V345" s="16">
        <v>48228.100000000151</v>
      </c>
    </row>
    <row r="346" spans="2:22" x14ac:dyDescent="0.35">
      <c r="B346" s="15" t="s">
        <v>736</v>
      </c>
      <c r="C346" s="16">
        <v>345.57</v>
      </c>
      <c r="D346" s="16">
        <v>236.61</v>
      </c>
      <c r="E346" s="16">
        <v>108.95999999999998</v>
      </c>
      <c r="F346" s="17">
        <v>9</v>
      </c>
      <c r="G346" s="18">
        <v>0.31530514801632081</v>
      </c>
      <c r="M346" s="133" t="s">
        <v>436</v>
      </c>
      <c r="N346" s="39">
        <v>4795.1900000000005</v>
      </c>
      <c r="O346" s="39">
        <v>930.79000000000133</v>
      </c>
      <c r="P346" s="67">
        <v>107</v>
      </c>
      <c r="R346" s="15" t="s">
        <v>717</v>
      </c>
      <c r="S346" s="16">
        <v>648107.78000000119</v>
      </c>
      <c r="U346" s="15" t="s">
        <v>717</v>
      </c>
      <c r="V346" s="16">
        <v>-17902.929999999236</v>
      </c>
    </row>
    <row r="347" spans="2:22" x14ac:dyDescent="0.35">
      <c r="B347" s="15" t="s">
        <v>737</v>
      </c>
      <c r="C347" s="16">
        <v>113206.16</v>
      </c>
      <c r="D347" s="16">
        <v>114059.54000000005</v>
      </c>
      <c r="E347" s="16">
        <v>-853.38000000004831</v>
      </c>
      <c r="F347" s="17">
        <v>623</v>
      </c>
      <c r="G347" s="18">
        <v>-7.5382823690870555E-3</v>
      </c>
      <c r="M347" s="132" t="s">
        <v>1683</v>
      </c>
      <c r="N347" s="131"/>
      <c r="O347" s="131"/>
      <c r="P347" s="131"/>
      <c r="R347" s="15" t="s">
        <v>718</v>
      </c>
      <c r="S347" s="16">
        <v>32116.110000000011</v>
      </c>
      <c r="U347" s="15" t="s">
        <v>718</v>
      </c>
      <c r="V347" s="16">
        <v>-773.97999999997774</v>
      </c>
    </row>
    <row r="348" spans="2:22" x14ac:dyDescent="0.35">
      <c r="B348" s="15" t="s">
        <v>738</v>
      </c>
      <c r="C348" s="16">
        <v>395623.39999999962</v>
      </c>
      <c r="D348" s="16">
        <v>404213.15000000014</v>
      </c>
      <c r="E348" s="16">
        <v>-8589.7500000005239</v>
      </c>
      <c r="F348" s="17">
        <v>685</v>
      </c>
      <c r="G348" s="18">
        <v>-2.171193614937977E-2</v>
      </c>
      <c r="M348" s="133" t="s">
        <v>775</v>
      </c>
      <c r="N348" s="39">
        <v>57153.1</v>
      </c>
      <c r="O348" s="39">
        <v>-4122.9299999999785</v>
      </c>
      <c r="P348" s="67">
        <v>105</v>
      </c>
      <c r="R348" s="15" t="s">
        <v>719</v>
      </c>
      <c r="S348" s="16">
        <v>5130.01</v>
      </c>
      <c r="U348" s="15" t="s">
        <v>719</v>
      </c>
      <c r="V348" s="16">
        <v>-52.630000000000109</v>
      </c>
    </row>
    <row r="349" spans="2:22" x14ac:dyDescent="0.35">
      <c r="B349" s="15" t="s">
        <v>739</v>
      </c>
      <c r="C349" s="16">
        <v>5670.2300000000005</v>
      </c>
      <c r="D349" s="16">
        <v>5691.9299999999994</v>
      </c>
      <c r="E349" s="16">
        <v>-21.699999999998909</v>
      </c>
      <c r="F349" s="17">
        <v>6</v>
      </c>
      <c r="G349" s="18">
        <v>-3.827005253754946E-3</v>
      </c>
      <c r="M349" s="132" t="s">
        <v>1684</v>
      </c>
      <c r="N349" s="131"/>
      <c r="O349" s="131"/>
      <c r="P349" s="131"/>
      <c r="R349" s="15" t="s">
        <v>720</v>
      </c>
      <c r="S349" s="16">
        <v>77174.619999999952</v>
      </c>
      <c r="U349" s="15" t="s">
        <v>720</v>
      </c>
      <c r="V349" s="16">
        <v>-2311.4900000000343</v>
      </c>
    </row>
    <row r="350" spans="2:22" x14ac:dyDescent="0.35">
      <c r="B350" s="15" t="s">
        <v>740</v>
      </c>
      <c r="C350" s="16">
        <v>167611.30000000002</v>
      </c>
      <c r="D350" s="16">
        <v>182087.35</v>
      </c>
      <c r="E350" s="16">
        <v>-14476.049999999988</v>
      </c>
      <c r="F350" s="17">
        <v>292</v>
      </c>
      <c r="G350" s="18">
        <v>-8.636679030590412E-2</v>
      </c>
      <c r="M350" s="133" t="s">
        <v>859</v>
      </c>
      <c r="N350" s="39">
        <v>102533.23999999993</v>
      </c>
      <c r="O350" s="39">
        <v>10096.45999999989</v>
      </c>
      <c r="P350" s="67">
        <v>452</v>
      </c>
      <c r="R350" s="15" t="s">
        <v>721</v>
      </c>
      <c r="S350" s="16">
        <v>1.37</v>
      </c>
      <c r="U350" s="15" t="s">
        <v>721</v>
      </c>
      <c r="V350" s="16">
        <v>0.51000000000000012</v>
      </c>
    </row>
    <row r="351" spans="2:22" x14ac:dyDescent="0.35">
      <c r="B351" s="15" t="s">
        <v>741</v>
      </c>
      <c r="C351" s="16">
        <v>131762.71</v>
      </c>
      <c r="D351" s="16">
        <v>119644.77999999994</v>
      </c>
      <c r="E351" s="16">
        <v>12117.930000000051</v>
      </c>
      <c r="F351" s="17">
        <v>448</v>
      </c>
      <c r="G351" s="18">
        <v>9.1967826101937739E-2</v>
      </c>
      <c r="M351" s="132" t="s">
        <v>1685</v>
      </c>
      <c r="N351" s="131"/>
      <c r="O351" s="131"/>
      <c r="P351" s="131"/>
      <c r="R351" s="15" t="s">
        <v>722</v>
      </c>
      <c r="S351" s="16">
        <v>95321.330000000089</v>
      </c>
      <c r="U351" s="15" t="s">
        <v>722</v>
      </c>
      <c r="V351" s="16">
        <v>7910.6200000001118</v>
      </c>
    </row>
    <row r="352" spans="2:22" x14ac:dyDescent="0.35">
      <c r="B352" s="15" t="s">
        <v>742</v>
      </c>
      <c r="C352" s="16">
        <v>11035.809999999998</v>
      </c>
      <c r="D352" s="16">
        <v>10331.719999999999</v>
      </c>
      <c r="E352" s="16">
        <v>704.08999999999833</v>
      </c>
      <c r="F352" s="17">
        <v>26</v>
      </c>
      <c r="G352" s="18">
        <v>6.3800482248244444E-2</v>
      </c>
      <c r="M352" s="133" t="s">
        <v>428</v>
      </c>
      <c r="N352" s="39">
        <v>278251.19999999984</v>
      </c>
      <c r="O352" s="39">
        <v>-19145.760000000184</v>
      </c>
      <c r="P352" s="67">
        <v>1052</v>
      </c>
      <c r="R352" s="15" t="s">
        <v>723</v>
      </c>
      <c r="S352" s="16">
        <v>94373.95</v>
      </c>
      <c r="U352" s="15" t="s">
        <v>723</v>
      </c>
      <c r="V352" s="16">
        <v>-164.96000000006461</v>
      </c>
    </row>
    <row r="353" spans="2:22" x14ac:dyDescent="0.35">
      <c r="B353" s="15" t="s">
        <v>743</v>
      </c>
      <c r="C353" s="16">
        <v>294287.81000000011</v>
      </c>
      <c r="D353" s="16">
        <v>266279.45000000007</v>
      </c>
      <c r="E353" s="16">
        <v>28008.360000000044</v>
      </c>
      <c r="F353" s="17">
        <v>609</v>
      </c>
      <c r="G353" s="18">
        <v>9.5173361071258886E-2</v>
      </c>
      <c r="M353" s="132" t="s">
        <v>1686</v>
      </c>
      <c r="N353" s="131"/>
      <c r="O353" s="131"/>
      <c r="P353" s="131"/>
      <c r="R353" s="15" t="s">
        <v>724</v>
      </c>
      <c r="S353" s="16">
        <v>586741.66000000015</v>
      </c>
      <c r="U353" s="15" t="s">
        <v>724</v>
      </c>
      <c r="V353" s="16">
        <v>-17458.629999999655</v>
      </c>
    </row>
    <row r="354" spans="2:22" x14ac:dyDescent="0.35">
      <c r="B354" s="15" t="s">
        <v>744</v>
      </c>
      <c r="C354" s="16">
        <v>15590.309999999998</v>
      </c>
      <c r="D354" s="16">
        <v>15233.47</v>
      </c>
      <c r="E354" s="16">
        <v>356.83999999999833</v>
      </c>
      <c r="F354" s="17">
        <v>44</v>
      </c>
      <c r="G354" s="18">
        <v>2.2888576301561572E-2</v>
      </c>
      <c r="M354" s="133" t="s">
        <v>693</v>
      </c>
      <c r="N354" s="39">
        <v>1344.58</v>
      </c>
      <c r="O354" s="39">
        <v>-81.580000000000155</v>
      </c>
      <c r="P354" s="67">
        <v>2</v>
      </c>
      <c r="R354" s="15" t="s">
        <v>725</v>
      </c>
      <c r="S354" s="16">
        <v>7719.7</v>
      </c>
      <c r="U354" s="15" t="s">
        <v>725</v>
      </c>
      <c r="V354" s="16">
        <v>-1.5500000000001819</v>
      </c>
    </row>
    <row r="355" spans="2:22" x14ac:dyDescent="0.35">
      <c r="B355" s="15" t="s">
        <v>745</v>
      </c>
      <c r="C355" s="16">
        <v>101871.14</v>
      </c>
      <c r="D355" s="16">
        <v>102291.09000000001</v>
      </c>
      <c r="E355" s="16">
        <v>-419.95000000001164</v>
      </c>
      <c r="F355" s="17">
        <v>131</v>
      </c>
      <c r="G355" s="18">
        <v>-4.1223647835884787E-3</v>
      </c>
      <c r="M355" s="132" t="s">
        <v>1687</v>
      </c>
      <c r="N355" s="131"/>
      <c r="O355" s="131"/>
      <c r="P355" s="131"/>
      <c r="R355" s="15" t="s">
        <v>726</v>
      </c>
      <c r="S355" s="16">
        <v>456879.99000000046</v>
      </c>
      <c r="U355" s="15" t="s">
        <v>726</v>
      </c>
      <c r="V355" s="16">
        <v>-16838.619999999413</v>
      </c>
    </row>
    <row r="356" spans="2:22" x14ac:dyDescent="0.35">
      <c r="B356" s="15" t="s">
        <v>746</v>
      </c>
      <c r="C356" s="16">
        <v>22094.349999999991</v>
      </c>
      <c r="D356" s="16">
        <v>22655.64</v>
      </c>
      <c r="E356" s="16">
        <v>-561.29000000000815</v>
      </c>
      <c r="F356" s="17">
        <v>195</v>
      </c>
      <c r="G356" s="18">
        <v>-2.5404232303734137E-2</v>
      </c>
      <c r="M356" s="133" t="s">
        <v>523</v>
      </c>
      <c r="N356" s="39">
        <v>89435.169999999984</v>
      </c>
      <c r="O356" s="39">
        <v>-4855.5199999999895</v>
      </c>
      <c r="P356" s="67">
        <v>386</v>
      </c>
      <c r="R356" s="15" t="s">
        <v>727</v>
      </c>
      <c r="S356" s="16">
        <v>108295.05999999998</v>
      </c>
      <c r="U356" s="15" t="s">
        <v>727</v>
      </c>
      <c r="V356" s="16">
        <v>-5746.2399999999907</v>
      </c>
    </row>
    <row r="357" spans="2:22" x14ac:dyDescent="0.35">
      <c r="B357" s="15" t="s">
        <v>747</v>
      </c>
      <c r="C357" s="16">
        <v>16173.759999999998</v>
      </c>
      <c r="D357" s="16">
        <v>16511.269999999997</v>
      </c>
      <c r="E357" s="16">
        <v>-337.5099999999984</v>
      </c>
      <c r="F357" s="17">
        <v>49</v>
      </c>
      <c r="G357" s="18">
        <v>-2.0867751221731894E-2</v>
      </c>
      <c r="M357" s="132" t="s">
        <v>1688</v>
      </c>
      <c r="N357" s="131"/>
      <c r="O357" s="131"/>
      <c r="P357" s="131"/>
      <c r="R357" s="15" t="s">
        <v>728</v>
      </c>
      <c r="S357" s="16">
        <v>6214.25</v>
      </c>
      <c r="U357" s="15" t="s">
        <v>728</v>
      </c>
      <c r="V357" s="16">
        <v>624.97000000000025</v>
      </c>
    </row>
    <row r="358" spans="2:22" x14ac:dyDescent="0.35">
      <c r="B358" s="15" t="s">
        <v>748</v>
      </c>
      <c r="C358" s="16">
        <v>316605.87000000023</v>
      </c>
      <c r="D358" s="16">
        <v>322752.98</v>
      </c>
      <c r="E358" s="16">
        <v>-6147.1099999997532</v>
      </c>
      <c r="F358" s="17">
        <v>623</v>
      </c>
      <c r="G358" s="18">
        <v>-1.9415653916965432E-2</v>
      </c>
      <c r="M358" s="133" t="s">
        <v>815</v>
      </c>
      <c r="N358" s="39">
        <v>228.57</v>
      </c>
      <c r="O358" s="39">
        <v>59.419999999999987</v>
      </c>
      <c r="P358" s="67">
        <v>4</v>
      </c>
      <c r="R358" s="15" t="s">
        <v>729</v>
      </c>
      <c r="S358" s="16">
        <v>7612.4499999999989</v>
      </c>
      <c r="U358" s="15" t="s">
        <v>729</v>
      </c>
      <c r="V358" s="16">
        <v>-106.81000000000131</v>
      </c>
    </row>
    <row r="359" spans="2:22" x14ac:dyDescent="0.35">
      <c r="B359" s="15" t="s">
        <v>749</v>
      </c>
      <c r="C359" s="16">
        <v>44989.67</v>
      </c>
      <c r="D359" s="16">
        <v>46230.319999999992</v>
      </c>
      <c r="E359" s="16">
        <v>-1240.6499999999942</v>
      </c>
      <c r="F359" s="17">
        <v>107</v>
      </c>
      <c r="G359" s="18">
        <v>-2.7576330299822031E-2</v>
      </c>
      <c r="M359" s="132" t="s">
        <v>1689</v>
      </c>
      <c r="N359" s="131"/>
      <c r="O359" s="131"/>
      <c r="P359" s="131"/>
      <c r="R359" s="15" t="s">
        <v>730</v>
      </c>
      <c r="S359" s="16">
        <v>153402.15999999997</v>
      </c>
      <c r="U359" s="15" t="s">
        <v>730</v>
      </c>
      <c r="V359" s="16">
        <v>-960.63000000000466</v>
      </c>
    </row>
    <row r="360" spans="2:22" x14ac:dyDescent="0.35">
      <c r="B360" s="15" t="s">
        <v>750</v>
      </c>
      <c r="C360" s="16">
        <v>167506.36000000007</v>
      </c>
      <c r="D360" s="16">
        <v>174217.60000000003</v>
      </c>
      <c r="E360" s="16">
        <v>-6711.2399999999616</v>
      </c>
      <c r="F360" s="17">
        <v>684</v>
      </c>
      <c r="G360" s="18">
        <v>-4.0065583181438359E-2</v>
      </c>
      <c r="M360" s="133" t="s">
        <v>632</v>
      </c>
      <c r="N360" s="39">
        <v>1538.17</v>
      </c>
      <c r="O360" s="39">
        <v>-70.180000000000064</v>
      </c>
      <c r="P360" s="67">
        <v>2</v>
      </c>
      <c r="R360" s="15" t="s">
        <v>731</v>
      </c>
      <c r="S360" s="16">
        <v>166967.27000000014</v>
      </c>
      <c r="U360" s="15" t="s">
        <v>731</v>
      </c>
      <c r="V360" s="16">
        <v>-10866.739999999903</v>
      </c>
    </row>
    <row r="361" spans="2:22" x14ac:dyDescent="0.35">
      <c r="B361" s="15" t="s">
        <v>751</v>
      </c>
      <c r="C361" s="16">
        <v>85798.84</v>
      </c>
      <c r="D361" s="16">
        <v>88180.719999999958</v>
      </c>
      <c r="E361" s="16">
        <v>-2381.879999999961</v>
      </c>
      <c r="F361" s="17">
        <v>339</v>
      </c>
      <c r="G361" s="18">
        <v>-2.7761214487281659E-2</v>
      </c>
      <c r="M361" s="133" t="s">
        <v>890</v>
      </c>
      <c r="N361" s="39">
        <v>1029.19</v>
      </c>
      <c r="O361" s="39">
        <v>-44.829999999999927</v>
      </c>
      <c r="P361" s="67">
        <v>2</v>
      </c>
      <c r="R361" s="15" t="s">
        <v>732</v>
      </c>
      <c r="S361" s="16">
        <v>20195.350000000002</v>
      </c>
      <c r="U361" s="15" t="s">
        <v>732</v>
      </c>
      <c r="V361" s="16">
        <v>-807.50999999999476</v>
      </c>
    </row>
    <row r="362" spans="2:22" x14ac:dyDescent="0.35">
      <c r="B362" s="15" t="s">
        <v>752</v>
      </c>
      <c r="C362" s="16">
        <v>1168.26</v>
      </c>
      <c r="D362" s="16">
        <v>1294.51</v>
      </c>
      <c r="E362" s="16">
        <v>-126.25</v>
      </c>
      <c r="F362" s="17">
        <v>3</v>
      </c>
      <c r="G362" s="18">
        <v>-0.10806669748172495</v>
      </c>
      <c r="M362" s="37" t="s">
        <v>391</v>
      </c>
      <c r="N362" s="131"/>
      <c r="O362" s="131"/>
      <c r="P362" s="131"/>
      <c r="R362" s="15" t="s">
        <v>733</v>
      </c>
      <c r="S362" s="16">
        <v>243427.92000000022</v>
      </c>
      <c r="U362" s="15" t="s">
        <v>733</v>
      </c>
      <c r="V362" s="16">
        <v>24511.030000000232</v>
      </c>
    </row>
    <row r="363" spans="2:22" x14ac:dyDescent="0.35">
      <c r="B363" s="15" t="s">
        <v>753</v>
      </c>
      <c r="C363" s="16">
        <v>62396.429999999986</v>
      </c>
      <c r="D363" s="16">
        <v>55329.399999999994</v>
      </c>
      <c r="E363" s="16">
        <v>7067.0299999999916</v>
      </c>
      <c r="F363" s="17">
        <v>156</v>
      </c>
      <c r="G363" s="18">
        <v>0.11326016568576108</v>
      </c>
      <c r="M363" s="38" t="s">
        <v>1563</v>
      </c>
      <c r="N363" s="131"/>
      <c r="O363" s="131"/>
      <c r="P363" s="131"/>
      <c r="R363" s="15" t="s">
        <v>734</v>
      </c>
      <c r="S363" s="16">
        <v>7695.67</v>
      </c>
      <c r="U363" s="15" t="s">
        <v>734</v>
      </c>
      <c r="V363" s="16">
        <v>-345.75</v>
      </c>
    </row>
    <row r="364" spans="2:22" x14ac:dyDescent="0.35">
      <c r="B364" s="15" t="s">
        <v>754</v>
      </c>
      <c r="C364" s="16">
        <v>57036.049999999988</v>
      </c>
      <c r="D364" s="16">
        <v>50460.679999999986</v>
      </c>
      <c r="E364" s="16">
        <v>6575.3700000000026</v>
      </c>
      <c r="F364" s="17">
        <v>160</v>
      </c>
      <c r="G364" s="18">
        <v>0.11528445605893121</v>
      </c>
      <c r="M364" s="132" t="s">
        <v>1690</v>
      </c>
      <c r="N364" s="131"/>
      <c r="O364" s="131"/>
      <c r="P364" s="131"/>
      <c r="R364" s="15" t="s">
        <v>735</v>
      </c>
      <c r="S364" s="16">
        <v>2207.15</v>
      </c>
      <c r="U364" s="15" t="s">
        <v>735</v>
      </c>
      <c r="V364" s="16">
        <v>2.2199999999997999</v>
      </c>
    </row>
    <row r="365" spans="2:22" x14ac:dyDescent="0.35">
      <c r="B365" s="15" t="s">
        <v>755</v>
      </c>
      <c r="C365" s="16">
        <v>722.59</v>
      </c>
      <c r="D365" s="16">
        <v>623.84</v>
      </c>
      <c r="E365" s="16">
        <v>98.75</v>
      </c>
      <c r="F365" s="17">
        <v>1</v>
      </c>
      <c r="G365" s="18">
        <v>0.1366611771544029</v>
      </c>
      <c r="M365" s="133" t="s">
        <v>533</v>
      </c>
      <c r="N365" s="39">
        <v>21.56</v>
      </c>
      <c r="O365" s="39">
        <v>8.11</v>
      </c>
      <c r="P365" s="67">
        <v>4</v>
      </c>
      <c r="R365" s="15" t="s">
        <v>736</v>
      </c>
      <c r="S365" s="16">
        <v>345.57</v>
      </c>
      <c r="U365" s="15" t="s">
        <v>736</v>
      </c>
      <c r="V365" s="16">
        <v>108.95999999999998</v>
      </c>
    </row>
    <row r="366" spans="2:22" x14ac:dyDescent="0.35">
      <c r="B366" s="15" t="s">
        <v>756</v>
      </c>
      <c r="C366" s="16">
        <v>1683.22</v>
      </c>
      <c r="D366" s="16">
        <v>1661.23</v>
      </c>
      <c r="E366" s="16">
        <v>21.990000000000009</v>
      </c>
      <c r="F366" s="17">
        <v>6</v>
      </c>
      <c r="G366" s="18">
        <v>1.3064245909625604E-2</v>
      </c>
      <c r="M366" s="132" t="s">
        <v>1691</v>
      </c>
      <c r="N366" s="131"/>
      <c r="O366" s="131"/>
      <c r="P366" s="131"/>
      <c r="R366" s="15" t="s">
        <v>737</v>
      </c>
      <c r="S366" s="16">
        <v>113206.16</v>
      </c>
      <c r="U366" s="15" t="s">
        <v>737</v>
      </c>
      <c r="V366" s="16">
        <v>-853.38000000004831</v>
      </c>
    </row>
    <row r="367" spans="2:22" x14ac:dyDescent="0.35">
      <c r="B367" s="15" t="s">
        <v>757</v>
      </c>
      <c r="C367" s="16">
        <v>17582.38</v>
      </c>
      <c r="D367" s="16">
        <v>15811.71</v>
      </c>
      <c r="E367" s="16">
        <v>1770.6700000000019</v>
      </c>
      <c r="F367" s="17">
        <v>15</v>
      </c>
      <c r="G367" s="18">
        <v>0.10070707151136546</v>
      </c>
      <c r="M367" s="133" t="s">
        <v>537</v>
      </c>
      <c r="N367" s="39">
        <v>23390</v>
      </c>
      <c r="O367" s="39">
        <v>-2271.3000000000029</v>
      </c>
      <c r="P367" s="67">
        <v>137</v>
      </c>
      <c r="R367" s="15" t="s">
        <v>738</v>
      </c>
      <c r="S367" s="16">
        <v>395623.39999999962</v>
      </c>
      <c r="U367" s="15" t="s">
        <v>738</v>
      </c>
      <c r="V367" s="16">
        <v>-8589.7500000005239</v>
      </c>
    </row>
    <row r="368" spans="2:22" x14ac:dyDescent="0.35">
      <c r="B368" s="15" t="s">
        <v>758</v>
      </c>
      <c r="C368" s="16">
        <v>667.83</v>
      </c>
      <c r="D368" s="16">
        <v>633.26</v>
      </c>
      <c r="E368" s="16">
        <v>34.57000000000005</v>
      </c>
      <c r="F368" s="17">
        <v>2</v>
      </c>
      <c r="G368" s="18">
        <v>5.1764670649716314E-2</v>
      </c>
      <c r="M368" s="132" t="s">
        <v>1692</v>
      </c>
      <c r="N368" s="131"/>
      <c r="O368" s="131"/>
      <c r="P368" s="131"/>
      <c r="R368" s="15" t="s">
        <v>739</v>
      </c>
      <c r="S368" s="16">
        <v>5670.2300000000005</v>
      </c>
      <c r="U368" s="15" t="s">
        <v>739</v>
      </c>
      <c r="V368" s="16">
        <v>-21.699999999998909</v>
      </c>
    </row>
    <row r="369" spans="2:22" x14ac:dyDescent="0.35">
      <c r="B369" s="15" t="s">
        <v>759</v>
      </c>
      <c r="C369" s="16">
        <v>42676.89</v>
      </c>
      <c r="D369" s="16">
        <v>39996.68</v>
      </c>
      <c r="E369" s="16">
        <v>2680.2099999999991</v>
      </c>
      <c r="F369" s="17">
        <v>24</v>
      </c>
      <c r="G369" s="18">
        <v>6.2802373837456266E-2</v>
      </c>
      <c r="M369" s="133" t="s">
        <v>513</v>
      </c>
      <c r="N369" s="39">
        <v>141880.68999999997</v>
      </c>
      <c r="O369" s="39">
        <v>17311.850000000006</v>
      </c>
      <c r="P369" s="67">
        <v>676</v>
      </c>
      <c r="R369" s="15" t="s">
        <v>740</v>
      </c>
      <c r="S369" s="16">
        <v>167611.30000000002</v>
      </c>
      <c r="U369" s="15" t="s">
        <v>740</v>
      </c>
      <c r="V369" s="16">
        <v>-14476.049999999988</v>
      </c>
    </row>
    <row r="370" spans="2:22" x14ac:dyDescent="0.35">
      <c r="B370" s="15" t="s">
        <v>760</v>
      </c>
      <c r="C370" s="16">
        <v>2254.75</v>
      </c>
      <c r="D370" s="16">
        <v>1958.1100000000001</v>
      </c>
      <c r="E370" s="16">
        <v>296.63999999999987</v>
      </c>
      <c r="F370" s="17">
        <v>23</v>
      </c>
      <c r="G370" s="18">
        <v>0.1315622574564807</v>
      </c>
      <c r="M370" s="132" t="s">
        <v>1693</v>
      </c>
      <c r="N370" s="131"/>
      <c r="O370" s="131"/>
      <c r="P370" s="131"/>
      <c r="R370" s="15" t="s">
        <v>741</v>
      </c>
      <c r="S370" s="16">
        <v>131762.71</v>
      </c>
      <c r="U370" s="15" t="s">
        <v>741</v>
      </c>
      <c r="V370" s="16">
        <v>12117.930000000051</v>
      </c>
    </row>
    <row r="371" spans="2:22" x14ac:dyDescent="0.35">
      <c r="B371" s="15" t="s">
        <v>761</v>
      </c>
      <c r="C371" s="16">
        <v>10029.999999999998</v>
      </c>
      <c r="D371" s="16">
        <v>8666.1999999999989</v>
      </c>
      <c r="E371" s="16">
        <v>1363.7999999999993</v>
      </c>
      <c r="F371" s="17">
        <v>231</v>
      </c>
      <c r="G371" s="18">
        <v>0.13597208374875369</v>
      </c>
      <c r="M371" s="133" t="s">
        <v>482</v>
      </c>
      <c r="N371" s="39">
        <v>302590.08000000013</v>
      </c>
      <c r="O371" s="39">
        <v>29909.749999999942</v>
      </c>
      <c r="P371" s="67">
        <v>1079</v>
      </c>
      <c r="R371" s="15" t="s">
        <v>742</v>
      </c>
      <c r="S371" s="16">
        <v>11035.809999999998</v>
      </c>
      <c r="U371" s="15" t="s">
        <v>742</v>
      </c>
      <c r="V371" s="16">
        <v>704.08999999999833</v>
      </c>
    </row>
    <row r="372" spans="2:22" x14ac:dyDescent="0.35">
      <c r="B372" s="15" t="s">
        <v>762</v>
      </c>
      <c r="C372" s="16">
        <v>416749.60000000015</v>
      </c>
      <c r="D372" s="16">
        <v>374602.55</v>
      </c>
      <c r="E372" s="16">
        <v>42147.050000000163</v>
      </c>
      <c r="F372" s="17">
        <v>1236</v>
      </c>
      <c r="G372" s="18">
        <v>0.10113279052937339</v>
      </c>
      <c r="M372" s="132" t="s">
        <v>1694</v>
      </c>
      <c r="N372" s="131"/>
      <c r="O372" s="131"/>
      <c r="P372" s="131"/>
      <c r="R372" s="15" t="s">
        <v>743</v>
      </c>
      <c r="S372" s="16">
        <v>294287.81000000011</v>
      </c>
      <c r="U372" s="15" t="s">
        <v>743</v>
      </c>
      <c r="V372" s="16">
        <v>28008.360000000044</v>
      </c>
    </row>
    <row r="373" spans="2:22" x14ac:dyDescent="0.35">
      <c r="B373" s="15" t="s">
        <v>763</v>
      </c>
      <c r="C373" s="16">
        <v>12456.779999999999</v>
      </c>
      <c r="D373" s="16">
        <v>12907.519999999999</v>
      </c>
      <c r="E373" s="16">
        <v>-450.73999999999978</v>
      </c>
      <c r="F373" s="17">
        <v>20</v>
      </c>
      <c r="G373" s="18">
        <v>-3.6184310873275422E-2</v>
      </c>
      <c r="M373" s="133" t="s">
        <v>683</v>
      </c>
      <c r="N373" s="39">
        <v>7047.58</v>
      </c>
      <c r="O373" s="39">
        <v>612.00999999999931</v>
      </c>
      <c r="P373" s="67">
        <v>22</v>
      </c>
      <c r="R373" s="15" t="s">
        <v>744</v>
      </c>
      <c r="S373" s="16">
        <v>15590.309999999998</v>
      </c>
      <c r="U373" s="15" t="s">
        <v>744</v>
      </c>
      <c r="V373" s="16">
        <v>356.83999999999833</v>
      </c>
    </row>
    <row r="374" spans="2:22" x14ac:dyDescent="0.35">
      <c r="B374" s="15" t="s">
        <v>764</v>
      </c>
      <c r="C374" s="16">
        <v>3288.92</v>
      </c>
      <c r="D374" s="16">
        <v>3470.84</v>
      </c>
      <c r="E374" s="16">
        <v>-181.92000000000007</v>
      </c>
      <c r="F374" s="17">
        <v>3</v>
      </c>
      <c r="G374" s="18">
        <v>-5.5312990282524378E-2</v>
      </c>
      <c r="M374" s="132" t="s">
        <v>1695</v>
      </c>
      <c r="N374" s="131"/>
      <c r="O374" s="131"/>
      <c r="P374" s="131"/>
      <c r="R374" s="15" t="s">
        <v>745</v>
      </c>
      <c r="S374" s="16">
        <v>101871.14</v>
      </c>
      <c r="U374" s="15" t="s">
        <v>745</v>
      </c>
      <c r="V374" s="16">
        <v>-419.95000000001164</v>
      </c>
    </row>
    <row r="375" spans="2:22" x14ac:dyDescent="0.35">
      <c r="B375" s="15" t="s">
        <v>765</v>
      </c>
      <c r="C375" s="16">
        <v>665712.40000000061</v>
      </c>
      <c r="D375" s="16">
        <v>683209.00000000012</v>
      </c>
      <c r="E375" s="16">
        <v>-17496.599999999511</v>
      </c>
      <c r="F375" s="17">
        <v>1547</v>
      </c>
      <c r="G375" s="18">
        <v>-2.6282520800272755E-2</v>
      </c>
      <c r="M375" s="133" t="s">
        <v>987</v>
      </c>
      <c r="N375" s="39">
        <v>309815.05000000016</v>
      </c>
      <c r="O375" s="39">
        <v>-7243.2000000000116</v>
      </c>
      <c r="P375" s="67">
        <v>879</v>
      </c>
      <c r="R375" s="15" t="s">
        <v>746</v>
      </c>
      <c r="S375" s="16">
        <v>22094.349999999991</v>
      </c>
      <c r="U375" s="15" t="s">
        <v>746</v>
      </c>
      <c r="V375" s="16">
        <v>-561.29000000000815</v>
      </c>
    </row>
    <row r="376" spans="2:22" x14ac:dyDescent="0.35">
      <c r="B376" s="15" t="s">
        <v>766</v>
      </c>
      <c r="C376" s="16">
        <v>10655.41</v>
      </c>
      <c r="D376" s="16">
        <v>10734.05</v>
      </c>
      <c r="E376" s="16">
        <v>-78.639999999999418</v>
      </c>
      <c r="F376" s="17">
        <v>32</v>
      </c>
      <c r="G376" s="18">
        <v>-7.3802885107189138E-3</v>
      </c>
      <c r="M376" s="132" t="s">
        <v>1696</v>
      </c>
      <c r="N376" s="131"/>
      <c r="O376" s="131"/>
      <c r="P376" s="131"/>
      <c r="R376" s="15" t="s">
        <v>747</v>
      </c>
      <c r="S376" s="16">
        <v>16173.759999999998</v>
      </c>
      <c r="U376" s="15" t="s">
        <v>747</v>
      </c>
      <c r="V376" s="16">
        <v>-337.5099999999984</v>
      </c>
    </row>
    <row r="377" spans="2:22" x14ac:dyDescent="0.35">
      <c r="B377" s="15" t="s">
        <v>767</v>
      </c>
      <c r="C377" s="16">
        <v>162319.14000000004</v>
      </c>
      <c r="D377" s="16">
        <v>151433.75000000003</v>
      </c>
      <c r="E377" s="16">
        <v>10885.390000000014</v>
      </c>
      <c r="F377" s="17">
        <v>171</v>
      </c>
      <c r="G377" s="18">
        <v>6.7061653973770508E-2</v>
      </c>
      <c r="M377" s="133" t="s">
        <v>910</v>
      </c>
      <c r="N377" s="39">
        <v>4394.01</v>
      </c>
      <c r="O377" s="39">
        <v>430.91000000000076</v>
      </c>
      <c r="P377" s="67">
        <v>8</v>
      </c>
      <c r="R377" s="15" t="s">
        <v>748</v>
      </c>
      <c r="S377" s="16">
        <v>316605.87000000023</v>
      </c>
      <c r="U377" s="15" t="s">
        <v>748</v>
      </c>
      <c r="V377" s="16">
        <v>-6147.1099999997532</v>
      </c>
    </row>
    <row r="378" spans="2:22" x14ac:dyDescent="0.35">
      <c r="B378" s="15" t="s">
        <v>768</v>
      </c>
      <c r="C378" s="16">
        <v>208154.96000000008</v>
      </c>
      <c r="D378" s="16">
        <v>220792.05</v>
      </c>
      <c r="E378" s="16">
        <v>-12637.089999999909</v>
      </c>
      <c r="F378" s="17">
        <v>880</v>
      </c>
      <c r="G378" s="18">
        <v>-6.0710011426102481E-2</v>
      </c>
      <c r="M378" s="132" t="s">
        <v>1697</v>
      </c>
      <c r="N378" s="131"/>
      <c r="O378" s="131"/>
      <c r="P378" s="131"/>
      <c r="R378" s="15" t="s">
        <v>749</v>
      </c>
      <c r="S378" s="16">
        <v>44989.67</v>
      </c>
      <c r="U378" s="15" t="s">
        <v>749</v>
      </c>
      <c r="V378" s="16">
        <v>-1240.6499999999942</v>
      </c>
    </row>
    <row r="379" spans="2:22" x14ac:dyDescent="0.35">
      <c r="B379" s="15" t="s">
        <v>769</v>
      </c>
      <c r="C379" s="16">
        <v>368568.44000000018</v>
      </c>
      <c r="D379" s="16">
        <v>348403.03</v>
      </c>
      <c r="E379" s="16">
        <v>20165.410000000149</v>
      </c>
      <c r="F379" s="17">
        <v>1124</v>
      </c>
      <c r="G379" s="18">
        <v>5.471279635337236E-2</v>
      </c>
      <c r="M379" s="133" t="s">
        <v>666</v>
      </c>
      <c r="N379" s="39">
        <v>151377.85</v>
      </c>
      <c r="O379" s="39">
        <v>-9999.890000000014</v>
      </c>
      <c r="P379" s="67">
        <v>282</v>
      </c>
      <c r="R379" s="15" t="s">
        <v>750</v>
      </c>
      <c r="S379" s="16">
        <v>167506.36000000007</v>
      </c>
      <c r="U379" s="15" t="s">
        <v>750</v>
      </c>
      <c r="V379" s="16">
        <v>-6711.2399999999616</v>
      </c>
    </row>
    <row r="380" spans="2:22" x14ac:dyDescent="0.35">
      <c r="B380" s="15" t="s">
        <v>770</v>
      </c>
      <c r="C380" s="16">
        <v>99674.35</v>
      </c>
      <c r="D380" s="16">
        <v>101093.99</v>
      </c>
      <c r="E380" s="16">
        <v>-1419.6399999999994</v>
      </c>
      <c r="F380" s="17">
        <v>415</v>
      </c>
      <c r="G380" s="18">
        <v>-1.4242781618340118E-2</v>
      </c>
      <c r="M380" s="132" t="s">
        <v>1698</v>
      </c>
      <c r="N380" s="131"/>
      <c r="O380" s="131"/>
      <c r="P380" s="131"/>
      <c r="R380" s="15" t="s">
        <v>751</v>
      </c>
      <c r="S380" s="16">
        <v>85798.84</v>
      </c>
      <c r="U380" s="15" t="s">
        <v>751</v>
      </c>
      <c r="V380" s="16">
        <v>-2381.879999999961</v>
      </c>
    </row>
    <row r="381" spans="2:22" x14ac:dyDescent="0.35">
      <c r="B381" s="15" t="s">
        <v>771</v>
      </c>
      <c r="C381" s="16">
        <v>48530.78</v>
      </c>
      <c r="D381" s="16">
        <v>50494.689999999988</v>
      </c>
      <c r="E381" s="16">
        <v>-1963.9099999999889</v>
      </c>
      <c r="F381" s="17">
        <v>137</v>
      </c>
      <c r="G381" s="18">
        <v>-4.0467307552031699E-2</v>
      </c>
      <c r="M381" s="133" t="s">
        <v>470</v>
      </c>
      <c r="N381" s="39">
        <v>1633.0800000000002</v>
      </c>
      <c r="O381" s="39">
        <v>347.01000000000022</v>
      </c>
      <c r="P381" s="67">
        <v>56</v>
      </c>
      <c r="R381" s="15" t="s">
        <v>752</v>
      </c>
      <c r="S381" s="16">
        <v>1168.26</v>
      </c>
      <c r="U381" s="15" t="s">
        <v>752</v>
      </c>
      <c r="V381" s="16">
        <v>-126.25</v>
      </c>
    </row>
    <row r="382" spans="2:22" x14ac:dyDescent="0.35">
      <c r="B382" s="15" t="s">
        <v>772</v>
      </c>
      <c r="C382" s="16">
        <v>419.46</v>
      </c>
      <c r="D382" s="16">
        <v>413.15</v>
      </c>
      <c r="E382" s="16">
        <v>6.3100000000000023</v>
      </c>
      <c r="F382" s="17">
        <v>1</v>
      </c>
      <c r="G382" s="18">
        <v>1.5043150717589288E-2</v>
      </c>
      <c r="M382" s="132" t="s">
        <v>1699</v>
      </c>
      <c r="N382" s="131"/>
      <c r="O382" s="131"/>
      <c r="P382" s="131"/>
      <c r="R382" s="15" t="s">
        <v>753</v>
      </c>
      <c r="S382" s="16">
        <v>62396.429999999986</v>
      </c>
      <c r="U382" s="15" t="s">
        <v>753</v>
      </c>
      <c r="V382" s="16">
        <v>7067.0299999999916</v>
      </c>
    </row>
    <row r="383" spans="2:22" x14ac:dyDescent="0.35">
      <c r="B383" s="15" t="s">
        <v>773</v>
      </c>
      <c r="C383" s="16">
        <v>24.29</v>
      </c>
      <c r="D383" s="16">
        <v>17.98</v>
      </c>
      <c r="E383" s="16">
        <v>6.3099999999999987</v>
      </c>
      <c r="F383" s="17">
        <v>1</v>
      </c>
      <c r="G383" s="18">
        <v>0.25977768629065456</v>
      </c>
      <c r="M383" s="133" t="s">
        <v>539</v>
      </c>
      <c r="N383" s="39">
        <v>4680.8999999999996</v>
      </c>
      <c r="O383" s="39">
        <v>-151.86999999999989</v>
      </c>
      <c r="P383" s="67">
        <v>9</v>
      </c>
      <c r="R383" s="15" t="s">
        <v>754</v>
      </c>
      <c r="S383" s="16">
        <v>57036.049999999988</v>
      </c>
      <c r="U383" s="15" t="s">
        <v>754</v>
      </c>
      <c r="V383" s="16">
        <v>6575.3700000000026</v>
      </c>
    </row>
    <row r="384" spans="2:22" x14ac:dyDescent="0.35">
      <c r="B384" s="15" t="s">
        <v>774</v>
      </c>
      <c r="C384" s="16">
        <v>1772.42</v>
      </c>
      <c r="D384" s="16">
        <v>1743.79</v>
      </c>
      <c r="E384" s="16">
        <v>28.630000000000109</v>
      </c>
      <c r="F384" s="17">
        <v>5</v>
      </c>
      <c r="G384" s="18">
        <v>1.615305627334385E-2</v>
      </c>
      <c r="M384" s="132" t="s">
        <v>1700</v>
      </c>
      <c r="N384" s="131"/>
      <c r="O384" s="131"/>
      <c r="P384" s="131"/>
      <c r="R384" s="15" t="s">
        <v>755</v>
      </c>
      <c r="S384" s="16">
        <v>722.59</v>
      </c>
      <c r="U384" s="15" t="s">
        <v>755</v>
      </c>
      <c r="V384" s="16">
        <v>98.75</v>
      </c>
    </row>
    <row r="385" spans="2:22" x14ac:dyDescent="0.35">
      <c r="B385" s="15" t="s">
        <v>775</v>
      </c>
      <c r="C385" s="16">
        <v>57153.1</v>
      </c>
      <c r="D385" s="16">
        <v>61276.029999999977</v>
      </c>
      <c r="E385" s="16">
        <v>-4122.9299999999785</v>
      </c>
      <c r="F385" s="17">
        <v>105</v>
      </c>
      <c r="G385" s="18">
        <v>-7.2138344201801458E-2</v>
      </c>
      <c r="M385" s="133" t="s">
        <v>851</v>
      </c>
      <c r="N385" s="39">
        <v>219163.39999999994</v>
      </c>
      <c r="O385" s="39">
        <v>-10753.900000000111</v>
      </c>
      <c r="P385" s="67">
        <v>807</v>
      </c>
      <c r="R385" s="15" t="s">
        <v>756</v>
      </c>
      <c r="S385" s="16">
        <v>1683.22</v>
      </c>
      <c r="U385" s="15" t="s">
        <v>756</v>
      </c>
      <c r="V385" s="16">
        <v>21.990000000000009</v>
      </c>
    </row>
    <row r="386" spans="2:22" x14ac:dyDescent="0.35">
      <c r="B386" s="15" t="s">
        <v>776</v>
      </c>
      <c r="C386" s="16">
        <v>2845.73</v>
      </c>
      <c r="D386" s="16">
        <v>2790.4800000000005</v>
      </c>
      <c r="E386" s="16">
        <v>55.249999999999545</v>
      </c>
      <c r="F386" s="17">
        <v>14</v>
      </c>
      <c r="G386" s="18">
        <v>1.9415053430929689E-2</v>
      </c>
      <c r="M386" s="132" t="s">
        <v>1701</v>
      </c>
      <c r="N386" s="131"/>
      <c r="O386" s="131"/>
      <c r="P386" s="131"/>
      <c r="R386" s="15" t="s">
        <v>757</v>
      </c>
      <c r="S386" s="16">
        <v>17582.38</v>
      </c>
      <c r="U386" s="15" t="s">
        <v>757</v>
      </c>
      <c r="V386" s="16">
        <v>1770.6700000000019</v>
      </c>
    </row>
    <row r="387" spans="2:22" x14ac:dyDescent="0.35">
      <c r="B387" s="15" t="s">
        <v>777</v>
      </c>
      <c r="C387" s="16">
        <v>401722.30999999982</v>
      </c>
      <c r="D387" s="16">
        <v>438454.93000000005</v>
      </c>
      <c r="E387" s="16">
        <v>-36732.620000000228</v>
      </c>
      <c r="F387" s="17">
        <v>578</v>
      </c>
      <c r="G387" s="18">
        <v>-9.1437839237756655E-2</v>
      </c>
      <c r="M387" s="133" t="s">
        <v>420</v>
      </c>
      <c r="N387" s="39">
        <v>2446.35</v>
      </c>
      <c r="O387" s="39">
        <v>57.170000000000073</v>
      </c>
      <c r="P387" s="67">
        <v>15</v>
      </c>
      <c r="R387" s="15" t="s">
        <v>758</v>
      </c>
      <c r="S387" s="16">
        <v>667.83</v>
      </c>
      <c r="U387" s="15" t="s">
        <v>758</v>
      </c>
      <c r="V387" s="16">
        <v>34.57000000000005</v>
      </c>
    </row>
    <row r="388" spans="2:22" x14ac:dyDescent="0.35">
      <c r="B388" s="15" t="s">
        <v>778</v>
      </c>
      <c r="C388" s="16">
        <v>578492.7900000005</v>
      </c>
      <c r="D388" s="16">
        <v>525940.07999999984</v>
      </c>
      <c r="E388" s="16">
        <v>52552.710000000661</v>
      </c>
      <c r="F388" s="17">
        <v>1782</v>
      </c>
      <c r="G388" s="18">
        <v>9.0844191852418099E-2</v>
      </c>
      <c r="M388" s="133" t="s">
        <v>423</v>
      </c>
      <c r="N388" s="39">
        <v>1618.2800000000002</v>
      </c>
      <c r="O388" s="39">
        <v>460.13000000000011</v>
      </c>
      <c r="P388" s="67">
        <v>40</v>
      </c>
      <c r="R388" s="15" t="s">
        <v>759</v>
      </c>
      <c r="S388" s="16">
        <v>42676.89</v>
      </c>
      <c r="U388" s="15" t="s">
        <v>759</v>
      </c>
      <c r="V388" s="16">
        <v>2680.2099999999991</v>
      </c>
    </row>
    <row r="389" spans="2:22" x14ac:dyDescent="0.35">
      <c r="B389" s="15" t="s">
        <v>779</v>
      </c>
      <c r="C389" s="16">
        <v>133081.69</v>
      </c>
      <c r="D389" s="16">
        <v>148381.62000000002</v>
      </c>
      <c r="E389" s="16">
        <v>-15299.930000000022</v>
      </c>
      <c r="F389" s="17">
        <v>694</v>
      </c>
      <c r="G389" s="18">
        <v>-0.11496645406291445</v>
      </c>
      <c r="M389" s="133" t="s">
        <v>457</v>
      </c>
      <c r="N389" s="39">
        <v>400253.07</v>
      </c>
      <c r="O389" s="39">
        <v>-10544.52999999997</v>
      </c>
      <c r="P389" s="67">
        <v>959</v>
      </c>
      <c r="R389" s="15" t="s">
        <v>760</v>
      </c>
      <c r="S389" s="16">
        <v>2254.75</v>
      </c>
      <c r="U389" s="15" t="s">
        <v>760</v>
      </c>
      <c r="V389" s="16">
        <v>296.63999999999987</v>
      </c>
    </row>
    <row r="390" spans="2:22" x14ac:dyDescent="0.35">
      <c r="B390" s="15" t="s">
        <v>780</v>
      </c>
      <c r="C390" s="16">
        <v>11138.69</v>
      </c>
      <c r="D390" s="16">
        <v>10397.31</v>
      </c>
      <c r="E390" s="16">
        <v>741.38000000000102</v>
      </c>
      <c r="F390" s="17">
        <v>11</v>
      </c>
      <c r="G390" s="18">
        <v>6.6558993921188303E-2</v>
      </c>
      <c r="M390" s="133" t="s">
        <v>502</v>
      </c>
      <c r="N390" s="39">
        <v>60997.799999999981</v>
      </c>
      <c r="O390" s="39">
        <v>-946.52999999999884</v>
      </c>
      <c r="P390" s="67">
        <v>222</v>
      </c>
      <c r="R390" s="15" t="s">
        <v>761</v>
      </c>
      <c r="S390" s="16">
        <v>10029.999999999998</v>
      </c>
      <c r="U390" s="15" t="s">
        <v>761</v>
      </c>
      <c r="V390" s="16">
        <v>1363.7999999999993</v>
      </c>
    </row>
    <row r="391" spans="2:22" x14ac:dyDescent="0.35">
      <c r="B391" s="15" t="s">
        <v>781</v>
      </c>
      <c r="C391" s="16">
        <v>39462.61</v>
      </c>
      <c r="D391" s="16">
        <v>41439.19</v>
      </c>
      <c r="E391" s="16">
        <v>-1976.5800000000017</v>
      </c>
      <c r="F391" s="17">
        <v>61</v>
      </c>
      <c r="G391" s="18">
        <v>-5.0087411856438328E-2</v>
      </c>
      <c r="M391" s="133" t="s">
        <v>548</v>
      </c>
      <c r="N391" s="39">
        <v>13219.529999999997</v>
      </c>
      <c r="O391" s="39">
        <v>1992.0299999999952</v>
      </c>
      <c r="P391" s="67">
        <v>140</v>
      </c>
      <c r="R391" s="15" t="s">
        <v>762</v>
      </c>
      <c r="S391" s="16">
        <v>416749.60000000015</v>
      </c>
      <c r="U391" s="15" t="s">
        <v>762</v>
      </c>
      <c r="V391" s="16">
        <v>42147.050000000163</v>
      </c>
    </row>
    <row r="392" spans="2:22" x14ac:dyDescent="0.35">
      <c r="B392" s="15" t="s">
        <v>782</v>
      </c>
      <c r="C392" s="16">
        <v>83316.689999999959</v>
      </c>
      <c r="D392" s="16">
        <v>87751.889999999985</v>
      </c>
      <c r="E392" s="16">
        <v>-4435.2000000000262</v>
      </c>
      <c r="F392" s="17">
        <v>346</v>
      </c>
      <c r="G392" s="18">
        <v>-5.3233031701091685E-2</v>
      </c>
      <c r="M392" s="133" t="s">
        <v>550</v>
      </c>
      <c r="N392" s="39">
        <v>5615.55</v>
      </c>
      <c r="O392" s="39">
        <v>-91.529999999999745</v>
      </c>
      <c r="P392" s="67">
        <v>13</v>
      </c>
      <c r="R392" s="15" t="s">
        <v>763</v>
      </c>
      <c r="S392" s="16">
        <v>12456.779999999999</v>
      </c>
      <c r="U392" s="15" t="s">
        <v>763</v>
      </c>
      <c r="V392" s="16">
        <v>-450.73999999999978</v>
      </c>
    </row>
    <row r="393" spans="2:22" x14ac:dyDescent="0.35">
      <c r="B393" s="15" t="s">
        <v>783</v>
      </c>
      <c r="C393" s="16">
        <v>10717.83</v>
      </c>
      <c r="D393" s="16">
        <v>9924.51</v>
      </c>
      <c r="E393" s="16">
        <v>793.31999999999971</v>
      </c>
      <c r="F393" s="17">
        <v>11</v>
      </c>
      <c r="G393" s="18">
        <v>7.4018714609207253E-2</v>
      </c>
      <c r="M393" s="133" t="s">
        <v>714</v>
      </c>
      <c r="N393" s="39">
        <v>309837.10999999987</v>
      </c>
      <c r="O393" s="39">
        <v>-31882.070000000123</v>
      </c>
      <c r="P393" s="67">
        <v>465</v>
      </c>
      <c r="R393" s="15" t="s">
        <v>764</v>
      </c>
      <c r="S393" s="16">
        <v>3288.92</v>
      </c>
      <c r="U393" s="15" t="s">
        <v>764</v>
      </c>
      <c r="V393" s="16">
        <v>-181.92000000000007</v>
      </c>
    </row>
    <row r="394" spans="2:22" x14ac:dyDescent="0.35">
      <c r="B394" s="15" t="s">
        <v>784</v>
      </c>
      <c r="C394" s="16">
        <v>414076.40000000055</v>
      </c>
      <c r="D394" s="16">
        <v>413863.70000000007</v>
      </c>
      <c r="E394" s="16">
        <v>212.7000000004773</v>
      </c>
      <c r="F394" s="17">
        <v>1203</v>
      </c>
      <c r="G394" s="18">
        <v>5.1367332212238375E-4</v>
      </c>
      <c r="M394" s="133" t="s">
        <v>716</v>
      </c>
      <c r="N394" s="39">
        <v>482282.01000000007</v>
      </c>
      <c r="O394" s="39">
        <v>48228.100000000151</v>
      </c>
      <c r="P394" s="67">
        <v>1154</v>
      </c>
      <c r="R394" s="15" t="s">
        <v>765</v>
      </c>
      <c r="S394" s="16">
        <v>665712.40000000061</v>
      </c>
      <c r="U394" s="15" t="s">
        <v>765</v>
      </c>
      <c r="V394" s="16">
        <v>-17496.599999999511</v>
      </c>
    </row>
    <row r="395" spans="2:22" x14ac:dyDescent="0.35">
      <c r="B395" s="15" t="s">
        <v>785</v>
      </c>
      <c r="C395" s="16">
        <v>132837.68000000005</v>
      </c>
      <c r="D395" s="16">
        <v>140313.07999999999</v>
      </c>
      <c r="E395" s="16">
        <v>-7475.399999999936</v>
      </c>
      <c r="F395" s="17">
        <v>228</v>
      </c>
      <c r="G395" s="18">
        <v>-5.6274695553249147E-2</v>
      </c>
      <c r="M395" s="133" t="s">
        <v>753</v>
      </c>
      <c r="N395" s="39">
        <v>62396.429999999986</v>
      </c>
      <c r="O395" s="39">
        <v>7067.0299999999916</v>
      </c>
      <c r="P395" s="67">
        <v>156</v>
      </c>
      <c r="R395" s="15" t="s">
        <v>766</v>
      </c>
      <c r="S395" s="16">
        <v>10655.41</v>
      </c>
      <c r="U395" s="15" t="s">
        <v>766</v>
      </c>
      <c r="V395" s="16">
        <v>-78.639999999999418</v>
      </c>
    </row>
    <row r="396" spans="2:22" x14ac:dyDescent="0.35">
      <c r="B396" s="15" t="s">
        <v>786</v>
      </c>
      <c r="C396" s="16">
        <v>64689.779999999948</v>
      </c>
      <c r="D396" s="16">
        <v>64575.920000000006</v>
      </c>
      <c r="E396" s="16">
        <v>113.85999999994237</v>
      </c>
      <c r="F396" s="17">
        <v>193</v>
      </c>
      <c r="G396" s="18">
        <v>1.7600925524857631E-3</v>
      </c>
      <c r="M396" s="133" t="s">
        <v>764</v>
      </c>
      <c r="N396" s="39">
        <v>3288.92</v>
      </c>
      <c r="O396" s="39">
        <v>-181.92000000000007</v>
      </c>
      <c r="P396" s="67">
        <v>3</v>
      </c>
      <c r="R396" s="15" t="s">
        <v>767</v>
      </c>
      <c r="S396" s="16">
        <v>162319.14000000004</v>
      </c>
      <c r="U396" s="15" t="s">
        <v>767</v>
      </c>
      <c r="V396" s="16">
        <v>10885.390000000014</v>
      </c>
    </row>
    <row r="397" spans="2:22" x14ac:dyDescent="0.35">
      <c r="B397" s="15" t="s">
        <v>787</v>
      </c>
      <c r="C397" s="16">
        <v>279023.81000000006</v>
      </c>
      <c r="D397" s="16">
        <v>287031.82</v>
      </c>
      <c r="E397" s="16">
        <v>-8008.0099999999511</v>
      </c>
      <c r="F397" s="17">
        <v>547</v>
      </c>
      <c r="G397" s="18">
        <v>-2.8700095522313847E-2</v>
      </c>
      <c r="M397" s="133" t="s">
        <v>797</v>
      </c>
      <c r="N397" s="39">
        <v>356804.25000000035</v>
      </c>
      <c r="O397" s="39">
        <v>-8870.289999999688</v>
      </c>
      <c r="P397" s="67">
        <v>1666</v>
      </c>
      <c r="R397" s="15" t="s">
        <v>768</v>
      </c>
      <c r="S397" s="16">
        <v>208154.96000000008</v>
      </c>
      <c r="U397" s="15" t="s">
        <v>768</v>
      </c>
      <c r="V397" s="16">
        <v>-12637.089999999909</v>
      </c>
    </row>
    <row r="398" spans="2:22" x14ac:dyDescent="0.35">
      <c r="B398" s="15" t="s">
        <v>788</v>
      </c>
      <c r="C398" s="16">
        <v>7963.8899999999994</v>
      </c>
      <c r="D398" s="16">
        <v>8217.43</v>
      </c>
      <c r="E398" s="16">
        <v>-253.54000000000087</v>
      </c>
      <c r="F398" s="17">
        <v>21</v>
      </c>
      <c r="G398" s="18">
        <v>-3.1836200650687152E-2</v>
      </c>
      <c r="M398" s="133" t="s">
        <v>889</v>
      </c>
      <c r="N398" s="39">
        <v>443.95</v>
      </c>
      <c r="O398" s="39">
        <v>-53.670000000000016</v>
      </c>
      <c r="P398" s="67">
        <v>5</v>
      </c>
      <c r="R398" s="15" t="s">
        <v>769</v>
      </c>
      <c r="S398" s="16">
        <v>368568.44000000018</v>
      </c>
      <c r="U398" s="15" t="s">
        <v>769</v>
      </c>
      <c r="V398" s="16">
        <v>20165.410000000149</v>
      </c>
    </row>
    <row r="399" spans="2:22" x14ac:dyDescent="0.35">
      <c r="B399" s="15" t="s">
        <v>789</v>
      </c>
      <c r="C399" s="16">
        <v>66874.799999999988</v>
      </c>
      <c r="D399" s="16">
        <v>70102.51999999999</v>
      </c>
      <c r="E399" s="16">
        <v>-3227.7200000000012</v>
      </c>
      <c r="F399" s="17">
        <v>103</v>
      </c>
      <c r="G399" s="18">
        <v>-4.8265116306889913E-2</v>
      </c>
      <c r="M399" s="133" t="s">
        <v>993</v>
      </c>
      <c r="N399" s="39">
        <v>98487.43</v>
      </c>
      <c r="O399" s="39">
        <v>-6216.8700000000099</v>
      </c>
      <c r="P399" s="67">
        <v>137</v>
      </c>
      <c r="R399" s="15" t="s">
        <v>770</v>
      </c>
      <c r="S399" s="16">
        <v>99674.35</v>
      </c>
      <c r="U399" s="15" t="s">
        <v>770</v>
      </c>
      <c r="V399" s="16">
        <v>-1419.6399999999994</v>
      </c>
    </row>
    <row r="400" spans="2:22" x14ac:dyDescent="0.35">
      <c r="B400" s="15" t="s">
        <v>790</v>
      </c>
      <c r="C400" s="16">
        <v>12795.379999999996</v>
      </c>
      <c r="D400" s="16">
        <v>12946.480000000001</v>
      </c>
      <c r="E400" s="16">
        <v>-151.10000000000582</v>
      </c>
      <c r="F400" s="17">
        <v>38</v>
      </c>
      <c r="G400" s="18">
        <v>-1.1808949792816303E-2</v>
      </c>
      <c r="M400" s="132" t="s">
        <v>1702</v>
      </c>
      <c r="N400" s="131"/>
      <c r="O400" s="131"/>
      <c r="P400" s="131"/>
      <c r="R400" s="15" t="s">
        <v>771</v>
      </c>
      <c r="S400" s="16">
        <v>48530.78</v>
      </c>
      <c r="U400" s="15" t="s">
        <v>771</v>
      </c>
      <c r="V400" s="16">
        <v>-1963.9099999999889</v>
      </c>
    </row>
    <row r="401" spans="2:22" x14ac:dyDescent="0.35">
      <c r="B401" s="15" t="s">
        <v>791</v>
      </c>
      <c r="C401" s="16">
        <v>11739.759999999998</v>
      </c>
      <c r="D401" s="16">
        <v>10112.779999999999</v>
      </c>
      <c r="E401" s="16">
        <v>1626.9799999999996</v>
      </c>
      <c r="F401" s="17">
        <v>94</v>
      </c>
      <c r="G401" s="18">
        <v>0.13858716021451883</v>
      </c>
      <c r="M401" s="133" t="s">
        <v>465</v>
      </c>
      <c r="N401" s="39">
        <v>1583.63</v>
      </c>
      <c r="O401" s="39">
        <v>-520.51000000000022</v>
      </c>
      <c r="P401" s="67">
        <v>3</v>
      </c>
      <c r="R401" s="15" t="s">
        <v>772</v>
      </c>
      <c r="S401" s="16">
        <v>419.46</v>
      </c>
      <c r="U401" s="15" t="s">
        <v>772</v>
      </c>
      <c r="V401" s="16">
        <v>6.3100000000000023</v>
      </c>
    </row>
    <row r="402" spans="2:22" x14ac:dyDescent="0.35">
      <c r="B402" s="15" t="s">
        <v>792</v>
      </c>
      <c r="C402" s="16">
        <v>248134.9200000001</v>
      </c>
      <c r="D402" s="16">
        <v>222721.1</v>
      </c>
      <c r="E402" s="16">
        <v>25413.820000000094</v>
      </c>
      <c r="F402" s="17">
        <v>623</v>
      </c>
      <c r="G402" s="18">
        <v>0.10241936120881368</v>
      </c>
      <c r="M402" s="132" t="s">
        <v>1703</v>
      </c>
      <c r="N402" s="131"/>
      <c r="O402" s="131"/>
      <c r="P402" s="131"/>
      <c r="R402" s="15" t="s">
        <v>773</v>
      </c>
      <c r="S402" s="16">
        <v>24.29</v>
      </c>
      <c r="U402" s="15" t="s">
        <v>773</v>
      </c>
      <c r="V402" s="16">
        <v>6.3099999999999987</v>
      </c>
    </row>
    <row r="403" spans="2:22" x14ac:dyDescent="0.35">
      <c r="B403" s="15" t="s">
        <v>793</v>
      </c>
      <c r="C403" s="16">
        <v>21827.41</v>
      </c>
      <c r="D403" s="16">
        <v>21841.64</v>
      </c>
      <c r="E403" s="16">
        <v>-14.229999999999563</v>
      </c>
      <c r="F403" s="17">
        <v>32</v>
      </c>
      <c r="G403" s="18">
        <v>-6.5193259301032805E-4</v>
      </c>
      <c r="M403" s="133" t="s">
        <v>478</v>
      </c>
      <c r="N403" s="39">
        <v>88667.279999999984</v>
      </c>
      <c r="O403" s="39">
        <v>8897.7300000000105</v>
      </c>
      <c r="P403" s="67">
        <v>252</v>
      </c>
      <c r="R403" s="15" t="s">
        <v>774</v>
      </c>
      <c r="S403" s="16">
        <v>1772.42</v>
      </c>
      <c r="U403" s="15" t="s">
        <v>774</v>
      </c>
      <c r="V403" s="16">
        <v>28.630000000000109</v>
      </c>
    </row>
    <row r="404" spans="2:22" x14ac:dyDescent="0.35">
      <c r="B404" s="15" t="s">
        <v>794</v>
      </c>
      <c r="C404" s="16">
        <v>80930.529999999955</v>
      </c>
      <c r="D404" s="16">
        <v>85285.580000000016</v>
      </c>
      <c r="E404" s="16">
        <v>-4355.0500000000611</v>
      </c>
      <c r="F404" s="17">
        <v>359</v>
      </c>
      <c r="G404" s="18">
        <v>-5.38122016499838E-2</v>
      </c>
      <c r="M404" s="133" t="s">
        <v>544</v>
      </c>
      <c r="N404" s="39">
        <v>157298.4200000001</v>
      </c>
      <c r="O404" s="39">
        <v>16328.820000000123</v>
      </c>
      <c r="P404" s="67">
        <v>1005</v>
      </c>
      <c r="R404" s="15" t="s">
        <v>775</v>
      </c>
      <c r="S404" s="16">
        <v>57153.1</v>
      </c>
      <c r="U404" s="15" t="s">
        <v>775</v>
      </c>
      <c r="V404" s="16">
        <v>-4122.9299999999785</v>
      </c>
    </row>
    <row r="405" spans="2:22" x14ac:dyDescent="0.35">
      <c r="B405" s="15" t="s">
        <v>795</v>
      </c>
      <c r="C405" s="16">
        <v>4848.2900000000009</v>
      </c>
      <c r="D405" s="16">
        <v>5951.39</v>
      </c>
      <c r="E405" s="16">
        <v>-1103.0999999999995</v>
      </c>
      <c r="F405" s="17">
        <v>9</v>
      </c>
      <c r="G405" s="18">
        <v>-0.22752351860140363</v>
      </c>
      <c r="M405" s="133" t="s">
        <v>930</v>
      </c>
      <c r="N405" s="39">
        <v>20441.810000000001</v>
      </c>
      <c r="O405" s="39">
        <v>2413.8300000000017</v>
      </c>
      <c r="P405" s="67">
        <v>75</v>
      </c>
      <c r="R405" s="15" t="s">
        <v>776</v>
      </c>
      <c r="S405" s="16">
        <v>2845.73</v>
      </c>
      <c r="U405" s="15" t="s">
        <v>776</v>
      </c>
      <c r="V405" s="16">
        <v>55.249999999999545</v>
      </c>
    </row>
    <row r="406" spans="2:22" x14ac:dyDescent="0.35">
      <c r="B406" s="15" t="s">
        <v>796</v>
      </c>
      <c r="C406" s="16">
        <v>25204.31</v>
      </c>
      <c r="D406" s="16">
        <v>22029.319999999989</v>
      </c>
      <c r="E406" s="16">
        <v>3174.9900000000125</v>
      </c>
      <c r="F406" s="17">
        <v>198</v>
      </c>
      <c r="G406" s="18">
        <v>0.12597012177679184</v>
      </c>
      <c r="M406" s="132" t="s">
        <v>1704</v>
      </c>
      <c r="N406" s="131"/>
      <c r="O406" s="131"/>
      <c r="P406" s="131"/>
      <c r="R406" s="15" t="s">
        <v>777</v>
      </c>
      <c r="S406" s="16">
        <v>401722.30999999982</v>
      </c>
      <c r="U406" s="15" t="s">
        <v>777</v>
      </c>
      <c r="V406" s="16">
        <v>-36732.620000000228</v>
      </c>
    </row>
    <row r="407" spans="2:22" x14ac:dyDescent="0.35">
      <c r="B407" s="15" t="s">
        <v>797</v>
      </c>
      <c r="C407" s="16">
        <v>356804.25000000035</v>
      </c>
      <c r="D407" s="16">
        <v>365674.54000000004</v>
      </c>
      <c r="E407" s="16">
        <v>-8870.289999999688</v>
      </c>
      <c r="F407" s="17">
        <v>1666</v>
      </c>
      <c r="G407" s="18">
        <v>-2.4860382128294937E-2</v>
      </c>
      <c r="M407" s="133" t="s">
        <v>969</v>
      </c>
      <c r="N407" s="39">
        <v>200.05</v>
      </c>
      <c r="O407" s="39">
        <v>0.20000000000001705</v>
      </c>
      <c r="P407" s="67">
        <v>1</v>
      </c>
      <c r="R407" s="15" t="s">
        <v>778</v>
      </c>
      <c r="S407" s="16">
        <v>578492.7900000005</v>
      </c>
      <c r="U407" s="15" t="s">
        <v>778</v>
      </c>
      <c r="V407" s="16">
        <v>52552.710000000661</v>
      </c>
    </row>
    <row r="408" spans="2:22" x14ac:dyDescent="0.35">
      <c r="B408" s="15" t="s">
        <v>798</v>
      </c>
      <c r="C408" s="16">
        <v>7781.92</v>
      </c>
      <c r="D408" s="16">
        <v>8052.12</v>
      </c>
      <c r="E408" s="16">
        <v>-270.19999999999982</v>
      </c>
      <c r="F408" s="17">
        <v>31</v>
      </c>
      <c r="G408" s="18">
        <v>-3.4721508316713591E-2</v>
      </c>
      <c r="M408" s="132" t="s">
        <v>1705</v>
      </c>
      <c r="N408" s="131"/>
      <c r="O408" s="131"/>
      <c r="P408" s="131"/>
      <c r="R408" s="15" t="s">
        <v>779</v>
      </c>
      <c r="S408" s="16">
        <v>133081.69</v>
      </c>
      <c r="U408" s="15" t="s">
        <v>779</v>
      </c>
      <c r="V408" s="16">
        <v>-15299.930000000022</v>
      </c>
    </row>
    <row r="409" spans="2:22" x14ac:dyDescent="0.35">
      <c r="B409" s="15" t="s">
        <v>799</v>
      </c>
      <c r="C409" s="16">
        <v>137716.11999999994</v>
      </c>
      <c r="D409" s="16">
        <v>137208.70000000001</v>
      </c>
      <c r="E409" s="16">
        <v>507.41999999992549</v>
      </c>
      <c r="F409" s="17">
        <v>366</v>
      </c>
      <c r="G409" s="18">
        <v>3.684535986055414E-3</v>
      </c>
      <c r="M409" s="133" t="s">
        <v>999</v>
      </c>
      <c r="N409" s="39">
        <v>6324.6399999999994</v>
      </c>
      <c r="O409" s="39">
        <v>-224.90000000000055</v>
      </c>
      <c r="P409" s="67">
        <v>15</v>
      </c>
      <c r="R409" s="15" t="s">
        <v>780</v>
      </c>
      <c r="S409" s="16">
        <v>11138.69</v>
      </c>
      <c r="U409" s="15" t="s">
        <v>780</v>
      </c>
      <c r="V409" s="16">
        <v>741.38000000000102</v>
      </c>
    </row>
    <row r="410" spans="2:22" x14ac:dyDescent="0.35">
      <c r="B410" s="15" t="s">
        <v>800</v>
      </c>
      <c r="C410" s="16">
        <v>3404.13</v>
      </c>
      <c r="D410" s="16">
        <v>3683.12</v>
      </c>
      <c r="E410" s="16">
        <v>-278.98999999999978</v>
      </c>
      <c r="F410" s="17">
        <v>7</v>
      </c>
      <c r="G410" s="18">
        <v>-8.1956329517380286E-2</v>
      </c>
      <c r="M410" s="132" t="s">
        <v>1706</v>
      </c>
      <c r="N410" s="131"/>
      <c r="O410" s="131"/>
      <c r="P410" s="131"/>
      <c r="R410" s="15" t="s">
        <v>781</v>
      </c>
      <c r="S410" s="16">
        <v>39462.61</v>
      </c>
      <c r="U410" s="15" t="s">
        <v>781</v>
      </c>
      <c r="V410" s="16">
        <v>-1976.5800000000017</v>
      </c>
    </row>
    <row r="411" spans="2:22" x14ac:dyDescent="0.35">
      <c r="B411" s="15" t="s">
        <v>801</v>
      </c>
      <c r="C411" s="16">
        <v>338938.16000000003</v>
      </c>
      <c r="D411" s="16">
        <v>348162.18999999989</v>
      </c>
      <c r="E411" s="16">
        <v>-9224.0299999998533</v>
      </c>
      <c r="F411" s="17">
        <v>539</v>
      </c>
      <c r="G411" s="18">
        <v>-2.7214492460807163E-2</v>
      </c>
      <c r="M411" s="133" t="s">
        <v>749</v>
      </c>
      <c r="N411" s="39">
        <v>44989.67</v>
      </c>
      <c r="O411" s="39">
        <v>-1240.6499999999942</v>
      </c>
      <c r="P411" s="67">
        <v>107</v>
      </c>
      <c r="R411" s="15" t="s">
        <v>782</v>
      </c>
      <c r="S411" s="16">
        <v>83316.689999999959</v>
      </c>
      <c r="U411" s="15" t="s">
        <v>782</v>
      </c>
      <c r="V411" s="16">
        <v>-4435.2000000000262</v>
      </c>
    </row>
    <row r="412" spans="2:22" x14ac:dyDescent="0.35">
      <c r="B412" s="15" t="s">
        <v>802</v>
      </c>
      <c r="C412" s="16">
        <v>26307.850000000002</v>
      </c>
      <c r="D412" s="16">
        <v>32414.489999999994</v>
      </c>
      <c r="E412" s="16">
        <v>-6106.6399999999921</v>
      </c>
      <c r="F412" s="17">
        <v>23</v>
      </c>
      <c r="G412" s="18">
        <v>-0.23212235131339093</v>
      </c>
      <c r="M412" s="132" t="s">
        <v>1707</v>
      </c>
      <c r="N412" s="131"/>
      <c r="O412" s="131"/>
      <c r="P412" s="131"/>
      <c r="R412" s="15" t="s">
        <v>783</v>
      </c>
      <c r="S412" s="16">
        <v>10717.83</v>
      </c>
      <c r="U412" s="15" t="s">
        <v>783</v>
      </c>
      <c r="V412" s="16">
        <v>793.31999999999971</v>
      </c>
    </row>
    <row r="413" spans="2:22" x14ac:dyDescent="0.35">
      <c r="B413" s="15" t="s">
        <v>803</v>
      </c>
      <c r="C413" s="16">
        <v>75698.840000000011</v>
      </c>
      <c r="D413" s="16">
        <v>80828.989999999976</v>
      </c>
      <c r="E413" s="16">
        <v>-5130.1499999999651</v>
      </c>
      <c r="F413" s="17">
        <v>138</v>
      </c>
      <c r="G413" s="18">
        <v>-6.7770523299960264E-2</v>
      </c>
      <c r="M413" s="133" t="s">
        <v>734</v>
      </c>
      <c r="N413" s="39">
        <v>7695.67</v>
      </c>
      <c r="O413" s="39">
        <v>-345.75</v>
      </c>
      <c r="P413" s="67">
        <v>10</v>
      </c>
      <c r="R413" s="15" t="s">
        <v>784</v>
      </c>
      <c r="S413" s="16">
        <v>414076.40000000055</v>
      </c>
      <c r="U413" s="15" t="s">
        <v>784</v>
      </c>
      <c r="V413" s="16">
        <v>212.7000000004773</v>
      </c>
    </row>
    <row r="414" spans="2:22" x14ac:dyDescent="0.35">
      <c r="B414" s="15" t="s">
        <v>804</v>
      </c>
      <c r="C414" s="16">
        <v>22238.930000000004</v>
      </c>
      <c r="D414" s="16">
        <v>24408.68</v>
      </c>
      <c r="E414" s="16">
        <v>-2169.7499999999964</v>
      </c>
      <c r="F414" s="17">
        <v>42</v>
      </c>
      <c r="G414" s="18">
        <v>-9.7565395457425153E-2</v>
      </c>
      <c r="M414" s="133" t="s">
        <v>816</v>
      </c>
      <c r="N414" s="39">
        <v>5229.91</v>
      </c>
      <c r="O414" s="39">
        <v>-260.35000000000036</v>
      </c>
      <c r="P414" s="67">
        <v>12</v>
      </c>
      <c r="R414" s="15" t="s">
        <v>785</v>
      </c>
      <c r="S414" s="16">
        <v>132837.68000000005</v>
      </c>
      <c r="U414" s="15" t="s">
        <v>785</v>
      </c>
      <c r="V414" s="16">
        <v>-7475.399999999936</v>
      </c>
    </row>
    <row r="415" spans="2:22" x14ac:dyDescent="0.35">
      <c r="B415" s="15" t="s">
        <v>805</v>
      </c>
      <c r="C415" s="16">
        <v>5090.46</v>
      </c>
      <c r="D415" s="16">
        <v>5216.8999999999996</v>
      </c>
      <c r="E415" s="16">
        <v>-126.4399999999996</v>
      </c>
      <c r="F415" s="17">
        <v>9</v>
      </c>
      <c r="G415" s="18">
        <v>-2.4838619692522799E-2</v>
      </c>
      <c r="M415" s="132" t="s">
        <v>1708</v>
      </c>
      <c r="N415" s="131"/>
      <c r="O415" s="131"/>
      <c r="P415" s="131"/>
      <c r="R415" s="15" t="s">
        <v>786</v>
      </c>
      <c r="S415" s="16">
        <v>64689.779999999948</v>
      </c>
      <c r="U415" s="15" t="s">
        <v>786</v>
      </c>
      <c r="V415" s="16">
        <v>113.85999999994237</v>
      </c>
    </row>
    <row r="416" spans="2:22" x14ac:dyDescent="0.35">
      <c r="B416" s="15" t="s">
        <v>806</v>
      </c>
      <c r="C416" s="16">
        <v>7643.95</v>
      </c>
      <c r="D416" s="16">
        <v>7876.04</v>
      </c>
      <c r="E416" s="16">
        <v>-232.09000000000015</v>
      </c>
      <c r="F416" s="17">
        <v>22</v>
      </c>
      <c r="G416" s="18">
        <v>-3.0362574323484607E-2</v>
      </c>
      <c r="M416" s="133" t="s">
        <v>501</v>
      </c>
      <c r="N416" s="39">
        <v>104596.54999999994</v>
      </c>
      <c r="O416" s="39">
        <v>-5842.0200000000477</v>
      </c>
      <c r="P416" s="67">
        <v>231</v>
      </c>
      <c r="R416" s="15" t="s">
        <v>787</v>
      </c>
      <c r="S416" s="16">
        <v>279023.81000000006</v>
      </c>
      <c r="U416" s="15" t="s">
        <v>787</v>
      </c>
      <c r="V416" s="16">
        <v>-8008.0099999999511</v>
      </c>
    </row>
    <row r="417" spans="2:22" x14ac:dyDescent="0.35">
      <c r="B417" s="15" t="s">
        <v>807</v>
      </c>
      <c r="C417" s="16">
        <v>8641.6400000000012</v>
      </c>
      <c r="D417" s="16">
        <v>7620.2499999999991</v>
      </c>
      <c r="E417" s="16">
        <v>1021.3900000000021</v>
      </c>
      <c r="F417" s="17">
        <v>45</v>
      </c>
      <c r="G417" s="18">
        <v>0.11819400021292278</v>
      </c>
      <c r="M417" s="132" t="s">
        <v>1709</v>
      </c>
      <c r="N417" s="131"/>
      <c r="O417" s="131"/>
      <c r="P417" s="131"/>
      <c r="R417" s="15" t="s">
        <v>788</v>
      </c>
      <c r="S417" s="16">
        <v>7963.8899999999994</v>
      </c>
      <c r="U417" s="15" t="s">
        <v>788</v>
      </c>
      <c r="V417" s="16">
        <v>-253.54000000000087</v>
      </c>
    </row>
    <row r="418" spans="2:22" x14ac:dyDescent="0.35">
      <c r="B418" s="15" t="s">
        <v>808</v>
      </c>
      <c r="C418" s="16">
        <v>359530.1100000001</v>
      </c>
      <c r="D418" s="16">
        <v>373908.78000000014</v>
      </c>
      <c r="E418" s="16">
        <v>-14378.670000000042</v>
      </c>
      <c r="F418" s="17">
        <v>621</v>
      </c>
      <c r="G418" s="18">
        <v>-3.9992950799030542E-2</v>
      </c>
      <c r="M418" s="133" t="s">
        <v>733</v>
      </c>
      <c r="N418" s="39">
        <v>243427.92000000022</v>
      </c>
      <c r="O418" s="39">
        <v>24511.030000000232</v>
      </c>
      <c r="P418" s="67">
        <v>541</v>
      </c>
      <c r="R418" s="15" t="s">
        <v>789</v>
      </c>
      <c r="S418" s="16">
        <v>66874.799999999988</v>
      </c>
      <c r="U418" s="15" t="s">
        <v>789</v>
      </c>
      <c r="V418" s="16">
        <v>-3227.7200000000012</v>
      </c>
    </row>
    <row r="419" spans="2:22" x14ac:dyDescent="0.35">
      <c r="B419" s="15" t="s">
        <v>809</v>
      </c>
      <c r="C419" s="16">
        <v>39975.609999999993</v>
      </c>
      <c r="D419" s="16">
        <v>42347.630000000005</v>
      </c>
      <c r="E419" s="16">
        <v>-2372.0200000000114</v>
      </c>
      <c r="F419" s="17">
        <v>73</v>
      </c>
      <c r="G419" s="18">
        <v>-5.9336680540960147E-2</v>
      </c>
      <c r="M419" s="132" t="s">
        <v>1710</v>
      </c>
      <c r="N419" s="131"/>
      <c r="O419" s="131"/>
      <c r="P419" s="131"/>
      <c r="R419" s="15" t="s">
        <v>790</v>
      </c>
      <c r="S419" s="16">
        <v>12795.379999999996</v>
      </c>
      <c r="U419" s="15" t="s">
        <v>790</v>
      </c>
      <c r="V419" s="16">
        <v>-151.10000000000582</v>
      </c>
    </row>
    <row r="420" spans="2:22" x14ac:dyDescent="0.35">
      <c r="B420" s="15" t="s">
        <v>810</v>
      </c>
      <c r="C420" s="16">
        <v>20426.539999999997</v>
      </c>
      <c r="D420" s="16">
        <v>17596.370000000003</v>
      </c>
      <c r="E420" s="16">
        <v>2830.1699999999946</v>
      </c>
      <c r="F420" s="17">
        <v>147</v>
      </c>
      <c r="G420" s="18">
        <v>0.13855356805410976</v>
      </c>
      <c r="M420" s="133" t="s">
        <v>1005</v>
      </c>
      <c r="N420" s="39">
        <v>276.25</v>
      </c>
      <c r="O420" s="39">
        <v>28.900000000000006</v>
      </c>
      <c r="P420" s="67">
        <v>3</v>
      </c>
      <c r="R420" s="15" t="s">
        <v>791</v>
      </c>
      <c r="S420" s="16">
        <v>11739.759999999998</v>
      </c>
      <c r="U420" s="15" t="s">
        <v>791</v>
      </c>
      <c r="V420" s="16">
        <v>1626.9799999999996</v>
      </c>
    </row>
    <row r="421" spans="2:22" x14ac:dyDescent="0.35">
      <c r="B421" s="15" t="s">
        <v>811</v>
      </c>
      <c r="C421" s="16">
        <v>36215.340000000011</v>
      </c>
      <c r="D421" s="16">
        <v>35614.320000000014</v>
      </c>
      <c r="E421" s="16">
        <v>601.0199999999968</v>
      </c>
      <c r="F421" s="17">
        <v>97</v>
      </c>
      <c r="G421" s="18">
        <v>1.6595729875792872E-2</v>
      </c>
      <c r="M421" s="132" t="s">
        <v>1711</v>
      </c>
      <c r="N421" s="131"/>
      <c r="O421" s="131"/>
      <c r="P421" s="131"/>
      <c r="R421" s="15" t="s">
        <v>792</v>
      </c>
      <c r="S421" s="16">
        <v>248134.9200000001</v>
      </c>
      <c r="U421" s="15" t="s">
        <v>792</v>
      </c>
      <c r="V421" s="16">
        <v>25413.820000000094</v>
      </c>
    </row>
    <row r="422" spans="2:22" x14ac:dyDescent="0.35">
      <c r="B422" s="15" t="s">
        <v>812</v>
      </c>
      <c r="C422" s="16">
        <v>10517.279999999999</v>
      </c>
      <c r="D422" s="16">
        <v>11883.87</v>
      </c>
      <c r="E422" s="16">
        <v>-1366.590000000002</v>
      </c>
      <c r="F422" s="17">
        <v>9</v>
      </c>
      <c r="G422" s="18">
        <v>-0.129937588425905</v>
      </c>
      <c r="M422" s="133" t="s">
        <v>404</v>
      </c>
      <c r="N422" s="39">
        <v>238160.40999999997</v>
      </c>
      <c r="O422" s="39">
        <v>-19609.530000000028</v>
      </c>
      <c r="P422" s="67">
        <v>823</v>
      </c>
      <c r="R422" s="15" t="s">
        <v>793</v>
      </c>
      <c r="S422" s="16">
        <v>21827.41</v>
      </c>
      <c r="U422" s="15" t="s">
        <v>793</v>
      </c>
      <c r="V422" s="16">
        <v>-14.229999999999563</v>
      </c>
    </row>
    <row r="423" spans="2:22" x14ac:dyDescent="0.35">
      <c r="B423" s="15" t="s">
        <v>813</v>
      </c>
      <c r="C423" s="16">
        <v>336412.88000000024</v>
      </c>
      <c r="D423" s="16">
        <v>343581.14000000013</v>
      </c>
      <c r="E423" s="16">
        <v>-7168.2599999998929</v>
      </c>
      <c r="F423" s="17">
        <v>1588</v>
      </c>
      <c r="G423" s="18">
        <v>-2.1307923763203975E-2</v>
      </c>
      <c r="M423" s="132" t="s">
        <v>1712</v>
      </c>
      <c r="N423" s="131"/>
      <c r="O423" s="131"/>
      <c r="P423" s="131"/>
      <c r="R423" s="15" t="s">
        <v>794</v>
      </c>
      <c r="S423" s="16">
        <v>80930.529999999955</v>
      </c>
      <c r="U423" s="15" t="s">
        <v>794</v>
      </c>
      <c r="V423" s="16">
        <v>-4355.0500000000611</v>
      </c>
    </row>
    <row r="424" spans="2:22" x14ac:dyDescent="0.35">
      <c r="B424" s="15" t="s">
        <v>814</v>
      </c>
      <c r="C424" s="16">
        <v>365530.06999999989</v>
      </c>
      <c r="D424" s="16">
        <v>400461.29000000004</v>
      </c>
      <c r="E424" s="16">
        <v>-34931.220000000147</v>
      </c>
      <c r="F424" s="17">
        <v>507</v>
      </c>
      <c r="G424" s="18">
        <v>-9.5563191285467045E-2</v>
      </c>
      <c r="M424" s="133" t="s">
        <v>695</v>
      </c>
      <c r="N424" s="39">
        <v>465.87</v>
      </c>
      <c r="O424" s="39">
        <v>76.150000000000034</v>
      </c>
      <c r="P424" s="67">
        <v>9</v>
      </c>
      <c r="R424" s="15" t="s">
        <v>795</v>
      </c>
      <c r="S424" s="16">
        <v>4848.2900000000009</v>
      </c>
      <c r="U424" s="15" t="s">
        <v>795</v>
      </c>
      <c r="V424" s="16">
        <v>-1103.0999999999995</v>
      </c>
    </row>
    <row r="425" spans="2:22" x14ac:dyDescent="0.35">
      <c r="B425" s="15" t="s">
        <v>815</v>
      </c>
      <c r="C425" s="16">
        <v>228.57</v>
      </c>
      <c r="D425" s="16">
        <v>169.15</v>
      </c>
      <c r="E425" s="16">
        <v>59.419999999999987</v>
      </c>
      <c r="F425" s="17">
        <v>4</v>
      </c>
      <c r="G425" s="18">
        <v>0.25996412477577979</v>
      </c>
      <c r="M425" s="37" t="s">
        <v>114</v>
      </c>
      <c r="N425" s="131"/>
      <c r="O425" s="131"/>
      <c r="P425" s="131"/>
      <c r="R425" s="15" t="s">
        <v>796</v>
      </c>
      <c r="S425" s="16">
        <v>25204.31</v>
      </c>
      <c r="U425" s="15" t="s">
        <v>796</v>
      </c>
      <c r="V425" s="16">
        <v>3174.9900000000125</v>
      </c>
    </row>
    <row r="426" spans="2:22" x14ac:dyDescent="0.35">
      <c r="B426" s="15" t="s">
        <v>816</v>
      </c>
      <c r="C426" s="16">
        <v>5229.91</v>
      </c>
      <c r="D426" s="16">
        <v>5490.26</v>
      </c>
      <c r="E426" s="16">
        <v>-260.35000000000036</v>
      </c>
      <c r="F426" s="17">
        <v>12</v>
      </c>
      <c r="G426" s="18">
        <v>-4.9780971374268464E-2</v>
      </c>
      <c r="M426" s="38" t="s">
        <v>1564</v>
      </c>
      <c r="N426" s="131"/>
      <c r="O426" s="131"/>
      <c r="P426" s="131"/>
      <c r="R426" s="15" t="s">
        <v>797</v>
      </c>
      <c r="S426" s="16">
        <v>356804.25000000035</v>
      </c>
      <c r="U426" s="15" t="s">
        <v>797</v>
      </c>
      <c r="V426" s="16">
        <v>-8870.289999999688</v>
      </c>
    </row>
    <row r="427" spans="2:22" x14ac:dyDescent="0.35">
      <c r="B427" s="15" t="s">
        <v>817</v>
      </c>
      <c r="C427" s="16">
        <v>363878.39000000042</v>
      </c>
      <c r="D427" s="16">
        <v>342128.41999999981</v>
      </c>
      <c r="E427" s="16">
        <v>21749.970000000612</v>
      </c>
      <c r="F427" s="17">
        <v>1598</v>
      </c>
      <c r="G427" s="18">
        <v>5.9772634478240348E-2</v>
      </c>
      <c r="M427" s="132" t="s">
        <v>1694</v>
      </c>
      <c r="N427" s="131"/>
      <c r="O427" s="131"/>
      <c r="P427" s="131"/>
      <c r="R427" s="15" t="s">
        <v>798</v>
      </c>
      <c r="S427" s="16">
        <v>7781.92</v>
      </c>
      <c r="U427" s="15" t="s">
        <v>798</v>
      </c>
      <c r="V427" s="16">
        <v>-270.19999999999982</v>
      </c>
    </row>
    <row r="428" spans="2:22" x14ac:dyDescent="0.35">
      <c r="B428" s="15" t="s">
        <v>818</v>
      </c>
      <c r="C428" s="16">
        <v>153310.37</v>
      </c>
      <c r="D428" s="16">
        <v>142265.85999999999</v>
      </c>
      <c r="E428" s="16">
        <v>11044.510000000009</v>
      </c>
      <c r="F428" s="17">
        <v>153</v>
      </c>
      <c r="G428" s="18">
        <v>7.2040201846750543E-2</v>
      </c>
      <c r="M428" s="133" t="s">
        <v>554</v>
      </c>
      <c r="N428" s="39">
        <v>20510.550000000003</v>
      </c>
      <c r="O428" s="39">
        <v>2166.7100000000028</v>
      </c>
      <c r="P428" s="67">
        <v>53</v>
      </c>
      <c r="R428" s="15" t="s">
        <v>799</v>
      </c>
      <c r="S428" s="16">
        <v>137716.11999999994</v>
      </c>
      <c r="U428" s="15" t="s">
        <v>799</v>
      </c>
      <c r="V428" s="16">
        <v>507.41999999992549</v>
      </c>
    </row>
    <row r="429" spans="2:22" x14ac:dyDescent="0.35">
      <c r="B429" s="15" t="s">
        <v>819</v>
      </c>
      <c r="C429" s="16">
        <v>399826.38000000012</v>
      </c>
      <c r="D429" s="16">
        <v>357273.74000000028</v>
      </c>
      <c r="E429" s="16">
        <v>42552.639999999839</v>
      </c>
      <c r="F429" s="17">
        <v>1887</v>
      </c>
      <c r="G429" s="18">
        <v>0.10642779498441254</v>
      </c>
      <c r="M429" s="132" t="s">
        <v>1713</v>
      </c>
      <c r="N429" s="131"/>
      <c r="O429" s="131"/>
      <c r="P429" s="131"/>
      <c r="R429" s="15" t="s">
        <v>800</v>
      </c>
      <c r="S429" s="16">
        <v>3404.13</v>
      </c>
      <c r="U429" s="15" t="s">
        <v>800</v>
      </c>
      <c r="V429" s="16">
        <v>-278.98999999999978</v>
      </c>
    </row>
    <row r="430" spans="2:22" x14ac:dyDescent="0.35">
      <c r="B430" s="15" t="s">
        <v>820</v>
      </c>
      <c r="C430" s="16">
        <v>572556.59000000055</v>
      </c>
      <c r="D430" s="16">
        <v>588460.06999999972</v>
      </c>
      <c r="E430" s="16">
        <v>-15903.479999999166</v>
      </c>
      <c r="F430" s="17">
        <v>1386</v>
      </c>
      <c r="G430" s="18">
        <v>-2.7776258762472982E-2</v>
      </c>
      <c r="M430" s="133" t="s">
        <v>774</v>
      </c>
      <c r="N430" s="39">
        <v>1772.42</v>
      </c>
      <c r="O430" s="39">
        <v>28.630000000000109</v>
      </c>
      <c r="P430" s="67">
        <v>5</v>
      </c>
      <c r="R430" s="15" t="s">
        <v>801</v>
      </c>
      <c r="S430" s="16">
        <v>338938.16000000003</v>
      </c>
      <c r="U430" s="15" t="s">
        <v>801</v>
      </c>
      <c r="V430" s="16">
        <v>-9224.0299999998533</v>
      </c>
    </row>
    <row r="431" spans="2:22" x14ac:dyDescent="0.35">
      <c r="B431" s="15" t="s">
        <v>821</v>
      </c>
      <c r="C431" s="16">
        <v>1294.25</v>
      </c>
      <c r="D431" s="16">
        <v>1297.8600000000001</v>
      </c>
      <c r="E431" s="16">
        <v>-3.6100000000001273</v>
      </c>
      <c r="F431" s="17">
        <v>2</v>
      </c>
      <c r="G431" s="18">
        <v>-2.7892601892989203E-3</v>
      </c>
      <c r="M431" s="132" t="s">
        <v>1714</v>
      </c>
      <c r="N431" s="131"/>
      <c r="O431" s="131"/>
      <c r="P431" s="131"/>
      <c r="R431" s="15" t="s">
        <v>802</v>
      </c>
      <c r="S431" s="16">
        <v>26307.850000000002</v>
      </c>
      <c r="U431" s="15" t="s">
        <v>802</v>
      </c>
      <c r="V431" s="16">
        <v>-6106.6399999999921</v>
      </c>
    </row>
    <row r="432" spans="2:22" x14ac:dyDescent="0.35">
      <c r="B432" s="15" t="s">
        <v>822</v>
      </c>
      <c r="C432" s="16">
        <v>1295.98</v>
      </c>
      <c r="D432" s="16">
        <v>1196.8699999999999</v>
      </c>
      <c r="E432" s="16">
        <v>99.110000000000127</v>
      </c>
      <c r="F432" s="17">
        <v>2</v>
      </c>
      <c r="G432" s="18">
        <v>7.6474945601012465E-2</v>
      </c>
      <c r="M432" s="133" t="s">
        <v>611</v>
      </c>
      <c r="N432" s="39">
        <v>13709.289999999999</v>
      </c>
      <c r="O432" s="39">
        <v>-486.3600000000024</v>
      </c>
      <c r="P432" s="67">
        <v>15</v>
      </c>
      <c r="R432" s="15" t="s">
        <v>803</v>
      </c>
      <c r="S432" s="16">
        <v>75698.840000000011</v>
      </c>
      <c r="U432" s="15" t="s">
        <v>803</v>
      </c>
      <c r="V432" s="16">
        <v>-5130.1499999999651</v>
      </c>
    </row>
    <row r="433" spans="2:22" x14ac:dyDescent="0.35">
      <c r="B433" s="15" t="s">
        <v>823</v>
      </c>
      <c r="C433" s="16">
        <v>2841.15</v>
      </c>
      <c r="D433" s="16">
        <v>2537.6400000000003</v>
      </c>
      <c r="E433" s="16">
        <v>303.50999999999976</v>
      </c>
      <c r="F433" s="17">
        <v>23</v>
      </c>
      <c r="G433" s="18">
        <v>0.10682646111609727</v>
      </c>
      <c r="M433" s="133" t="s">
        <v>805</v>
      </c>
      <c r="N433" s="39">
        <v>5090.46</v>
      </c>
      <c r="O433" s="39">
        <v>-126.4399999999996</v>
      </c>
      <c r="P433" s="67">
        <v>9</v>
      </c>
      <c r="R433" s="15" t="s">
        <v>804</v>
      </c>
      <c r="S433" s="16">
        <v>22238.930000000004</v>
      </c>
      <c r="U433" s="15" t="s">
        <v>804</v>
      </c>
      <c r="V433" s="16">
        <v>-2169.7499999999964</v>
      </c>
    </row>
    <row r="434" spans="2:22" x14ac:dyDescent="0.35">
      <c r="B434" s="15" t="s">
        <v>824</v>
      </c>
      <c r="C434" s="16">
        <v>11652.869999999999</v>
      </c>
      <c r="D434" s="16">
        <v>10337.31</v>
      </c>
      <c r="E434" s="16">
        <v>1315.5599999999995</v>
      </c>
      <c r="F434" s="17">
        <v>53</v>
      </c>
      <c r="G434" s="18">
        <v>0.11289579305355672</v>
      </c>
      <c r="M434" s="38" t="s">
        <v>1565</v>
      </c>
      <c r="N434" s="131"/>
      <c r="O434" s="131"/>
      <c r="P434" s="131"/>
      <c r="R434" s="15" t="s">
        <v>805</v>
      </c>
      <c r="S434" s="16">
        <v>5090.46</v>
      </c>
      <c r="U434" s="15" t="s">
        <v>805</v>
      </c>
      <c r="V434" s="16">
        <v>-126.4399999999996</v>
      </c>
    </row>
    <row r="435" spans="2:22" x14ac:dyDescent="0.35">
      <c r="B435" s="15" t="s">
        <v>825</v>
      </c>
      <c r="C435" s="16">
        <v>392706.77999999991</v>
      </c>
      <c r="D435" s="16">
        <v>357578.01</v>
      </c>
      <c r="E435" s="16">
        <v>35128.769999999902</v>
      </c>
      <c r="F435" s="17">
        <v>709</v>
      </c>
      <c r="G435" s="18">
        <v>8.94529246477484E-2</v>
      </c>
      <c r="M435" s="132" t="s">
        <v>1715</v>
      </c>
      <c r="N435" s="131"/>
      <c r="O435" s="131"/>
      <c r="P435" s="131"/>
      <c r="R435" s="15" t="s">
        <v>806</v>
      </c>
      <c r="S435" s="16">
        <v>7643.95</v>
      </c>
      <c r="U435" s="15" t="s">
        <v>806</v>
      </c>
      <c r="V435" s="16">
        <v>-232.09000000000015</v>
      </c>
    </row>
    <row r="436" spans="2:22" x14ac:dyDescent="0.35">
      <c r="B436" s="15" t="s">
        <v>826</v>
      </c>
      <c r="C436" s="16">
        <v>1525.3799999999999</v>
      </c>
      <c r="D436" s="16">
        <v>1597.63</v>
      </c>
      <c r="E436" s="16">
        <v>-72.250000000000227</v>
      </c>
      <c r="F436" s="17">
        <v>4</v>
      </c>
      <c r="G436" s="18">
        <v>-4.7365246692627566E-2</v>
      </c>
      <c r="M436" s="133" t="s">
        <v>702</v>
      </c>
      <c r="N436" s="39">
        <v>939.58</v>
      </c>
      <c r="O436" s="39">
        <v>-33.839999999999918</v>
      </c>
      <c r="P436" s="67">
        <v>2</v>
      </c>
      <c r="R436" s="15" t="s">
        <v>807</v>
      </c>
      <c r="S436" s="16">
        <v>8641.6400000000012</v>
      </c>
      <c r="U436" s="15" t="s">
        <v>807</v>
      </c>
      <c r="V436" s="16">
        <v>1021.3900000000021</v>
      </c>
    </row>
    <row r="437" spans="2:22" x14ac:dyDescent="0.35">
      <c r="B437" s="15" t="s">
        <v>827</v>
      </c>
      <c r="C437" s="16">
        <v>1440.8000000000002</v>
      </c>
      <c r="D437" s="16">
        <v>1240.8499999999999</v>
      </c>
      <c r="E437" s="16">
        <v>199.95000000000027</v>
      </c>
      <c r="F437" s="17">
        <v>4</v>
      </c>
      <c r="G437" s="18">
        <v>0.13877706829539163</v>
      </c>
      <c r="M437" s="133" t="s">
        <v>814</v>
      </c>
      <c r="N437" s="39">
        <v>365530.06999999989</v>
      </c>
      <c r="O437" s="39">
        <v>-34931.220000000147</v>
      </c>
      <c r="P437" s="67">
        <v>507</v>
      </c>
      <c r="R437" s="15" t="s">
        <v>808</v>
      </c>
      <c r="S437" s="16">
        <v>359530.1100000001</v>
      </c>
      <c r="U437" s="15" t="s">
        <v>808</v>
      </c>
      <c r="V437" s="16">
        <v>-14378.670000000042</v>
      </c>
    </row>
    <row r="438" spans="2:22" x14ac:dyDescent="0.35">
      <c r="B438" s="15" t="s">
        <v>828</v>
      </c>
      <c r="C438" s="16">
        <v>582454.82000000065</v>
      </c>
      <c r="D438" s="16">
        <v>520878.85999999993</v>
      </c>
      <c r="E438" s="16">
        <v>61575.960000000719</v>
      </c>
      <c r="F438" s="17">
        <v>2313</v>
      </c>
      <c r="G438" s="18">
        <v>0.10571800229930392</v>
      </c>
      <c r="M438" s="132" t="s">
        <v>1716</v>
      </c>
      <c r="N438" s="131"/>
      <c r="O438" s="131"/>
      <c r="P438" s="131"/>
      <c r="R438" s="15" t="s">
        <v>809</v>
      </c>
      <c r="S438" s="16">
        <v>39975.609999999993</v>
      </c>
      <c r="U438" s="15" t="s">
        <v>809</v>
      </c>
      <c r="V438" s="16">
        <v>-2372.0200000000114</v>
      </c>
    </row>
    <row r="439" spans="2:22" x14ac:dyDescent="0.35">
      <c r="B439" s="15" t="s">
        <v>829</v>
      </c>
      <c r="C439" s="16">
        <v>77140.97</v>
      </c>
      <c r="D439" s="16">
        <v>88565.290000000008</v>
      </c>
      <c r="E439" s="16">
        <v>-11424.320000000007</v>
      </c>
      <c r="F439" s="17">
        <v>103</v>
      </c>
      <c r="G439" s="18">
        <v>-0.1480966599201437</v>
      </c>
      <c r="M439" s="133" t="s">
        <v>929</v>
      </c>
      <c r="N439" s="39">
        <v>28407.870000000003</v>
      </c>
      <c r="O439" s="39">
        <v>-1650.9300000000003</v>
      </c>
      <c r="P439" s="67">
        <v>45</v>
      </c>
      <c r="R439" s="15" t="s">
        <v>810</v>
      </c>
      <c r="S439" s="16">
        <v>20426.539999999997</v>
      </c>
      <c r="U439" s="15" t="s">
        <v>810</v>
      </c>
      <c r="V439" s="16">
        <v>2830.1699999999946</v>
      </c>
    </row>
    <row r="440" spans="2:22" x14ac:dyDescent="0.35">
      <c r="B440" s="15" t="s">
        <v>830</v>
      </c>
      <c r="C440" s="16">
        <v>7111.09</v>
      </c>
      <c r="D440" s="16">
        <v>7119.28</v>
      </c>
      <c r="E440" s="16">
        <v>-8.1899999999995998</v>
      </c>
      <c r="F440" s="17">
        <v>18</v>
      </c>
      <c r="G440" s="18">
        <v>-1.1517221691751335E-3</v>
      </c>
      <c r="M440" s="132" t="s">
        <v>1717</v>
      </c>
      <c r="N440" s="131"/>
      <c r="O440" s="131"/>
      <c r="P440" s="131"/>
      <c r="R440" s="15" t="s">
        <v>811</v>
      </c>
      <c r="S440" s="16">
        <v>36215.340000000011</v>
      </c>
      <c r="U440" s="15" t="s">
        <v>811</v>
      </c>
      <c r="V440" s="16">
        <v>601.0199999999968</v>
      </c>
    </row>
    <row r="441" spans="2:22" x14ac:dyDescent="0.35">
      <c r="B441" s="15" t="s">
        <v>831</v>
      </c>
      <c r="C441" s="16">
        <v>94973.23000000001</v>
      </c>
      <c r="D441" s="16">
        <v>96198.579999999958</v>
      </c>
      <c r="E441" s="16">
        <v>-1225.3499999999476</v>
      </c>
      <c r="F441" s="17">
        <v>288</v>
      </c>
      <c r="G441" s="18">
        <v>-1.2902056716402585E-2</v>
      </c>
      <c r="M441" s="133" t="s">
        <v>841</v>
      </c>
      <c r="N441" s="39">
        <v>114299.75999999998</v>
      </c>
      <c r="O441" s="39">
        <v>13149.130000000005</v>
      </c>
      <c r="P441" s="67">
        <v>288</v>
      </c>
      <c r="R441" s="15" t="s">
        <v>812</v>
      </c>
      <c r="S441" s="16">
        <v>10517.279999999999</v>
      </c>
      <c r="U441" s="15" t="s">
        <v>812</v>
      </c>
      <c r="V441" s="16">
        <v>-1366.590000000002</v>
      </c>
    </row>
    <row r="442" spans="2:22" x14ac:dyDescent="0.35">
      <c r="B442" s="15" t="s">
        <v>832</v>
      </c>
      <c r="C442" s="16">
        <v>25068.359999999997</v>
      </c>
      <c r="D442" s="16">
        <v>25309.41</v>
      </c>
      <c r="E442" s="16">
        <v>-241.05000000000291</v>
      </c>
      <c r="F442" s="17">
        <v>154</v>
      </c>
      <c r="G442" s="18">
        <v>-9.6157068112953121E-3</v>
      </c>
      <c r="M442" s="132" t="s">
        <v>1718</v>
      </c>
      <c r="N442" s="131"/>
      <c r="O442" s="131"/>
      <c r="P442" s="131"/>
      <c r="R442" s="15" t="s">
        <v>813</v>
      </c>
      <c r="S442" s="16">
        <v>336412.88000000024</v>
      </c>
      <c r="U442" s="15" t="s">
        <v>813</v>
      </c>
      <c r="V442" s="16">
        <v>-7168.2599999998929</v>
      </c>
    </row>
    <row r="443" spans="2:22" x14ac:dyDescent="0.35">
      <c r="B443" s="15" t="s">
        <v>833</v>
      </c>
      <c r="C443" s="16">
        <v>40581.18</v>
      </c>
      <c r="D443" s="16">
        <v>40352.289999999994</v>
      </c>
      <c r="E443" s="16">
        <v>228.89000000000669</v>
      </c>
      <c r="F443" s="17">
        <v>90</v>
      </c>
      <c r="G443" s="18">
        <v>5.640299271731544E-3</v>
      </c>
      <c r="M443" s="133" t="s">
        <v>792</v>
      </c>
      <c r="N443" s="39">
        <v>248134.9200000001</v>
      </c>
      <c r="O443" s="39">
        <v>25413.820000000094</v>
      </c>
      <c r="P443" s="67">
        <v>623</v>
      </c>
      <c r="R443" s="15" t="s">
        <v>814</v>
      </c>
      <c r="S443" s="16">
        <v>365530.06999999989</v>
      </c>
      <c r="U443" s="15" t="s">
        <v>814</v>
      </c>
      <c r="V443" s="16">
        <v>-34931.220000000147</v>
      </c>
    </row>
    <row r="444" spans="2:22" x14ac:dyDescent="0.35">
      <c r="B444" s="15" t="s">
        <v>834</v>
      </c>
      <c r="C444" s="16">
        <v>9601.600000000004</v>
      </c>
      <c r="D444" s="16">
        <v>8103.4000000000005</v>
      </c>
      <c r="E444" s="16">
        <v>1498.2000000000035</v>
      </c>
      <c r="F444" s="17">
        <v>122</v>
      </c>
      <c r="G444" s="18">
        <v>0.15603649391768068</v>
      </c>
      <c r="M444" s="133" t="s">
        <v>811</v>
      </c>
      <c r="N444" s="39">
        <v>36215.340000000011</v>
      </c>
      <c r="O444" s="39">
        <v>601.0199999999968</v>
      </c>
      <c r="P444" s="67">
        <v>97</v>
      </c>
      <c r="R444" s="15" t="s">
        <v>815</v>
      </c>
      <c r="S444" s="16">
        <v>228.57</v>
      </c>
      <c r="U444" s="15" t="s">
        <v>815</v>
      </c>
      <c r="V444" s="16">
        <v>59.419999999999987</v>
      </c>
    </row>
    <row r="445" spans="2:22" x14ac:dyDescent="0.35">
      <c r="B445" s="15" t="s">
        <v>835</v>
      </c>
      <c r="C445" s="16">
        <v>36649.980000000003</v>
      </c>
      <c r="D445" s="16">
        <v>36573.129999999997</v>
      </c>
      <c r="E445" s="16">
        <v>76.850000000005821</v>
      </c>
      <c r="F445" s="17">
        <v>81</v>
      </c>
      <c r="G445" s="18">
        <v>2.0968633543594242E-3</v>
      </c>
      <c r="M445" s="133" t="s">
        <v>819</v>
      </c>
      <c r="N445" s="39">
        <v>399826.38000000012</v>
      </c>
      <c r="O445" s="39">
        <v>42552.639999999839</v>
      </c>
      <c r="P445" s="67">
        <v>1887</v>
      </c>
      <c r="R445" s="15" t="s">
        <v>816</v>
      </c>
      <c r="S445" s="16">
        <v>5229.91</v>
      </c>
      <c r="U445" s="15" t="s">
        <v>816</v>
      </c>
      <c r="V445" s="16">
        <v>-260.35000000000036</v>
      </c>
    </row>
    <row r="446" spans="2:22" x14ac:dyDescent="0.35">
      <c r="B446" s="15" t="s">
        <v>836</v>
      </c>
      <c r="C446" s="16">
        <v>492797.05000000034</v>
      </c>
      <c r="D446" s="16">
        <v>449811.78000000009</v>
      </c>
      <c r="E446" s="16">
        <v>42985.270000000251</v>
      </c>
      <c r="F446" s="17">
        <v>1337</v>
      </c>
      <c r="G446" s="18">
        <v>8.7227125243546449E-2</v>
      </c>
      <c r="M446" s="132" t="s">
        <v>1719</v>
      </c>
      <c r="N446" s="131"/>
      <c r="O446" s="131"/>
      <c r="P446" s="131"/>
      <c r="R446" s="15" t="s">
        <v>817</v>
      </c>
      <c r="S446" s="16">
        <v>363878.39000000042</v>
      </c>
      <c r="U446" s="15" t="s">
        <v>817</v>
      </c>
      <c r="V446" s="16">
        <v>21749.970000000612</v>
      </c>
    </row>
    <row r="447" spans="2:22" x14ac:dyDescent="0.35">
      <c r="B447" s="15" t="s">
        <v>837</v>
      </c>
      <c r="C447" s="16">
        <v>20132.029999999995</v>
      </c>
      <c r="D447" s="16">
        <v>17535.960000000003</v>
      </c>
      <c r="E447" s="16">
        <v>2596.0699999999924</v>
      </c>
      <c r="F447" s="17">
        <v>170</v>
      </c>
      <c r="G447" s="18">
        <v>0.12895222190708006</v>
      </c>
      <c r="M447" s="133" t="s">
        <v>583</v>
      </c>
      <c r="N447" s="39">
        <v>110728.59000000001</v>
      </c>
      <c r="O447" s="39">
        <v>-4973.4599999999773</v>
      </c>
      <c r="P447" s="67">
        <v>206</v>
      </c>
      <c r="R447" s="15" t="s">
        <v>818</v>
      </c>
      <c r="S447" s="16">
        <v>153310.37</v>
      </c>
      <c r="U447" s="15" t="s">
        <v>818</v>
      </c>
      <c r="V447" s="16">
        <v>11044.510000000009</v>
      </c>
    </row>
    <row r="448" spans="2:22" x14ac:dyDescent="0.35">
      <c r="B448" s="15" t="s">
        <v>838</v>
      </c>
      <c r="C448" s="16">
        <v>91.16</v>
      </c>
      <c r="D448" s="16">
        <v>62.68</v>
      </c>
      <c r="E448" s="16">
        <v>28.479999999999997</v>
      </c>
      <c r="F448" s="17">
        <v>4</v>
      </c>
      <c r="G448" s="18">
        <v>0.31241772707327775</v>
      </c>
      <c r="M448" s="133" t="s">
        <v>589</v>
      </c>
      <c r="N448" s="39">
        <v>1411.18</v>
      </c>
      <c r="O448" s="39">
        <v>-541.19000000000005</v>
      </c>
      <c r="P448" s="67">
        <v>3</v>
      </c>
      <c r="R448" s="15" t="s">
        <v>819</v>
      </c>
      <c r="S448" s="16">
        <v>399826.38000000012</v>
      </c>
      <c r="U448" s="15" t="s">
        <v>819</v>
      </c>
      <c r="V448" s="16">
        <v>42552.639999999839</v>
      </c>
    </row>
    <row r="449" spans="2:22" x14ac:dyDescent="0.35">
      <c r="B449" s="15" t="s">
        <v>839</v>
      </c>
      <c r="C449" s="16">
        <v>803767.27000000048</v>
      </c>
      <c r="D449" s="16">
        <v>822271.43999999971</v>
      </c>
      <c r="E449" s="16">
        <v>-18504.169999999227</v>
      </c>
      <c r="F449" s="17">
        <v>1931</v>
      </c>
      <c r="G449" s="18">
        <v>-2.302180082550415E-2</v>
      </c>
      <c r="M449" s="132" t="s">
        <v>1720</v>
      </c>
      <c r="N449" s="131"/>
      <c r="O449" s="131"/>
      <c r="P449" s="131"/>
      <c r="R449" s="15" t="s">
        <v>820</v>
      </c>
      <c r="S449" s="16">
        <v>572556.59000000055</v>
      </c>
      <c r="U449" s="15" t="s">
        <v>820</v>
      </c>
      <c r="V449" s="16">
        <v>-15903.479999999166</v>
      </c>
    </row>
    <row r="450" spans="2:22" x14ac:dyDescent="0.35">
      <c r="B450" s="15" t="s">
        <v>840</v>
      </c>
      <c r="C450" s="16">
        <v>299600.37000000029</v>
      </c>
      <c r="D450" s="16">
        <v>300931.9499999999</v>
      </c>
      <c r="E450" s="16">
        <v>-1331.5799999996088</v>
      </c>
      <c r="F450" s="17">
        <v>675</v>
      </c>
      <c r="G450" s="18">
        <v>-4.4445205458177759E-3</v>
      </c>
      <c r="M450" s="133" t="s">
        <v>791</v>
      </c>
      <c r="N450" s="39">
        <v>11739.759999999998</v>
      </c>
      <c r="O450" s="39">
        <v>1626.9799999999996</v>
      </c>
      <c r="P450" s="67">
        <v>94</v>
      </c>
      <c r="R450" s="15" t="s">
        <v>821</v>
      </c>
      <c r="S450" s="16">
        <v>1294.25</v>
      </c>
      <c r="U450" s="15" t="s">
        <v>821</v>
      </c>
      <c r="V450" s="16">
        <v>-3.6100000000001273</v>
      </c>
    </row>
    <row r="451" spans="2:22" x14ac:dyDescent="0.35">
      <c r="B451" s="15" t="s">
        <v>841</v>
      </c>
      <c r="C451" s="16">
        <v>114299.75999999998</v>
      </c>
      <c r="D451" s="16">
        <v>101150.62999999998</v>
      </c>
      <c r="E451" s="16">
        <v>13149.130000000005</v>
      </c>
      <c r="F451" s="17">
        <v>288</v>
      </c>
      <c r="G451" s="18">
        <v>0.11504074899194895</v>
      </c>
      <c r="M451" s="132" t="s">
        <v>1721</v>
      </c>
      <c r="N451" s="131"/>
      <c r="O451" s="131"/>
      <c r="P451" s="131"/>
      <c r="R451" s="15" t="s">
        <v>822</v>
      </c>
      <c r="S451" s="16">
        <v>1295.98</v>
      </c>
      <c r="U451" s="15" t="s">
        <v>822</v>
      </c>
      <c r="V451" s="16">
        <v>99.110000000000127</v>
      </c>
    </row>
    <row r="452" spans="2:22" x14ac:dyDescent="0.35">
      <c r="B452" s="15" t="s">
        <v>842</v>
      </c>
      <c r="C452" s="16">
        <v>183.94</v>
      </c>
      <c r="D452" s="16">
        <v>170.14</v>
      </c>
      <c r="E452" s="16">
        <v>13.800000000000011</v>
      </c>
      <c r="F452" s="17">
        <v>1</v>
      </c>
      <c r="G452" s="18">
        <v>7.5024464499293314E-2</v>
      </c>
      <c r="M452" s="133" t="s">
        <v>606</v>
      </c>
      <c r="N452" s="39">
        <v>68421.219999999987</v>
      </c>
      <c r="O452" s="39">
        <v>-6058.140000000014</v>
      </c>
      <c r="P452" s="67">
        <v>136</v>
      </c>
      <c r="R452" s="15" t="s">
        <v>823</v>
      </c>
      <c r="S452" s="16">
        <v>2841.15</v>
      </c>
      <c r="U452" s="15" t="s">
        <v>823</v>
      </c>
      <c r="V452" s="16">
        <v>303.50999999999976</v>
      </c>
    </row>
    <row r="453" spans="2:22" x14ac:dyDescent="0.35">
      <c r="B453" s="15" t="s">
        <v>843</v>
      </c>
      <c r="C453" s="16">
        <v>5291.420000000001</v>
      </c>
      <c r="D453" s="16">
        <v>5311.0499999999993</v>
      </c>
      <c r="E453" s="16">
        <v>-19.62999999999829</v>
      </c>
      <c r="F453" s="17">
        <v>10</v>
      </c>
      <c r="G453" s="18">
        <v>-3.7097792275038242E-3</v>
      </c>
      <c r="M453" s="133" t="s">
        <v>827</v>
      </c>
      <c r="N453" s="39">
        <v>1440.8000000000002</v>
      </c>
      <c r="O453" s="39">
        <v>199.95000000000027</v>
      </c>
      <c r="P453" s="67">
        <v>4</v>
      </c>
      <c r="R453" s="15" t="s">
        <v>824</v>
      </c>
      <c r="S453" s="16">
        <v>11652.869999999999</v>
      </c>
      <c r="U453" s="15" t="s">
        <v>824</v>
      </c>
      <c r="V453" s="16">
        <v>1315.5599999999995</v>
      </c>
    </row>
    <row r="454" spans="2:22" x14ac:dyDescent="0.35">
      <c r="B454" s="15" t="s">
        <v>844</v>
      </c>
      <c r="C454" s="16">
        <v>1060.1099999999999</v>
      </c>
      <c r="D454" s="16">
        <v>1035.3600000000001</v>
      </c>
      <c r="E454" s="16">
        <v>24.749999999999773</v>
      </c>
      <c r="F454" s="17">
        <v>4</v>
      </c>
      <c r="G454" s="18">
        <v>2.3346633839884327E-2</v>
      </c>
      <c r="M454" s="38" t="s">
        <v>1566</v>
      </c>
      <c r="N454" s="131"/>
      <c r="O454" s="131"/>
      <c r="P454" s="131"/>
      <c r="R454" s="15" t="s">
        <v>825</v>
      </c>
      <c r="S454" s="16">
        <v>392706.77999999991</v>
      </c>
      <c r="U454" s="15" t="s">
        <v>825</v>
      </c>
      <c r="V454" s="16">
        <v>35128.769999999902</v>
      </c>
    </row>
    <row r="455" spans="2:22" x14ac:dyDescent="0.35">
      <c r="B455" s="15" t="s">
        <v>845</v>
      </c>
      <c r="C455" s="16">
        <v>5751.6200000000008</v>
      </c>
      <c r="D455" s="16">
        <v>5303.25</v>
      </c>
      <c r="E455" s="16">
        <v>448.3700000000008</v>
      </c>
      <c r="F455" s="17">
        <v>13</v>
      </c>
      <c r="G455" s="18">
        <v>7.7955428209791455E-2</v>
      </c>
      <c r="M455" s="132" t="s">
        <v>1722</v>
      </c>
      <c r="N455" s="131"/>
      <c r="O455" s="131"/>
      <c r="P455" s="131"/>
      <c r="R455" s="15" t="s">
        <v>826</v>
      </c>
      <c r="S455" s="16">
        <v>1525.3799999999999</v>
      </c>
      <c r="U455" s="15" t="s">
        <v>826</v>
      </c>
      <c r="V455" s="16">
        <v>-72.250000000000227</v>
      </c>
    </row>
    <row r="456" spans="2:22" x14ac:dyDescent="0.35">
      <c r="B456" s="15" t="s">
        <v>846</v>
      </c>
      <c r="C456" s="16">
        <v>8917.4599999999991</v>
      </c>
      <c r="D456" s="16">
        <v>8806.4399999999987</v>
      </c>
      <c r="E456" s="16">
        <v>111.02000000000044</v>
      </c>
      <c r="F456" s="17">
        <v>45</v>
      </c>
      <c r="G456" s="18">
        <v>1.2449733444276783E-2</v>
      </c>
      <c r="M456" s="133" t="s">
        <v>936</v>
      </c>
      <c r="N456" s="39">
        <v>29433.940000000006</v>
      </c>
      <c r="O456" s="39">
        <v>-703.44999999999345</v>
      </c>
      <c r="P456" s="67">
        <v>126</v>
      </c>
      <c r="R456" s="15" t="s">
        <v>827</v>
      </c>
      <c r="S456" s="16">
        <v>1440.8000000000002</v>
      </c>
      <c r="U456" s="15" t="s">
        <v>827</v>
      </c>
      <c r="V456" s="16">
        <v>199.95000000000027</v>
      </c>
    </row>
    <row r="457" spans="2:22" x14ac:dyDescent="0.35">
      <c r="B457" s="15" t="s">
        <v>847</v>
      </c>
      <c r="C457" s="16">
        <v>483321.95000000019</v>
      </c>
      <c r="D457" s="16">
        <v>485474.61000000004</v>
      </c>
      <c r="E457" s="16">
        <v>-2152.659999999858</v>
      </c>
      <c r="F457" s="17">
        <v>1963</v>
      </c>
      <c r="G457" s="18">
        <v>-4.4538842069967175E-3</v>
      </c>
      <c r="M457" s="132" t="s">
        <v>1723</v>
      </c>
      <c r="N457" s="131"/>
      <c r="O457" s="131"/>
      <c r="P457" s="131"/>
      <c r="R457" s="15" t="s">
        <v>828</v>
      </c>
      <c r="S457" s="16">
        <v>582454.82000000065</v>
      </c>
      <c r="U457" s="15" t="s">
        <v>828</v>
      </c>
      <c r="V457" s="16">
        <v>61575.960000000719</v>
      </c>
    </row>
    <row r="458" spans="2:22" x14ac:dyDescent="0.35">
      <c r="B458" s="15" t="s">
        <v>848</v>
      </c>
      <c r="C458" s="16">
        <v>154664.79</v>
      </c>
      <c r="D458" s="16">
        <v>173301.72000000003</v>
      </c>
      <c r="E458" s="16">
        <v>-18636.930000000022</v>
      </c>
      <c r="F458" s="17">
        <v>212</v>
      </c>
      <c r="G458" s="18">
        <v>-0.12049885432877142</v>
      </c>
      <c r="M458" s="133" t="s">
        <v>634</v>
      </c>
      <c r="N458" s="39">
        <v>2090.17</v>
      </c>
      <c r="O458" s="39">
        <v>127.18000000000006</v>
      </c>
      <c r="P458" s="67">
        <v>8</v>
      </c>
      <c r="R458" s="15" t="s">
        <v>829</v>
      </c>
      <c r="S458" s="16">
        <v>77140.97</v>
      </c>
      <c r="U458" s="15" t="s">
        <v>829</v>
      </c>
      <c r="V458" s="16">
        <v>-11424.320000000007</v>
      </c>
    </row>
    <row r="459" spans="2:22" x14ac:dyDescent="0.35">
      <c r="B459" s="15" t="s">
        <v>849</v>
      </c>
      <c r="C459" s="16">
        <v>489276.91000000032</v>
      </c>
      <c r="D459" s="16">
        <v>494506.41999999969</v>
      </c>
      <c r="E459" s="16">
        <v>-5229.509999999369</v>
      </c>
      <c r="F459" s="17">
        <v>979</v>
      </c>
      <c r="G459" s="18">
        <v>-1.0688241960977406E-2</v>
      </c>
      <c r="M459" s="132" t="s">
        <v>1724</v>
      </c>
      <c r="N459" s="131"/>
      <c r="O459" s="131"/>
      <c r="P459" s="131"/>
      <c r="R459" s="15" t="s">
        <v>830</v>
      </c>
      <c r="S459" s="16">
        <v>7111.09</v>
      </c>
      <c r="U459" s="15" t="s">
        <v>830</v>
      </c>
      <c r="V459" s="16">
        <v>-8.1899999999995998</v>
      </c>
    </row>
    <row r="460" spans="2:22" x14ac:dyDescent="0.35">
      <c r="B460" s="15" t="s">
        <v>850</v>
      </c>
      <c r="C460" s="16">
        <v>10357.859999999997</v>
      </c>
      <c r="D460" s="16">
        <v>8978.36</v>
      </c>
      <c r="E460" s="16">
        <v>1379.4999999999964</v>
      </c>
      <c r="F460" s="17">
        <v>49</v>
      </c>
      <c r="G460" s="18">
        <v>0.1331838816126108</v>
      </c>
      <c r="M460" s="133" t="s">
        <v>426</v>
      </c>
      <c r="N460" s="39">
        <v>58235.550000000025</v>
      </c>
      <c r="O460" s="39">
        <v>4759.130000000041</v>
      </c>
      <c r="P460" s="67">
        <v>215</v>
      </c>
      <c r="R460" s="15" t="s">
        <v>831</v>
      </c>
      <c r="S460" s="16">
        <v>94973.23000000001</v>
      </c>
      <c r="U460" s="15" t="s">
        <v>831</v>
      </c>
      <c r="V460" s="16">
        <v>-1225.3499999999476</v>
      </c>
    </row>
    <row r="461" spans="2:22" x14ac:dyDescent="0.35">
      <c r="B461" s="15" t="s">
        <v>851</v>
      </c>
      <c r="C461" s="16">
        <v>219163.39999999994</v>
      </c>
      <c r="D461" s="16">
        <v>229917.30000000005</v>
      </c>
      <c r="E461" s="16">
        <v>-10753.900000000111</v>
      </c>
      <c r="F461" s="17">
        <v>807</v>
      </c>
      <c r="G461" s="18">
        <v>-4.906795568968228E-2</v>
      </c>
      <c r="M461" s="132" t="s">
        <v>1725</v>
      </c>
      <c r="N461" s="131"/>
      <c r="O461" s="131"/>
      <c r="P461" s="131"/>
      <c r="R461" s="15" t="s">
        <v>832</v>
      </c>
      <c r="S461" s="16">
        <v>25068.359999999997</v>
      </c>
      <c r="U461" s="15" t="s">
        <v>832</v>
      </c>
      <c r="V461" s="16">
        <v>-241.05000000000291</v>
      </c>
    </row>
    <row r="462" spans="2:22" x14ac:dyDescent="0.35">
      <c r="B462" s="15" t="s">
        <v>852</v>
      </c>
      <c r="C462" s="16">
        <v>419.46</v>
      </c>
      <c r="D462" s="16">
        <v>413.15</v>
      </c>
      <c r="E462" s="16">
        <v>6.3100000000000023</v>
      </c>
      <c r="F462" s="17">
        <v>1</v>
      </c>
      <c r="G462" s="18">
        <v>1.5043150717589288E-2</v>
      </c>
      <c r="M462" s="133" t="s">
        <v>511</v>
      </c>
      <c r="N462" s="39">
        <v>28783.510000000002</v>
      </c>
      <c r="O462" s="39">
        <v>13.780000000002474</v>
      </c>
      <c r="P462" s="67">
        <v>51</v>
      </c>
      <c r="R462" s="15" t="s">
        <v>833</v>
      </c>
      <c r="S462" s="16">
        <v>40581.18</v>
      </c>
      <c r="U462" s="15" t="s">
        <v>833</v>
      </c>
      <c r="V462" s="16">
        <v>228.89000000000669</v>
      </c>
    </row>
    <row r="463" spans="2:22" x14ac:dyDescent="0.35">
      <c r="B463" s="15" t="s">
        <v>853</v>
      </c>
      <c r="C463" s="16">
        <v>32251.38</v>
      </c>
      <c r="D463" s="16">
        <v>34180</v>
      </c>
      <c r="E463" s="16">
        <v>-1928.619999999999</v>
      </c>
      <c r="F463" s="17">
        <v>137</v>
      </c>
      <c r="G463" s="18">
        <v>-5.9799611675531369E-2</v>
      </c>
      <c r="M463" s="132" t="s">
        <v>1726</v>
      </c>
      <c r="N463" s="131"/>
      <c r="O463" s="131"/>
      <c r="P463" s="131"/>
      <c r="R463" s="15" t="s">
        <v>834</v>
      </c>
      <c r="S463" s="16">
        <v>9601.600000000004</v>
      </c>
      <c r="U463" s="15" t="s">
        <v>834</v>
      </c>
      <c r="V463" s="16">
        <v>1498.2000000000035</v>
      </c>
    </row>
    <row r="464" spans="2:22" x14ac:dyDescent="0.35">
      <c r="B464" s="15" t="s">
        <v>854</v>
      </c>
      <c r="C464" s="16">
        <v>758.93999999999994</v>
      </c>
      <c r="D464" s="16">
        <v>669.37</v>
      </c>
      <c r="E464" s="16">
        <v>89.569999999999936</v>
      </c>
      <c r="F464" s="17">
        <v>2</v>
      </c>
      <c r="G464" s="18">
        <v>0.11801986981843089</v>
      </c>
      <c r="M464" s="133" t="s">
        <v>521</v>
      </c>
      <c r="N464" s="39">
        <v>6221.0499999999993</v>
      </c>
      <c r="O464" s="39">
        <v>629.92999999999938</v>
      </c>
      <c r="P464" s="67">
        <v>6</v>
      </c>
      <c r="R464" s="15" t="s">
        <v>835</v>
      </c>
      <c r="S464" s="16">
        <v>36649.980000000003</v>
      </c>
      <c r="U464" s="15" t="s">
        <v>835</v>
      </c>
      <c r="V464" s="16">
        <v>76.850000000005821</v>
      </c>
    </row>
    <row r="465" spans="2:22" x14ac:dyDescent="0.35">
      <c r="B465" s="15" t="s">
        <v>855</v>
      </c>
      <c r="C465" s="16">
        <v>443704.07000000018</v>
      </c>
      <c r="D465" s="16">
        <v>470646.28</v>
      </c>
      <c r="E465" s="16">
        <v>-26942.209999999846</v>
      </c>
      <c r="F465" s="17">
        <v>766</v>
      </c>
      <c r="G465" s="18">
        <v>-6.0721124329555586E-2</v>
      </c>
      <c r="M465" s="132" t="s">
        <v>1727</v>
      </c>
      <c r="N465" s="131"/>
      <c r="O465" s="131"/>
      <c r="P465" s="131"/>
      <c r="R465" s="15" t="s">
        <v>836</v>
      </c>
      <c r="S465" s="16">
        <v>492797.05000000034</v>
      </c>
      <c r="U465" s="15" t="s">
        <v>836</v>
      </c>
      <c r="V465" s="16">
        <v>42985.270000000251</v>
      </c>
    </row>
    <row r="466" spans="2:22" x14ac:dyDescent="0.35">
      <c r="B466" s="15" t="s">
        <v>856</v>
      </c>
      <c r="C466" s="16">
        <v>151449.03000000003</v>
      </c>
      <c r="D466" s="16">
        <v>163958.26000000004</v>
      </c>
      <c r="E466" s="16">
        <v>-12509.23000000001</v>
      </c>
      <c r="F466" s="17">
        <v>231</v>
      </c>
      <c r="G466" s="18">
        <v>-8.2596963480056684E-2</v>
      </c>
      <c r="M466" s="133" t="s">
        <v>411</v>
      </c>
      <c r="N466" s="39">
        <v>943.74000000000012</v>
      </c>
      <c r="O466" s="39">
        <v>25.750000000000114</v>
      </c>
      <c r="P466" s="67">
        <v>8</v>
      </c>
      <c r="R466" s="15" t="s">
        <v>837</v>
      </c>
      <c r="S466" s="16">
        <v>20132.029999999995</v>
      </c>
      <c r="U466" s="15" t="s">
        <v>837</v>
      </c>
      <c r="V466" s="16">
        <v>2596.0699999999924</v>
      </c>
    </row>
    <row r="467" spans="2:22" x14ac:dyDescent="0.35">
      <c r="B467" s="15" t="s">
        <v>857</v>
      </c>
      <c r="C467" s="16">
        <v>2485.6999999999998</v>
      </c>
      <c r="D467" s="16">
        <v>2235.71</v>
      </c>
      <c r="E467" s="16">
        <v>249.98999999999978</v>
      </c>
      <c r="F467" s="17">
        <v>2</v>
      </c>
      <c r="G467" s="18">
        <v>0.10057126765096343</v>
      </c>
      <c r="M467" s="133" t="s">
        <v>438</v>
      </c>
      <c r="N467" s="39">
        <v>83292.080000000031</v>
      </c>
      <c r="O467" s="39">
        <v>-354.11999999998079</v>
      </c>
      <c r="P467" s="67">
        <v>134</v>
      </c>
      <c r="R467" s="15" t="s">
        <v>838</v>
      </c>
      <c r="S467" s="16">
        <v>91.16</v>
      </c>
      <c r="U467" s="15" t="s">
        <v>838</v>
      </c>
      <c r="V467" s="16">
        <v>28.479999999999997</v>
      </c>
    </row>
    <row r="468" spans="2:22" x14ac:dyDescent="0.35">
      <c r="B468" s="15" t="s">
        <v>858</v>
      </c>
      <c r="C468" s="16">
        <v>1778.4199999999998</v>
      </c>
      <c r="D468" s="16">
        <v>1801.14</v>
      </c>
      <c r="E468" s="16">
        <v>-22.720000000000255</v>
      </c>
      <c r="F468" s="17">
        <v>3</v>
      </c>
      <c r="G468" s="18">
        <v>-1.2775384892207834E-2</v>
      </c>
      <c r="M468" s="132" t="s">
        <v>1728</v>
      </c>
      <c r="N468" s="131"/>
      <c r="O468" s="131"/>
      <c r="P468" s="131"/>
      <c r="R468" s="15" t="s">
        <v>839</v>
      </c>
      <c r="S468" s="16">
        <v>803767.27000000048</v>
      </c>
      <c r="U468" s="15" t="s">
        <v>839</v>
      </c>
      <c r="V468" s="16">
        <v>-18504.169999999227</v>
      </c>
    </row>
    <row r="469" spans="2:22" x14ac:dyDescent="0.35">
      <c r="B469" s="15" t="s">
        <v>859</v>
      </c>
      <c r="C469" s="16">
        <v>102533.23999999993</v>
      </c>
      <c r="D469" s="16">
        <v>92436.780000000042</v>
      </c>
      <c r="E469" s="16">
        <v>10096.45999999989</v>
      </c>
      <c r="F469" s="17">
        <v>452</v>
      </c>
      <c r="G469" s="18">
        <v>9.8470115642496969E-2</v>
      </c>
      <c r="M469" s="133" t="s">
        <v>988</v>
      </c>
      <c r="N469" s="39">
        <v>21909.33</v>
      </c>
      <c r="O469" s="39">
        <v>-2367.1500000000015</v>
      </c>
      <c r="P469" s="67">
        <v>20</v>
      </c>
      <c r="R469" s="15" t="s">
        <v>840</v>
      </c>
      <c r="S469" s="16">
        <v>299600.37000000029</v>
      </c>
      <c r="U469" s="15" t="s">
        <v>840</v>
      </c>
      <c r="V469" s="16">
        <v>-1331.5799999996088</v>
      </c>
    </row>
    <row r="470" spans="2:22" x14ac:dyDescent="0.35">
      <c r="B470" s="15" t="s">
        <v>860</v>
      </c>
      <c r="C470" s="16">
        <v>17320.150000000001</v>
      </c>
      <c r="D470" s="16">
        <v>17784.23</v>
      </c>
      <c r="E470" s="16">
        <v>-464.07999999999811</v>
      </c>
      <c r="F470" s="17">
        <v>64</v>
      </c>
      <c r="G470" s="18">
        <v>-2.6794225223222549E-2</v>
      </c>
      <c r="M470" s="132" t="s">
        <v>1729</v>
      </c>
      <c r="N470" s="131"/>
      <c r="O470" s="131"/>
      <c r="P470" s="131"/>
      <c r="R470" s="15" t="s">
        <v>841</v>
      </c>
      <c r="S470" s="16">
        <v>114299.75999999998</v>
      </c>
      <c r="U470" s="15" t="s">
        <v>841</v>
      </c>
      <c r="V470" s="16">
        <v>13149.130000000005</v>
      </c>
    </row>
    <row r="471" spans="2:22" x14ac:dyDescent="0.35">
      <c r="B471" s="15" t="s">
        <v>861</v>
      </c>
      <c r="C471" s="16">
        <v>155522.33000000002</v>
      </c>
      <c r="D471" s="16">
        <v>170910.95000000004</v>
      </c>
      <c r="E471" s="16">
        <v>-15388.620000000024</v>
      </c>
      <c r="F471" s="17">
        <v>199</v>
      </c>
      <c r="G471" s="18">
        <v>-9.8947977438352569E-2</v>
      </c>
      <c r="M471" s="133" t="s">
        <v>563</v>
      </c>
      <c r="N471" s="39">
        <v>694143.12000000011</v>
      </c>
      <c r="O471" s="39">
        <v>-11017.059999999474</v>
      </c>
      <c r="P471" s="67">
        <v>1488</v>
      </c>
      <c r="R471" s="15" t="s">
        <v>842</v>
      </c>
      <c r="S471" s="16">
        <v>183.94</v>
      </c>
      <c r="U471" s="15" t="s">
        <v>842</v>
      </c>
      <c r="V471" s="16">
        <v>13.800000000000011</v>
      </c>
    </row>
    <row r="472" spans="2:22" x14ac:dyDescent="0.35">
      <c r="B472" s="15" t="s">
        <v>862</v>
      </c>
      <c r="C472" s="16">
        <v>164456.30999999988</v>
      </c>
      <c r="D472" s="16">
        <v>174036.21</v>
      </c>
      <c r="E472" s="16">
        <v>-9579.9000000001106</v>
      </c>
      <c r="F472" s="17">
        <v>285</v>
      </c>
      <c r="G472" s="18">
        <v>-5.8251945455909337E-2</v>
      </c>
      <c r="M472" s="132" t="s">
        <v>1730</v>
      </c>
      <c r="N472" s="131"/>
      <c r="O472" s="131"/>
      <c r="P472" s="131"/>
      <c r="R472" s="15" t="s">
        <v>843</v>
      </c>
      <c r="S472" s="16">
        <v>5291.420000000001</v>
      </c>
      <c r="U472" s="15" t="s">
        <v>843</v>
      </c>
      <c r="V472" s="16">
        <v>-19.62999999999829</v>
      </c>
    </row>
    <row r="473" spans="2:22" x14ac:dyDescent="0.35">
      <c r="B473" s="15" t="s">
        <v>863</v>
      </c>
      <c r="C473" s="16">
        <v>361514.4499999999</v>
      </c>
      <c r="D473" s="16">
        <v>326001.14000000007</v>
      </c>
      <c r="E473" s="16">
        <v>35513.309999999823</v>
      </c>
      <c r="F473" s="17">
        <v>952</v>
      </c>
      <c r="G473" s="18">
        <v>9.8234828511003736E-2</v>
      </c>
      <c r="M473" s="133" t="s">
        <v>961</v>
      </c>
      <c r="N473" s="39">
        <v>342469.84</v>
      </c>
      <c r="O473" s="39">
        <v>15642.580000000191</v>
      </c>
      <c r="P473" s="67">
        <v>718</v>
      </c>
      <c r="R473" s="15" t="s">
        <v>844</v>
      </c>
      <c r="S473" s="16">
        <v>1060.1099999999999</v>
      </c>
      <c r="U473" s="15" t="s">
        <v>844</v>
      </c>
      <c r="V473" s="16">
        <v>24.749999999999773</v>
      </c>
    </row>
    <row r="474" spans="2:22" x14ac:dyDescent="0.35">
      <c r="B474" s="15" t="s">
        <v>864</v>
      </c>
      <c r="C474" s="16">
        <v>27516.620000000003</v>
      </c>
      <c r="D474" s="16">
        <v>30154.230000000003</v>
      </c>
      <c r="E474" s="16">
        <v>-2637.6100000000006</v>
      </c>
      <c r="F474" s="17">
        <v>32</v>
      </c>
      <c r="G474" s="18">
        <v>-9.5855159536309339E-2</v>
      </c>
      <c r="M474" s="132" t="s">
        <v>1731</v>
      </c>
      <c r="N474" s="131"/>
      <c r="O474" s="131"/>
      <c r="P474" s="131"/>
      <c r="R474" s="15" t="s">
        <v>845</v>
      </c>
      <c r="S474" s="16">
        <v>5751.6200000000008</v>
      </c>
      <c r="U474" s="15" t="s">
        <v>845</v>
      </c>
      <c r="V474" s="16">
        <v>448.3700000000008</v>
      </c>
    </row>
    <row r="475" spans="2:22" x14ac:dyDescent="0.35">
      <c r="B475" s="15" t="s">
        <v>865</v>
      </c>
      <c r="C475" s="16">
        <v>88730.119999999981</v>
      </c>
      <c r="D475" s="16">
        <v>92841.37</v>
      </c>
      <c r="E475" s="16">
        <v>-4111.2500000000146</v>
      </c>
      <c r="F475" s="17">
        <v>207</v>
      </c>
      <c r="G475" s="18">
        <v>-4.6334322550223253E-2</v>
      </c>
      <c r="M475" s="133" t="s">
        <v>989</v>
      </c>
      <c r="N475" s="39">
        <v>28933.809999999998</v>
      </c>
      <c r="O475" s="39">
        <v>-963.86999999999898</v>
      </c>
      <c r="P475" s="67">
        <v>68</v>
      </c>
      <c r="R475" s="15" t="s">
        <v>846</v>
      </c>
      <c r="S475" s="16">
        <v>8917.4599999999991</v>
      </c>
      <c r="U475" s="15" t="s">
        <v>846</v>
      </c>
      <c r="V475" s="16">
        <v>111.02000000000044</v>
      </c>
    </row>
    <row r="476" spans="2:22" x14ac:dyDescent="0.35">
      <c r="B476" s="15" t="s">
        <v>866</v>
      </c>
      <c r="C476" s="16">
        <v>5146.32</v>
      </c>
      <c r="D476" s="16">
        <v>5138.7199999999993</v>
      </c>
      <c r="E476" s="16">
        <v>7.6000000000003638</v>
      </c>
      <c r="F476" s="17">
        <v>10</v>
      </c>
      <c r="G476" s="18">
        <v>1.4767834102815923E-3</v>
      </c>
      <c r="M476" s="132" t="s">
        <v>1732</v>
      </c>
      <c r="N476" s="131"/>
      <c r="O476" s="131"/>
      <c r="P476" s="131"/>
      <c r="R476" s="15" t="s">
        <v>847</v>
      </c>
      <c r="S476" s="16">
        <v>483321.95000000019</v>
      </c>
      <c r="U476" s="15" t="s">
        <v>847</v>
      </c>
      <c r="V476" s="16">
        <v>-2152.659999999858</v>
      </c>
    </row>
    <row r="477" spans="2:22" x14ac:dyDescent="0.35">
      <c r="B477" s="15" t="s">
        <v>867</v>
      </c>
      <c r="C477" s="16">
        <v>1508.44</v>
      </c>
      <c r="D477" s="16">
        <v>1546.25</v>
      </c>
      <c r="E477" s="16">
        <v>-37.809999999999945</v>
      </c>
      <c r="F477" s="17">
        <v>5</v>
      </c>
      <c r="G477" s="18">
        <v>-2.5065630717827653E-2</v>
      </c>
      <c r="M477" s="133" t="s">
        <v>549</v>
      </c>
      <c r="N477" s="39">
        <v>272181.68</v>
      </c>
      <c r="O477" s="39">
        <v>-20490.680000000051</v>
      </c>
      <c r="P477" s="67">
        <v>263</v>
      </c>
      <c r="R477" s="15" t="s">
        <v>848</v>
      </c>
      <c r="S477" s="16">
        <v>154664.79</v>
      </c>
      <c r="U477" s="15" t="s">
        <v>848</v>
      </c>
      <c r="V477" s="16">
        <v>-18636.930000000022</v>
      </c>
    </row>
    <row r="478" spans="2:22" x14ac:dyDescent="0.35">
      <c r="B478" s="15" t="s">
        <v>868</v>
      </c>
      <c r="C478" s="16">
        <v>378353.15000000014</v>
      </c>
      <c r="D478" s="16">
        <v>336978.79000000021</v>
      </c>
      <c r="E478" s="16">
        <v>41374.359999999928</v>
      </c>
      <c r="F478" s="17">
        <v>1407</v>
      </c>
      <c r="G478" s="18">
        <v>0.10935381402269259</v>
      </c>
      <c r="M478" s="132" t="s">
        <v>1733</v>
      </c>
      <c r="N478" s="131"/>
      <c r="O478" s="131"/>
      <c r="P478" s="131"/>
      <c r="R478" s="15" t="s">
        <v>849</v>
      </c>
      <c r="S478" s="16">
        <v>489276.91000000032</v>
      </c>
      <c r="U478" s="15" t="s">
        <v>849</v>
      </c>
      <c r="V478" s="16">
        <v>-5229.509999999369</v>
      </c>
    </row>
    <row r="479" spans="2:22" x14ac:dyDescent="0.35">
      <c r="B479" s="15" t="s">
        <v>869</v>
      </c>
      <c r="C479" s="16">
        <v>137528.82999999999</v>
      </c>
      <c r="D479" s="16">
        <v>150179.81000000003</v>
      </c>
      <c r="E479" s="16">
        <v>-12650.98000000004</v>
      </c>
      <c r="F479" s="17">
        <v>95</v>
      </c>
      <c r="G479" s="18">
        <v>-9.1987839931453208E-2</v>
      </c>
      <c r="M479" s="133" t="s">
        <v>609</v>
      </c>
      <c r="N479" s="39">
        <v>5555.67</v>
      </c>
      <c r="O479" s="39">
        <v>709.58000000000084</v>
      </c>
      <c r="P479" s="67">
        <v>34</v>
      </c>
      <c r="R479" s="15" t="s">
        <v>850</v>
      </c>
      <c r="S479" s="16">
        <v>10357.859999999997</v>
      </c>
      <c r="U479" s="15" t="s">
        <v>850</v>
      </c>
      <c r="V479" s="16">
        <v>1379.4999999999964</v>
      </c>
    </row>
    <row r="480" spans="2:22" x14ac:dyDescent="0.35">
      <c r="B480" s="15" t="s">
        <v>870</v>
      </c>
      <c r="C480" s="16">
        <v>382311.43999999989</v>
      </c>
      <c r="D480" s="16">
        <v>389058.65999999992</v>
      </c>
      <c r="E480" s="16">
        <v>-6747.2200000000303</v>
      </c>
      <c r="F480" s="17">
        <v>1581</v>
      </c>
      <c r="G480" s="18">
        <v>-1.7648490978977853E-2</v>
      </c>
      <c r="M480" s="133" t="s">
        <v>836</v>
      </c>
      <c r="N480" s="39">
        <v>492797.05000000034</v>
      </c>
      <c r="O480" s="39">
        <v>42985.270000000251</v>
      </c>
      <c r="P480" s="67">
        <v>1337</v>
      </c>
      <c r="R480" s="15" t="s">
        <v>851</v>
      </c>
      <c r="S480" s="16">
        <v>219163.39999999994</v>
      </c>
      <c r="U480" s="15" t="s">
        <v>851</v>
      </c>
      <c r="V480" s="16">
        <v>-10753.900000000111</v>
      </c>
    </row>
    <row r="481" spans="2:22" x14ac:dyDescent="0.35">
      <c r="B481" s="15" t="s">
        <v>871</v>
      </c>
      <c r="C481" s="16">
        <v>87201.27999999997</v>
      </c>
      <c r="D481" s="16">
        <v>87555.180000000022</v>
      </c>
      <c r="E481" s="16">
        <v>-353.90000000005239</v>
      </c>
      <c r="F481" s="17">
        <v>105</v>
      </c>
      <c r="G481" s="18">
        <v>-4.0584266652972587E-3</v>
      </c>
      <c r="M481" s="132" t="s">
        <v>1734</v>
      </c>
      <c r="N481" s="131"/>
      <c r="O481" s="131"/>
      <c r="P481" s="131"/>
      <c r="R481" s="15" t="s">
        <v>852</v>
      </c>
      <c r="S481" s="16">
        <v>419.46</v>
      </c>
      <c r="U481" s="15" t="s">
        <v>852</v>
      </c>
      <c r="V481" s="16">
        <v>6.3100000000000023</v>
      </c>
    </row>
    <row r="482" spans="2:22" x14ac:dyDescent="0.35">
      <c r="B482" s="15" t="s">
        <v>872</v>
      </c>
      <c r="C482" s="16">
        <v>278962.76000000013</v>
      </c>
      <c r="D482" s="16">
        <v>251581.89999999997</v>
      </c>
      <c r="E482" s="16">
        <v>27380.860000000161</v>
      </c>
      <c r="F482" s="17">
        <v>691</v>
      </c>
      <c r="G482" s="18">
        <v>9.8152384210710236E-2</v>
      </c>
      <c r="M482" s="133" t="s">
        <v>507</v>
      </c>
      <c r="N482" s="39">
        <v>29224.33</v>
      </c>
      <c r="O482" s="39">
        <v>19.150000000001455</v>
      </c>
      <c r="P482" s="67">
        <v>184</v>
      </c>
      <c r="R482" s="15" t="s">
        <v>853</v>
      </c>
      <c r="S482" s="16">
        <v>32251.38</v>
      </c>
      <c r="U482" s="15" t="s">
        <v>853</v>
      </c>
      <c r="V482" s="16">
        <v>-1928.619999999999</v>
      </c>
    </row>
    <row r="483" spans="2:22" x14ac:dyDescent="0.35">
      <c r="B483" s="15" t="s">
        <v>873</v>
      </c>
      <c r="C483" s="16">
        <v>193258.60000000003</v>
      </c>
      <c r="D483" s="16">
        <v>194083.63999999998</v>
      </c>
      <c r="E483" s="16">
        <v>-825.03999999994994</v>
      </c>
      <c r="F483" s="17">
        <v>266</v>
      </c>
      <c r="G483" s="18">
        <v>-4.269098503248755E-3</v>
      </c>
      <c r="M483" s="132" t="s">
        <v>1735</v>
      </c>
      <c r="N483" s="131"/>
      <c r="O483" s="131"/>
      <c r="P483" s="131"/>
      <c r="R483" s="15" t="s">
        <v>854</v>
      </c>
      <c r="S483" s="16">
        <v>758.93999999999994</v>
      </c>
      <c r="U483" s="15" t="s">
        <v>854</v>
      </c>
      <c r="V483" s="16">
        <v>89.569999999999936</v>
      </c>
    </row>
    <row r="484" spans="2:22" x14ac:dyDescent="0.35">
      <c r="B484" s="15" t="s">
        <v>874</v>
      </c>
      <c r="C484" s="16">
        <v>45769.440000000017</v>
      </c>
      <c r="D484" s="16">
        <v>42249.81</v>
      </c>
      <c r="E484" s="16">
        <v>3519.6300000000192</v>
      </c>
      <c r="F484" s="17">
        <v>63</v>
      </c>
      <c r="G484" s="18">
        <v>7.6899127452728672E-2</v>
      </c>
      <c r="M484" s="133" t="s">
        <v>718</v>
      </c>
      <c r="N484" s="39">
        <v>32116.110000000011</v>
      </c>
      <c r="O484" s="39">
        <v>-773.97999999997774</v>
      </c>
      <c r="P484" s="67">
        <v>208</v>
      </c>
      <c r="R484" s="15" t="s">
        <v>855</v>
      </c>
      <c r="S484" s="16">
        <v>443704.07000000018</v>
      </c>
      <c r="U484" s="15" t="s">
        <v>855</v>
      </c>
      <c r="V484" s="16">
        <v>-26942.209999999846</v>
      </c>
    </row>
    <row r="485" spans="2:22" x14ac:dyDescent="0.35">
      <c r="B485" s="15" t="s">
        <v>875</v>
      </c>
      <c r="C485" s="16">
        <v>3379.3700000000008</v>
      </c>
      <c r="D485" s="16">
        <v>3315.22</v>
      </c>
      <c r="E485" s="16">
        <v>64.150000000001</v>
      </c>
      <c r="F485" s="17">
        <v>16</v>
      </c>
      <c r="G485" s="18">
        <v>1.8982828160278686E-2</v>
      </c>
      <c r="M485" s="132" t="s">
        <v>1736</v>
      </c>
      <c r="N485" s="131"/>
      <c r="O485" s="131"/>
      <c r="P485" s="131"/>
      <c r="R485" s="15" t="s">
        <v>856</v>
      </c>
      <c r="S485" s="16">
        <v>151449.03000000003</v>
      </c>
      <c r="U485" s="15" t="s">
        <v>856</v>
      </c>
      <c r="V485" s="16">
        <v>-12509.23000000001</v>
      </c>
    </row>
    <row r="486" spans="2:22" x14ac:dyDescent="0.35">
      <c r="B486" s="15" t="s">
        <v>876</v>
      </c>
      <c r="C486" s="16">
        <v>1229.46</v>
      </c>
      <c r="D486" s="16">
        <v>1105.81</v>
      </c>
      <c r="E486" s="16">
        <v>123.65000000000009</v>
      </c>
      <c r="F486" s="17">
        <v>1</v>
      </c>
      <c r="G486" s="18">
        <v>0.10057260911294397</v>
      </c>
      <c r="M486" s="133" t="s">
        <v>479</v>
      </c>
      <c r="N486" s="39">
        <v>12319.289999999995</v>
      </c>
      <c r="O486" s="39">
        <v>1614.159999999998</v>
      </c>
      <c r="P486" s="67">
        <v>106</v>
      </c>
      <c r="R486" s="15" t="s">
        <v>857</v>
      </c>
      <c r="S486" s="16">
        <v>2485.6999999999998</v>
      </c>
      <c r="U486" s="15" t="s">
        <v>857</v>
      </c>
      <c r="V486" s="16">
        <v>249.98999999999978</v>
      </c>
    </row>
    <row r="487" spans="2:22" x14ac:dyDescent="0.35">
      <c r="B487" s="15" t="s">
        <v>877</v>
      </c>
      <c r="C487" s="16">
        <v>3288.92</v>
      </c>
      <c r="D487" s="16">
        <v>3470.84</v>
      </c>
      <c r="E487" s="16">
        <v>-181.92000000000007</v>
      </c>
      <c r="F487" s="17">
        <v>3</v>
      </c>
      <c r="G487" s="18">
        <v>-5.5312990282524378E-2</v>
      </c>
      <c r="M487" s="133" t="s">
        <v>525</v>
      </c>
      <c r="N487" s="39">
        <v>109111.40999999996</v>
      </c>
      <c r="O487" s="39">
        <v>-7453.2700000000332</v>
      </c>
      <c r="P487" s="67">
        <v>188</v>
      </c>
      <c r="R487" s="15" t="s">
        <v>858</v>
      </c>
      <c r="S487" s="16">
        <v>1778.4199999999998</v>
      </c>
      <c r="U487" s="15" t="s">
        <v>858</v>
      </c>
      <c r="V487" s="16">
        <v>-22.720000000000255</v>
      </c>
    </row>
    <row r="488" spans="2:22" x14ac:dyDescent="0.35">
      <c r="B488" s="15" t="s">
        <v>878</v>
      </c>
      <c r="C488" s="16">
        <v>5085.4099999999989</v>
      </c>
      <c r="D488" s="16">
        <v>4754.7999999999993</v>
      </c>
      <c r="E488" s="16">
        <v>330.60999999999967</v>
      </c>
      <c r="F488" s="17">
        <v>14</v>
      </c>
      <c r="G488" s="18">
        <v>6.5011474001112943E-2</v>
      </c>
      <c r="M488" s="133" t="s">
        <v>895</v>
      </c>
      <c r="N488" s="39">
        <v>394162.83000000013</v>
      </c>
      <c r="O488" s="39">
        <v>-2649.469999999681</v>
      </c>
      <c r="P488" s="67">
        <v>685</v>
      </c>
      <c r="R488" s="15" t="s">
        <v>859</v>
      </c>
      <c r="S488" s="16">
        <v>102533.23999999993</v>
      </c>
      <c r="U488" s="15" t="s">
        <v>859</v>
      </c>
      <c r="V488" s="16">
        <v>10096.45999999989</v>
      </c>
    </row>
    <row r="489" spans="2:22" x14ac:dyDescent="0.35">
      <c r="B489" s="15" t="s">
        <v>879</v>
      </c>
      <c r="C489" s="16">
        <v>17162.879999999997</v>
      </c>
      <c r="D489" s="16">
        <v>15235.450000000003</v>
      </c>
      <c r="E489" s="16">
        <v>1927.4299999999948</v>
      </c>
      <c r="F489" s="17">
        <v>39</v>
      </c>
      <c r="G489" s="18">
        <v>0.1123022476414212</v>
      </c>
      <c r="M489" s="132" t="s">
        <v>1737</v>
      </c>
      <c r="N489" s="131"/>
      <c r="O489" s="131"/>
      <c r="P489" s="131"/>
      <c r="R489" s="15" t="s">
        <v>860</v>
      </c>
      <c r="S489" s="16">
        <v>17320.150000000001</v>
      </c>
      <c r="U489" s="15" t="s">
        <v>860</v>
      </c>
      <c r="V489" s="16">
        <v>-464.07999999999811</v>
      </c>
    </row>
    <row r="490" spans="2:22" x14ac:dyDescent="0.35">
      <c r="B490" s="15" t="s">
        <v>880</v>
      </c>
      <c r="C490" s="16">
        <v>4132.53</v>
      </c>
      <c r="D490" s="16">
        <v>4157.2300000000005</v>
      </c>
      <c r="E490" s="16">
        <v>-24.700000000000728</v>
      </c>
      <c r="F490" s="17">
        <v>8</v>
      </c>
      <c r="G490" s="18">
        <v>-5.9769681042849609E-3</v>
      </c>
      <c r="M490" s="133" t="s">
        <v>415</v>
      </c>
      <c r="N490" s="39">
        <v>11346.83</v>
      </c>
      <c r="O490" s="39">
        <v>-47.149999999999636</v>
      </c>
      <c r="P490" s="67">
        <v>27</v>
      </c>
      <c r="R490" s="15" t="s">
        <v>861</v>
      </c>
      <c r="S490" s="16">
        <v>155522.33000000002</v>
      </c>
      <c r="U490" s="15" t="s">
        <v>861</v>
      </c>
      <c r="V490" s="16">
        <v>-15388.620000000024</v>
      </c>
    </row>
    <row r="491" spans="2:22" x14ac:dyDescent="0.35">
      <c r="B491" s="15" t="s">
        <v>881</v>
      </c>
      <c r="C491" s="16">
        <v>19267.019999999997</v>
      </c>
      <c r="D491" s="16">
        <v>20322.28</v>
      </c>
      <c r="E491" s="16">
        <v>-1055.260000000002</v>
      </c>
      <c r="F491" s="17">
        <v>48</v>
      </c>
      <c r="G491" s="18">
        <v>-5.4770275839232128E-2</v>
      </c>
      <c r="M491" s="132" t="s">
        <v>1738</v>
      </c>
      <c r="N491" s="131"/>
      <c r="O491" s="131"/>
      <c r="P491" s="131"/>
      <c r="R491" s="15" t="s">
        <v>862</v>
      </c>
      <c r="S491" s="16">
        <v>164456.30999999988</v>
      </c>
      <c r="U491" s="15" t="s">
        <v>862</v>
      </c>
      <c r="V491" s="16">
        <v>-9579.9000000001106</v>
      </c>
    </row>
    <row r="492" spans="2:22" x14ac:dyDescent="0.35">
      <c r="B492" s="15" t="s">
        <v>882</v>
      </c>
      <c r="C492" s="16">
        <v>323.99</v>
      </c>
      <c r="D492" s="16">
        <v>343.65</v>
      </c>
      <c r="E492" s="16">
        <v>-19.659999999999968</v>
      </c>
      <c r="F492" s="17">
        <v>1</v>
      </c>
      <c r="G492" s="18">
        <v>-6.0680885212506461E-2</v>
      </c>
      <c r="M492" s="133" t="s">
        <v>748</v>
      </c>
      <c r="N492" s="39">
        <v>316605.87000000023</v>
      </c>
      <c r="O492" s="39">
        <v>-6147.1099999997532</v>
      </c>
      <c r="P492" s="67">
        <v>623</v>
      </c>
      <c r="R492" s="15" t="s">
        <v>863</v>
      </c>
      <c r="S492" s="16">
        <v>361514.4499999999</v>
      </c>
      <c r="U492" s="15" t="s">
        <v>863</v>
      </c>
      <c r="V492" s="16">
        <v>35513.309999999823</v>
      </c>
    </row>
    <row r="493" spans="2:22" x14ac:dyDescent="0.35">
      <c r="B493" s="15" t="s">
        <v>883</v>
      </c>
      <c r="C493" s="16">
        <v>27283.890000000007</v>
      </c>
      <c r="D493" s="16">
        <v>29843.610000000008</v>
      </c>
      <c r="E493" s="16">
        <v>-2559.7200000000012</v>
      </c>
      <c r="F493" s="17">
        <v>28</v>
      </c>
      <c r="G493" s="18">
        <v>-9.3818000292480302E-2</v>
      </c>
      <c r="M493" s="132" t="s">
        <v>1739</v>
      </c>
      <c r="N493" s="131"/>
      <c r="O493" s="131"/>
      <c r="P493" s="131"/>
      <c r="R493" s="15" t="s">
        <v>864</v>
      </c>
      <c r="S493" s="16">
        <v>27516.620000000003</v>
      </c>
      <c r="U493" s="15" t="s">
        <v>864</v>
      </c>
      <c r="V493" s="16">
        <v>-2637.6100000000006</v>
      </c>
    </row>
    <row r="494" spans="2:22" x14ac:dyDescent="0.35">
      <c r="B494" s="15" t="s">
        <v>884</v>
      </c>
      <c r="C494" s="16">
        <v>287127.64000000019</v>
      </c>
      <c r="D494" s="16">
        <v>288623.14000000007</v>
      </c>
      <c r="E494" s="16">
        <v>-1495.4999999998836</v>
      </c>
      <c r="F494" s="17">
        <v>642</v>
      </c>
      <c r="G494" s="18">
        <v>-5.208484979014499E-3</v>
      </c>
      <c r="M494" s="133" t="s">
        <v>838</v>
      </c>
      <c r="N494" s="39">
        <v>91.16</v>
      </c>
      <c r="O494" s="39">
        <v>28.479999999999997</v>
      </c>
      <c r="P494" s="67">
        <v>4</v>
      </c>
      <c r="R494" s="15" t="s">
        <v>865</v>
      </c>
      <c r="S494" s="16">
        <v>88730.119999999981</v>
      </c>
      <c r="U494" s="15" t="s">
        <v>865</v>
      </c>
      <c r="V494" s="16">
        <v>-4111.2500000000146</v>
      </c>
    </row>
    <row r="495" spans="2:22" x14ac:dyDescent="0.35">
      <c r="B495" s="15" t="s">
        <v>885</v>
      </c>
      <c r="C495" s="16">
        <v>289958.34000000014</v>
      </c>
      <c r="D495" s="16">
        <v>269889.18</v>
      </c>
      <c r="E495" s="16">
        <v>20069.160000000149</v>
      </c>
      <c r="F495" s="17">
        <v>195</v>
      </c>
      <c r="G495" s="18">
        <v>6.9213942940907089E-2</v>
      </c>
      <c r="M495" s="132" t="s">
        <v>1740</v>
      </c>
      <c r="N495" s="131"/>
      <c r="O495" s="131"/>
      <c r="P495" s="131"/>
      <c r="R495" s="15" t="s">
        <v>866</v>
      </c>
      <c r="S495" s="16">
        <v>5146.32</v>
      </c>
      <c r="U495" s="15" t="s">
        <v>866</v>
      </c>
      <c r="V495" s="16">
        <v>7.6000000000003638</v>
      </c>
    </row>
    <row r="496" spans="2:22" x14ac:dyDescent="0.35">
      <c r="B496" s="15" t="s">
        <v>886</v>
      </c>
      <c r="C496" s="16">
        <v>402407.84000000008</v>
      </c>
      <c r="D496" s="16">
        <v>411493.27</v>
      </c>
      <c r="E496" s="16">
        <v>-9085.4299999999348</v>
      </c>
      <c r="F496" s="17">
        <v>1073</v>
      </c>
      <c r="G496" s="18">
        <v>-2.2577666478863664E-2</v>
      </c>
      <c r="M496" s="133" t="s">
        <v>967</v>
      </c>
      <c r="N496" s="39">
        <v>3791.0800000000004</v>
      </c>
      <c r="O496" s="39">
        <v>-68.960000000000036</v>
      </c>
      <c r="P496" s="67">
        <v>6</v>
      </c>
      <c r="R496" s="15" t="s">
        <v>867</v>
      </c>
      <c r="S496" s="16">
        <v>1508.44</v>
      </c>
      <c r="U496" s="15" t="s">
        <v>867</v>
      </c>
      <c r="V496" s="16">
        <v>-37.809999999999945</v>
      </c>
    </row>
    <row r="497" spans="2:22" x14ac:dyDescent="0.35">
      <c r="B497" s="15" t="s">
        <v>887</v>
      </c>
      <c r="C497" s="16">
        <v>48761.760000000002</v>
      </c>
      <c r="D497" s="16">
        <v>45686.6</v>
      </c>
      <c r="E497" s="16">
        <v>3075.1600000000035</v>
      </c>
      <c r="F497" s="17">
        <v>34</v>
      </c>
      <c r="G497" s="18">
        <v>6.3064991911694804E-2</v>
      </c>
      <c r="M497" s="132" t="s">
        <v>1741</v>
      </c>
      <c r="N497" s="131"/>
      <c r="O497" s="131"/>
      <c r="P497" s="131"/>
      <c r="R497" s="15" t="s">
        <v>868</v>
      </c>
      <c r="S497" s="16">
        <v>378353.15000000014</v>
      </c>
      <c r="U497" s="15" t="s">
        <v>868</v>
      </c>
      <c r="V497" s="16">
        <v>41374.359999999928</v>
      </c>
    </row>
    <row r="498" spans="2:22" x14ac:dyDescent="0.35">
      <c r="B498" s="15" t="s">
        <v>888</v>
      </c>
      <c r="C498" s="16">
        <v>617857.20000000019</v>
      </c>
      <c r="D498" s="16">
        <v>633745.84999999963</v>
      </c>
      <c r="E498" s="16">
        <v>-15888.649999999441</v>
      </c>
      <c r="F498" s="17">
        <v>1471</v>
      </c>
      <c r="G498" s="18">
        <v>-2.571573172571176E-2</v>
      </c>
      <c r="M498" s="133" t="s">
        <v>720</v>
      </c>
      <c r="N498" s="39">
        <v>77174.619999999952</v>
      </c>
      <c r="O498" s="39">
        <v>-2311.4900000000343</v>
      </c>
      <c r="P498" s="67">
        <v>253</v>
      </c>
      <c r="R498" s="15" t="s">
        <v>869</v>
      </c>
      <c r="S498" s="16">
        <v>137528.82999999999</v>
      </c>
      <c r="U498" s="15" t="s">
        <v>869</v>
      </c>
      <c r="V498" s="16">
        <v>-12650.98000000004</v>
      </c>
    </row>
    <row r="499" spans="2:22" x14ac:dyDescent="0.35">
      <c r="B499" s="15" t="s">
        <v>889</v>
      </c>
      <c r="C499" s="16">
        <v>443.95</v>
      </c>
      <c r="D499" s="16">
        <v>497.62</v>
      </c>
      <c r="E499" s="16">
        <v>-53.670000000000016</v>
      </c>
      <c r="F499" s="17">
        <v>5</v>
      </c>
      <c r="G499" s="18">
        <v>-0.12089199234147993</v>
      </c>
      <c r="M499" s="132" t="s">
        <v>1742</v>
      </c>
      <c r="N499" s="131"/>
      <c r="O499" s="131"/>
      <c r="P499" s="131"/>
      <c r="R499" s="15" t="s">
        <v>870</v>
      </c>
      <c r="S499" s="16">
        <v>382311.43999999989</v>
      </c>
      <c r="U499" s="15" t="s">
        <v>870</v>
      </c>
      <c r="V499" s="16">
        <v>-6747.2200000000303</v>
      </c>
    </row>
    <row r="500" spans="2:22" x14ac:dyDescent="0.35">
      <c r="B500" s="15" t="s">
        <v>890</v>
      </c>
      <c r="C500" s="16">
        <v>1029.19</v>
      </c>
      <c r="D500" s="16">
        <v>1074.02</v>
      </c>
      <c r="E500" s="16">
        <v>-44.829999999999927</v>
      </c>
      <c r="F500" s="17">
        <v>2</v>
      </c>
      <c r="G500" s="18">
        <v>-4.3558526608303547E-2</v>
      </c>
      <c r="M500" s="133" t="s">
        <v>704</v>
      </c>
      <c r="N500" s="39">
        <v>289527.04000000033</v>
      </c>
      <c r="O500" s="39">
        <v>29691.540000000299</v>
      </c>
      <c r="P500" s="67">
        <v>946</v>
      </c>
      <c r="R500" s="15" t="s">
        <v>871</v>
      </c>
      <c r="S500" s="16">
        <v>87201.27999999997</v>
      </c>
      <c r="U500" s="15" t="s">
        <v>871</v>
      </c>
      <c r="V500" s="16">
        <v>-353.90000000005239</v>
      </c>
    </row>
    <row r="501" spans="2:22" x14ac:dyDescent="0.35">
      <c r="B501" s="15" t="s">
        <v>891</v>
      </c>
      <c r="C501" s="16">
        <v>8288.76</v>
      </c>
      <c r="D501" s="16">
        <v>8380.7599999999984</v>
      </c>
      <c r="E501" s="16">
        <v>-91.999999999998181</v>
      </c>
      <c r="F501" s="17">
        <v>15</v>
      </c>
      <c r="G501" s="18">
        <v>-1.1099368301169074E-2</v>
      </c>
      <c r="M501" s="132" t="s">
        <v>1743</v>
      </c>
      <c r="N501" s="131"/>
      <c r="O501" s="131"/>
      <c r="P501" s="131"/>
      <c r="R501" s="15" t="s">
        <v>872</v>
      </c>
      <c r="S501" s="16">
        <v>278962.76000000013</v>
      </c>
      <c r="U501" s="15" t="s">
        <v>872</v>
      </c>
      <c r="V501" s="16">
        <v>27380.860000000161</v>
      </c>
    </row>
    <row r="502" spans="2:22" x14ac:dyDescent="0.35">
      <c r="B502" s="15" t="s">
        <v>892</v>
      </c>
      <c r="C502" s="16">
        <v>61808.910000000018</v>
      </c>
      <c r="D502" s="16">
        <v>57071.640000000014</v>
      </c>
      <c r="E502" s="16">
        <v>4737.2700000000041</v>
      </c>
      <c r="F502" s="17">
        <v>86</v>
      </c>
      <c r="G502" s="18">
        <v>7.6643804267054749E-2</v>
      </c>
      <c r="M502" s="133" t="s">
        <v>915</v>
      </c>
      <c r="N502" s="39">
        <v>428125.63</v>
      </c>
      <c r="O502" s="39">
        <v>36550.660000000207</v>
      </c>
      <c r="P502" s="67">
        <v>732</v>
      </c>
      <c r="R502" s="15" t="s">
        <v>873</v>
      </c>
      <c r="S502" s="16">
        <v>193258.60000000003</v>
      </c>
      <c r="U502" s="15" t="s">
        <v>873</v>
      </c>
      <c r="V502" s="16">
        <v>-825.03999999994994</v>
      </c>
    </row>
    <row r="503" spans="2:22" x14ac:dyDescent="0.35">
      <c r="B503" s="15" t="s">
        <v>893</v>
      </c>
      <c r="C503" s="16">
        <v>138536.16</v>
      </c>
      <c r="D503" s="16">
        <v>149351.38</v>
      </c>
      <c r="E503" s="16">
        <v>-10815.220000000001</v>
      </c>
      <c r="F503" s="17">
        <v>191</v>
      </c>
      <c r="G503" s="18">
        <v>-7.8067848856211985E-2</v>
      </c>
      <c r="M503" s="132" t="s">
        <v>1744</v>
      </c>
      <c r="N503" s="131"/>
      <c r="O503" s="131"/>
      <c r="P503" s="131"/>
      <c r="R503" s="15" t="s">
        <v>874</v>
      </c>
      <c r="S503" s="16">
        <v>45769.440000000017</v>
      </c>
      <c r="U503" s="15" t="s">
        <v>874</v>
      </c>
      <c r="V503" s="16">
        <v>3519.6300000000192</v>
      </c>
    </row>
    <row r="504" spans="2:22" x14ac:dyDescent="0.35">
      <c r="B504" s="15" t="s">
        <v>894</v>
      </c>
      <c r="C504" s="16">
        <v>69544.329999999987</v>
      </c>
      <c r="D504" s="16">
        <v>73828.939999999973</v>
      </c>
      <c r="E504" s="16">
        <v>-4284.609999999986</v>
      </c>
      <c r="F504" s="17">
        <v>228</v>
      </c>
      <c r="G504" s="18">
        <v>-6.1609767467743048E-2</v>
      </c>
      <c r="M504" s="133" t="s">
        <v>943</v>
      </c>
      <c r="N504" s="39">
        <v>5362.5599999999995</v>
      </c>
      <c r="O504" s="39">
        <v>-25.180000000000291</v>
      </c>
      <c r="P504" s="67">
        <v>10</v>
      </c>
      <c r="R504" s="15" t="s">
        <v>875</v>
      </c>
      <c r="S504" s="16">
        <v>3379.3700000000008</v>
      </c>
      <c r="U504" s="15" t="s">
        <v>875</v>
      </c>
      <c r="V504" s="16">
        <v>64.150000000001</v>
      </c>
    </row>
    <row r="505" spans="2:22" x14ac:dyDescent="0.35">
      <c r="B505" s="15" t="s">
        <v>895</v>
      </c>
      <c r="C505" s="16">
        <v>394162.83000000013</v>
      </c>
      <c r="D505" s="16">
        <v>396812.29999999981</v>
      </c>
      <c r="E505" s="16">
        <v>-2649.469999999681</v>
      </c>
      <c r="F505" s="17">
        <v>685</v>
      </c>
      <c r="G505" s="18">
        <v>-6.7217652156589197E-3</v>
      </c>
      <c r="M505" s="132" t="s">
        <v>1745</v>
      </c>
      <c r="N505" s="131"/>
      <c r="O505" s="131"/>
      <c r="P505" s="131"/>
      <c r="R505" s="15" t="s">
        <v>876</v>
      </c>
      <c r="S505" s="16">
        <v>1229.46</v>
      </c>
      <c r="U505" s="15" t="s">
        <v>876</v>
      </c>
      <c r="V505" s="16">
        <v>123.65000000000009</v>
      </c>
    </row>
    <row r="506" spans="2:22" x14ac:dyDescent="0.35">
      <c r="B506" s="15" t="s">
        <v>896</v>
      </c>
      <c r="C506" s="16">
        <v>82994.999999999985</v>
      </c>
      <c r="D506" s="16">
        <v>84766.710000000021</v>
      </c>
      <c r="E506" s="16">
        <v>-1771.7100000000355</v>
      </c>
      <c r="F506" s="17">
        <v>274</v>
      </c>
      <c r="G506" s="18">
        <v>-2.1347189589734753E-2</v>
      </c>
      <c r="M506" s="133" t="s">
        <v>852</v>
      </c>
      <c r="N506" s="39">
        <v>419.46</v>
      </c>
      <c r="O506" s="39">
        <v>6.3100000000000023</v>
      </c>
      <c r="P506" s="67">
        <v>1</v>
      </c>
      <c r="R506" s="15" t="s">
        <v>877</v>
      </c>
      <c r="S506" s="16">
        <v>3288.92</v>
      </c>
      <c r="U506" s="15" t="s">
        <v>877</v>
      </c>
      <c r="V506" s="16">
        <v>-181.92000000000007</v>
      </c>
    </row>
    <row r="507" spans="2:22" x14ac:dyDescent="0.35">
      <c r="B507" s="15" t="s">
        <v>897</v>
      </c>
      <c r="C507" s="16">
        <v>8997.81</v>
      </c>
      <c r="D507" s="16">
        <v>9033.15</v>
      </c>
      <c r="E507" s="16">
        <v>-35.340000000000146</v>
      </c>
      <c r="F507" s="17">
        <v>20</v>
      </c>
      <c r="G507" s="18">
        <v>-3.9276223881144576E-3</v>
      </c>
      <c r="M507" s="132" t="s">
        <v>1746</v>
      </c>
      <c r="N507" s="131"/>
      <c r="O507" s="131"/>
      <c r="P507" s="131"/>
      <c r="R507" s="15" t="s">
        <v>878</v>
      </c>
      <c r="S507" s="16">
        <v>5085.4099999999989</v>
      </c>
      <c r="U507" s="15" t="s">
        <v>878</v>
      </c>
      <c r="V507" s="16">
        <v>330.60999999999967</v>
      </c>
    </row>
    <row r="508" spans="2:22" x14ac:dyDescent="0.35">
      <c r="B508" s="15" t="s">
        <v>898</v>
      </c>
      <c r="C508" s="16">
        <v>101203.69</v>
      </c>
      <c r="D508" s="16">
        <v>100661.05</v>
      </c>
      <c r="E508" s="16">
        <v>542.63999999999942</v>
      </c>
      <c r="F508" s="17">
        <v>243</v>
      </c>
      <c r="G508" s="18">
        <v>5.3618598294192573E-3</v>
      </c>
      <c r="M508" s="133" t="s">
        <v>631</v>
      </c>
      <c r="N508" s="39">
        <v>603125.5</v>
      </c>
      <c r="O508" s="39">
        <v>-6650.9999999998836</v>
      </c>
      <c r="P508" s="67">
        <v>884</v>
      </c>
      <c r="R508" s="15" t="s">
        <v>879</v>
      </c>
      <c r="S508" s="16">
        <v>17162.879999999997</v>
      </c>
      <c r="U508" s="15" t="s">
        <v>879</v>
      </c>
      <c r="V508" s="16">
        <v>1927.4299999999948</v>
      </c>
    </row>
    <row r="509" spans="2:22" x14ac:dyDescent="0.35">
      <c r="B509" s="15" t="s">
        <v>899</v>
      </c>
      <c r="C509" s="16">
        <v>109074.54000000002</v>
      </c>
      <c r="D509" s="16">
        <v>102136.92</v>
      </c>
      <c r="E509" s="16">
        <v>6937.6200000000244</v>
      </c>
      <c r="F509" s="17">
        <v>76</v>
      </c>
      <c r="G509" s="18">
        <v>6.3604393839295795E-2</v>
      </c>
      <c r="M509" s="132" t="s">
        <v>1747</v>
      </c>
      <c r="N509" s="131"/>
      <c r="O509" s="131"/>
      <c r="P509" s="131"/>
      <c r="R509" s="15" t="s">
        <v>880</v>
      </c>
      <c r="S509" s="16">
        <v>4132.53</v>
      </c>
      <c r="U509" s="15" t="s">
        <v>880</v>
      </c>
      <c r="V509" s="16">
        <v>-24.700000000000728</v>
      </c>
    </row>
    <row r="510" spans="2:22" x14ac:dyDescent="0.35">
      <c r="B510" s="15" t="s">
        <v>900</v>
      </c>
      <c r="C510" s="16">
        <v>62378.309999999976</v>
      </c>
      <c r="D510" s="16">
        <v>65601.989999999991</v>
      </c>
      <c r="E510" s="16">
        <v>-3223.6800000000148</v>
      </c>
      <c r="F510" s="17">
        <v>162</v>
      </c>
      <c r="G510" s="18">
        <v>-5.1679502057686656E-2</v>
      </c>
      <c r="M510" s="133" t="s">
        <v>412</v>
      </c>
      <c r="N510" s="39">
        <v>311445.75000000041</v>
      </c>
      <c r="O510" s="39">
        <v>-427.36999999941327</v>
      </c>
      <c r="P510" s="67">
        <v>685</v>
      </c>
      <c r="R510" s="15" t="s">
        <v>881</v>
      </c>
      <c r="S510" s="16">
        <v>19267.019999999997</v>
      </c>
      <c r="U510" s="15" t="s">
        <v>881</v>
      </c>
      <c r="V510" s="16">
        <v>-1055.260000000002</v>
      </c>
    </row>
    <row r="511" spans="2:22" x14ac:dyDescent="0.35">
      <c r="B511" s="15" t="s">
        <v>901</v>
      </c>
      <c r="C511" s="16">
        <v>210248.93000000031</v>
      </c>
      <c r="D511" s="16">
        <v>190293.99999999991</v>
      </c>
      <c r="E511" s="16">
        <v>19954.9300000004</v>
      </c>
      <c r="F511" s="17">
        <v>1124</v>
      </c>
      <c r="G511" s="18">
        <v>9.4910970533835154E-2</v>
      </c>
      <c r="M511" s="132" t="s">
        <v>1748</v>
      </c>
      <c r="N511" s="131"/>
      <c r="O511" s="131"/>
      <c r="P511" s="131"/>
      <c r="R511" s="15" t="s">
        <v>882</v>
      </c>
      <c r="S511" s="16">
        <v>323.99</v>
      </c>
      <c r="U511" s="15" t="s">
        <v>882</v>
      </c>
      <c r="V511" s="16">
        <v>-19.659999999999968</v>
      </c>
    </row>
    <row r="512" spans="2:22" x14ac:dyDescent="0.35">
      <c r="B512" s="15" t="s">
        <v>902</v>
      </c>
      <c r="C512" s="16">
        <v>254180.49000000017</v>
      </c>
      <c r="D512" s="16">
        <v>227218.66</v>
      </c>
      <c r="E512" s="16">
        <v>26961.830000000162</v>
      </c>
      <c r="F512" s="17">
        <v>1042</v>
      </c>
      <c r="G512" s="18">
        <v>0.10607356213688998</v>
      </c>
      <c r="M512" s="133" t="s">
        <v>766</v>
      </c>
      <c r="N512" s="39">
        <v>10655.41</v>
      </c>
      <c r="O512" s="39">
        <v>-78.639999999999418</v>
      </c>
      <c r="P512" s="67">
        <v>32</v>
      </c>
      <c r="R512" s="15" t="s">
        <v>883</v>
      </c>
      <c r="S512" s="16">
        <v>27283.890000000007</v>
      </c>
      <c r="U512" s="15" t="s">
        <v>883</v>
      </c>
      <c r="V512" s="16">
        <v>-2559.7200000000012</v>
      </c>
    </row>
    <row r="513" spans="2:22" x14ac:dyDescent="0.35">
      <c r="B513" s="15" t="s">
        <v>903</v>
      </c>
      <c r="C513" s="16">
        <v>140874.22000000003</v>
      </c>
      <c r="D513" s="16">
        <v>131242.01</v>
      </c>
      <c r="E513" s="16">
        <v>9632.210000000021</v>
      </c>
      <c r="F513" s="17">
        <v>86</v>
      </c>
      <c r="G513" s="18">
        <v>6.8374540068438489E-2</v>
      </c>
      <c r="M513" s="132" t="s">
        <v>1749</v>
      </c>
      <c r="N513" s="131"/>
      <c r="O513" s="131"/>
      <c r="P513" s="131"/>
      <c r="R513" s="15" t="s">
        <v>884</v>
      </c>
      <c r="S513" s="16">
        <v>287127.64000000019</v>
      </c>
      <c r="U513" s="15" t="s">
        <v>884</v>
      </c>
      <c r="V513" s="16">
        <v>-1495.4999999998836</v>
      </c>
    </row>
    <row r="514" spans="2:22" x14ac:dyDescent="0.35">
      <c r="B514" s="15" t="s">
        <v>904</v>
      </c>
      <c r="C514" s="16">
        <v>3531.42</v>
      </c>
      <c r="D514" s="16">
        <v>3089.9999999999991</v>
      </c>
      <c r="E514" s="16">
        <v>441.42000000000098</v>
      </c>
      <c r="F514" s="17">
        <v>31</v>
      </c>
      <c r="G514" s="18">
        <v>0.12499787620843768</v>
      </c>
      <c r="M514" s="133" t="s">
        <v>509</v>
      </c>
      <c r="N514" s="39">
        <v>60387.42</v>
      </c>
      <c r="O514" s="39">
        <v>-2382.3999999999796</v>
      </c>
      <c r="P514" s="67">
        <v>359</v>
      </c>
      <c r="R514" s="15" t="s">
        <v>885</v>
      </c>
      <c r="S514" s="16">
        <v>289958.34000000014</v>
      </c>
      <c r="U514" s="15" t="s">
        <v>885</v>
      </c>
      <c r="V514" s="16">
        <v>20069.160000000149</v>
      </c>
    </row>
    <row r="515" spans="2:22" x14ac:dyDescent="0.35">
      <c r="B515" s="15" t="s">
        <v>905</v>
      </c>
      <c r="C515" s="16">
        <v>1615.2</v>
      </c>
      <c r="D515" s="16">
        <v>1593.4399999999998</v>
      </c>
      <c r="E515" s="16">
        <v>21.760000000000218</v>
      </c>
      <c r="F515" s="17">
        <v>5</v>
      </c>
      <c r="G515" s="18">
        <v>1.3472015849430545E-2</v>
      </c>
      <c r="M515" s="132" t="s">
        <v>1750</v>
      </c>
      <c r="N515" s="131"/>
      <c r="O515" s="131"/>
      <c r="P515" s="131"/>
      <c r="R515" s="15" t="s">
        <v>886</v>
      </c>
      <c r="S515" s="16">
        <v>402407.84000000008</v>
      </c>
      <c r="U515" s="15" t="s">
        <v>886</v>
      </c>
      <c r="V515" s="16">
        <v>-9085.4299999999348</v>
      </c>
    </row>
    <row r="516" spans="2:22" x14ac:dyDescent="0.35">
      <c r="B516" s="15" t="s">
        <v>906</v>
      </c>
      <c r="C516" s="16">
        <v>46135.390000000007</v>
      </c>
      <c r="D516" s="16">
        <v>47690.380000000012</v>
      </c>
      <c r="E516" s="16">
        <v>-1554.9900000000052</v>
      </c>
      <c r="F516" s="17">
        <v>33</v>
      </c>
      <c r="G516" s="18">
        <v>-3.3704928038974097E-2</v>
      </c>
      <c r="M516" s="133" t="s">
        <v>419</v>
      </c>
      <c r="N516" s="39">
        <v>380589.50000000023</v>
      </c>
      <c r="O516" s="39">
        <v>-13811.539999999979</v>
      </c>
      <c r="P516" s="67">
        <v>942</v>
      </c>
      <c r="R516" s="15" t="s">
        <v>887</v>
      </c>
      <c r="S516" s="16">
        <v>48761.760000000002</v>
      </c>
      <c r="U516" s="15" t="s">
        <v>887</v>
      </c>
      <c r="V516" s="16">
        <v>3075.1600000000035</v>
      </c>
    </row>
    <row r="517" spans="2:22" x14ac:dyDescent="0.35">
      <c r="B517" s="15" t="s">
        <v>907</v>
      </c>
      <c r="C517" s="16">
        <v>108780.30000000005</v>
      </c>
      <c r="D517" s="16">
        <v>118898.93</v>
      </c>
      <c r="E517" s="16">
        <v>-10118.629999999946</v>
      </c>
      <c r="F517" s="17">
        <v>157</v>
      </c>
      <c r="G517" s="18">
        <v>-9.3018956557390828E-2</v>
      </c>
      <c r="M517" s="133" t="s">
        <v>483</v>
      </c>
      <c r="N517" s="39">
        <v>268913.41000000015</v>
      </c>
      <c r="O517" s="39">
        <v>32991.980000000127</v>
      </c>
      <c r="P517" s="67">
        <v>1322</v>
      </c>
      <c r="R517" s="15" t="s">
        <v>888</v>
      </c>
      <c r="S517" s="16">
        <v>617857.20000000019</v>
      </c>
      <c r="U517" s="15" t="s">
        <v>888</v>
      </c>
      <c r="V517" s="16">
        <v>-15888.649999999441</v>
      </c>
    </row>
    <row r="518" spans="2:22" x14ac:dyDescent="0.35">
      <c r="B518" s="15" t="s">
        <v>908</v>
      </c>
      <c r="C518" s="16">
        <v>44242.87</v>
      </c>
      <c r="D518" s="16">
        <v>44981.219999999994</v>
      </c>
      <c r="E518" s="16">
        <v>-738.34999999999127</v>
      </c>
      <c r="F518" s="17">
        <v>142</v>
      </c>
      <c r="G518" s="18">
        <v>-1.6688564733707178E-2</v>
      </c>
      <c r="M518" s="132" t="s">
        <v>1751</v>
      </c>
      <c r="N518" s="131"/>
      <c r="O518" s="131"/>
      <c r="P518" s="131"/>
      <c r="R518" s="15" t="s">
        <v>889</v>
      </c>
      <c r="S518" s="16">
        <v>443.95</v>
      </c>
      <c r="U518" s="15" t="s">
        <v>889</v>
      </c>
      <c r="V518" s="16">
        <v>-53.670000000000016</v>
      </c>
    </row>
    <row r="519" spans="2:22" x14ac:dyDescent="0.35">
      <c r="B519" s="15" t="s">
        <v>909</v>
      </c>
      <c r="C519" s="16">
        <v>154348.66</v>
      </c>
      <c r="D519" s="16">
        <v>143351.84</v>
      </c>
      <c r="E519" s="16">
        <v>10996.820000000007</v>
      </c>
      <c r="F519" s="17">
        <v>107</v>
      </c>
      <c r="G519" s="18">
        <v>7.1246617884470176E-2</v>
      </c>
      <c r="M519" s="133" t="s">
        <v>884</v>
      </c>
      <c r="N519" s="39">
        <v>287127.64000000019</v>
      </c>
      <c r="O519" s="39">
        <v>-1495.4999999998836</v>
      </c>
      <c r="P519" s="67">
        <v>642</v>
      </c>
      <c r="R519" s="15" t="s">
        <v>890</v>
      </c>
      <c r="S519" s="16">
        <v>1029.19</v>
      </c>
      <c r="U519" s="15" t="s">
        <v>890</v>
      </c>
      <c r="V519" s="16">
        <v>-44.829999999999927</v>
      </c>
    </row>
    <row r="520" spans="2:22" x14ac:dyDescent="0.35">
      <c r="B520" s="15" t="s">
        <v>910</v>
      </c>
      <c r="C520" s="16">
        <v>4394.01</v>
      </c>
      <c r="D520" s="16">
        <v>3963.0999999999995</v>
      </c>
      <c r="E520" s="16">
        <v>430.91000000000076</v>
      </c>
      <c r="F520" s="17">
        <v>8</v>
      </c>
      <c r="G520" s="18">
        <v>9.8067596568965645E-2</v>
      </c>
      <c r="M520" s="132" t="s">
        <v>1752</v>
      </c>
      <c r="N520" s="131"/>
      <c r="O520" s="131"/>
      <c r="P520" s="131"/>
      <c r="R520" s="15" t="s">
        <v>891</v>
      </c>
      <c r="S520" s="16">
        <v>8288.76</v>
      </c>
      <c r="U520" s="15" t="s">
        <v>891</v>
      </c>
      <c r="V520" s="16">
        <v>-91.999999999998181</v>
      </c>
    </row>
    <row r="521" spans="2:22" x14ac:dyDescent="0.35">
      <c r="B521" s="15" t="s">
        <v>911</v>
      </c>
      <c r="C521" s="16">
        <v>49438.429999999971</v>
      </c>
      <c r="D521" s="16">
        <v>43689.309999999983</v>
      </c>
      <c r="E521" s="16">
        <v>5749.1199999999881</v>
      </c>
      <c r="F521" s="17">
        <v>199</v>
      </c>
      <c r="G521" s="18">
        <v>0.11628848246192267</v>
      </c>
      <c r="M521" s="133" t="s">
        <v>726</v>
      </c>
      <c r="N521" s="39">
        <v>456879.99000000046</v>
      </c>
      <c r="O521" s="39">
        <v>-16838.619999999413</v>
      </c>
      <c r="P521" s="67">
        <v>862</v>
      </c>
      <c r="R521" s="15" t="s">
        <v>892</v>
      </c>
      <c r="S521" s="16">
        <v>61808.910000000018</v>
      </c>
      <c r="U521" s="15" t="s">
        <v>892</v>
      </c>
      <c r="V521" s="16">
        <v>4737.2700000000041</v>
      </c>
    </row>
    <row r="522" spans="2:22" x14ac:dyDescent="0.35">
      <c r="B522" s="15" t="s">
        <v>912</v>
      </c>
      <c r="C522" s="16">
        <v>61616.609999999957</v>
      </c>
      <c r="D522" s="16">
        <v>61449.21</v>
      </c>
      <c r="E522" s="16">
        <v>167.3999999999578</v>
      </c>
      <c r="F522" s="17">
        <v>174</v>
      </c>
      <c r="G522" s="18">
        <v>2.7167999018439656E-3</v>
      </c>
      <c r="M522" s="132" t="s">
        <v>1543</v>
      </c>
      <c r="N522" s="131"/>
      <c r="O522" s="131"/>
      <c r="P522" s="131"/>
      <c r="R522" s="15" t="s">
        <v>893</v>
      </c>
      <c r="S522" s="16">
        <v>138536.16</v>
      </c>
      <c r="U522" s="15" t="s">
        <v>893</v>
      </c>
      <c r="V522" s="16">
        <v>-10815.220000000001</v>
      </c>
    </row>
    <row r="523" spans="2:22" x14ac:dyDescent="0.35">
      <c r="B523" s="15" t="s">
        <v>913</v>
      </c>
      <c r="C523" s="16">
        <v>148709.24999999994</v>
      </c>
      <c r="D523" s="16">
        <v>149258.53999999998</v>
      </c>
      <c r="E523" s="16">
        <v>-549.29000000003725</v>
      </c>
      <c r="F523" s="17">
        <v>1292</v>
      </c>
      <c r="G523" s="18">
        <v>-3.6937177747856133E-3</v>
      </c>
      <c r="M523" s="133" t="s">
        <v>784</v>
      </c>
      <c r="N523" s="39">
        <v>414076.40000000055</v>
      </c>
      <c r="O523" s="39">
        <v>212.7000000004773</v>
      </c>
      <c r="P523" s="67">
        <v>1203</v>
      </c>
      <c r="R523" s="15" t="s">
        <v>894</v>
      </c>
      <c r="S523" s="16">
        <v>69544.329999999987</v>
      </c>
      <c r="U523" s="15" t="s">
        <v>894</v>
      </c>
      <c r="V523" s="16">
        <v>-4284.609999999986</v>
      </c>
    </row>
    <row r="524" spans="2:22" x14ac:dyDescent="0.35">
      <c r="B524" s="15" t="s">
        <v>914</v>
      </c>
      <c r="C524" s="16">
        <v>183185.87</v>
      </c>
      <c r="D524" s="16">
        <v>200585.30000000002</v>
      </c>
      <c r="E524" s="16">
        <v>-17399.430000000022</v>
      </c>
      <c r="F524" s="17">
        <v>258</v>
      </c>
      <c r="G524" s="18">
        <v>-9.4982380464170207E-2</v>
      </c>
      <c r="M524" s="133" t="s">
        <v>933</v>
      </c>
      <c r="N524" s="39">
        <v>190905.82000000009</v>
      </c>
      <c r="O524" s="39">
        <v>-13450.78999999995</v>
      </c>
      <c r="P524" s="67">
        <v>335</v>
      </c>
      <c r="R524" s="15" t="s">
        <v>895</v>
      </c>
      <c r="S524" s="16">
        <v>394162.83000000013</v>
      </c>
      <c r="U524" s="15" t="s">
        <v>895</v>
      </c>
      <c r="V524" s="16">
        <v>-2649.469999999681</v>
      </c>
    </row>
    <row r="525" spans="2:22" x14ac:dyDescent="0.35">
      <c r="B525" s="15" t="s">
        <v>915</v>
      </c>
      <c r="C525" s="16">
        <v>428125.63</v>
      </c>
      <c r="D525" s="16">
        <v>391574.9699999998</v>
      </c>
      <c r="E525" s="16">
        <v>36550.660000000207</v>
      </c>
      <c r="F525" s="17">
        <v>732</v>
      </c>
      <c r="G525" s="18">
        <v>8.5373678749390003E-2</v>
      </c>
      <c r="M525" s="132" t="s">
        <v>1753</v>
      </c>
      <c r="N525" s="131"/>
      <c r="O525" s="131"/>
      <c r="P525" s="131"/>
      <c r="R525" s="15" t="s">
        <v>896</v>
      </c>
      <c r="S525" s="16">
        <v>82994.999999999985</v>
      </c>
      <c r="U525" s="15" t="s">
        <v>896</v>
      </c>
      <c r="V525" s="16">
        <v>-1771.7100000000355</v>
      </c>
    </row>
    <row r="526" spans="2:22" x14ac:dyDescent="0.35">
      <c r="B526" s="15" t="s">
        <v>916</v>
      </c>
      <c r="C526" s="16">
        <v>11250.27</v>
      </c>
      <c r="D526" s="16">
        <v>11215.32</v>
      </c>
      <c r="E526" s="16">
        <v>34.950000000000728</v>
      </c>
      <c r="F526" s="17">
        <v>30</v>
      </c>
      <c r="G526" s="18">
        <v>3.1065921084561282E-3</v>
      </c>
      <c r="M526" s="133" t="s">
        <v>1017</v>
      </c>
      <c r="N526" s="39">
        <v>88310.89</v>
      </c>
      <c r="O526" s="39">
        <v>-92.110000000000582</v>
      </c>
      <c r="P526" s="67">
        <v>174</v>
      </c>
      <c r="R526" s="15" t="s">
        <v>897</v>
      </c>
      <c r="S526" s="16">
        <v>8997.81</v>
      </c>
      <c r="U526" s="15" t="s">
        <v>897</v>
      </c>
      <c r="V526" s="16">
        <v>-35.340000000000146</v>
      </c>
    </row>
    <row r="527" spans="2:22" x14ac:dyDescent="0.35">
      <c r="B527" s="15" t="s">
        <v>917</v>
      </c>
      <c r="C527" s="16">
        <v>78543.320000000022</v>
      </c>
      <c r="D527" s="16">
        <v>73518.429999999993</v>
      </c>
      <c r="E527" s="16">
        <v>5024.8900000000285</v>
      </c>
      <c r="F527" s="17">
        <v>69</v>
      </c>
      <c r="G527" s="18">
        <v>6.3976032589404513E-2</v>
      </c>
      <c r="M527" s="132" t="s">
        <v>1754</v>
      </c>
      <c r="N527" s="131"/>
      <c r="O527" s="131"/>
      <c r="P527" s="131"/>
      <c r="R527" s="15" t="s">
        <v>898</v>
      </c>
      <c r="S527" s="16">
        <v>101203.69</v>
      </c>
      <c r="U527" s="15" t="s">
        <v>898</v>
      </c>
      <c r="V527" s="16">
        <v>542.63999999999942</v>
      </c>
    </row>
    <row r="528" spans="2:22" x14ac:dyDescent="0.35">
      <c r="B528" s="15" t="s">
        <v>918</v>
      </c>
      <c r="C528" s="16">
        <v>35084.51</v>
      </c>
      <c r="D528" s="16">
        <v>35087.939999999988</v>
      </c>
      <c r="E528" s="16">
        <v>-3.4299999999857391</v>
      </c>
      <c r="F528" s="17">
        <v>212</v>
      </c>
      <c r="G528" s="18">
        <v>-9.776394197854663E-5</v>
      </c>
      <c r="M528" s="133" t="s">
        <v>531</v>
      </c>
      <c r="N528" s="39">
        <v>20066.89</v>
      </c>
      <c r="O528" s="39">
        <v>-1592.5299999999988</v>
      </c>
      <c r="P528" s="67">
        <v>33</v>
      </c>
      <c r="R528" s="15" t="s">
        <v>899</v>
      </c>
      <c r="S528" s="16">
        <v>109074.54000000002</v>
      </c>
      <c r="U528" s="15" t="s">
        <v>899</v>
      </c>
      <c r="V528" s="16">
        <v>6937.6200000000244</v>
      </c>
    </row>
    <row r="529" spans="2:22" x14ac:dyDescent="0.35">
      <c r="B529" s="15" t="s">
        <v>919</v>
      </c>
      <c r="C529" s="16">
        <v>2518.5</v>
      </c>
      <c r="D529" s="16">
        <v>2254.5099999999998</v>
      </c>
      <c r="E529" s="16">
        <v>263.99000000000024</v>
      </c>
      <c r="F529" s="17">
        <v>5</v>
      </c>
      <c r="G529" s="18">
        <v>0.10482032956124687</v>
      </c>
      <c r="M529" s="133" t="s">
        <v>948</v>
      </c>
      <c r="N529" s="39">
        <v>4300.57</v>
      </c>
      <c r="O529" s="39">
        <v>-193.40000000000055</v>
      </c>
      <c r="P529" s="67">
        <v>8</v>
      </c>
      <c r="R529" s="15" t="s">
        <v>900</v>
      </c>
      <c r="S529" s="16">
        <v>62378.309999999976</v>
      </c>
      <c r="U529" s="15" t="s">
        <v>900</v>
      </c>
      <c r="V529" s="16">
        <v>-3223.6800000000148</v>
      </c>
    </row>
    <row r="530" spans="2:22" x14ac:dyDescent="0.35">
      <c r="B530" s="15" t="s">
        <v>920</v>
      </c>
      <c r="C530" s="16">
        <v>362336.23999999987</v>
      </c>
      <c r="D530" s="16">
        <v>368722.87999999966</v>
      </c>
      <c r="E530" s="16">
        <v>-6386.6399999997811</v>
      </c>
      <c r="F530" s="17">
        <v>726</v>
      </c>
      <c r="G530" s="18">
        <v>-1.7626279943733433E-2</v>
      </c>
      <c r="M530" s="132" t="s">
        <v>1755</v>
      </c>
      <c r="N530" s="131"/>
      <c r="O530" s="131"/>
      <c r="P530" s="131"/>
      <c r="R530" s="15" t="s">
        <v>901</v>
      </c>
      <c r="S530" s="16">
        <v>210248.93000000031</v>
      </c>
      <c r="U530" s="15" t="s">
        <v>901</v>
      </c>
      <c r="V530" s="16">
        <v>19954.9300000004</v>
      </c>
    </row>
    <row r="531" spans="2:22" x14ac:dyDescent="0.35">
      <c r="B531" s="15" t="s">
        <v>921</v>
      </c>
      <c r="C531" s="16">
        <v>83433.139999999985</v>
      </c>
      <c r="D531" s="16">
        <v>84803.230000000025</v>
      </c>
      <c r="E531" s="16">
        <v>-1370.0900000000402</v>
      </c>
      <c r="F531" s="17">
        <v>338</v>
      </c>
      <c r="G531" s="18">
        <v>-1.6421412402793906E-2</v>
      </c>
      <c r="M531" s="133" t="s">
        <v>864</v>
      </c>
      <c r="N531" s="39">
        <v>27516.620000000003</v>
      </c>
      <c r="O531" s="39">
        <v>-2637.6100000000006</v>
      </c>
      <c r="P531" s="67">
        <v>32</v>
      </c>
      <c r="R531" s="15" t="s">
        <v>902</v>
      </c>
      <c r="S531" s="16">
        <v>254180.49000000017</v>
      </c>
      <c r="U531" s="15" t="s">
        <v>902</v>
      </c>
      <c r="V531" s="16">
        <v>26961.830000000162</v>
      </c>
    </row>
    <row r="532" spans="2:22" x14ac:dyDescent="0.35">
      <c r="B532" s="15" t="s">
        <v>922</v>
      </c>
      <c r="C532" s="16">
        <v>51803.08</v>
      </c>
      <c r="D532" s="16">
        <v>51392.480000000003</v>
      </c>
      <c r="E532" s="16">
        <v>410.59999999999854</v>
      </c>
      <c r="F532" s="17">
        <v>90</v>
      </c>
      <c r="G532" s="18">
        <v>7.9261696408784669E-3</v>
      </c>
      <c r="M532" s="132" t="s">
        <v>1756</v>
      </c>
      <c r="N532" s="131"/>
      <c r="O532" s="131"/>
      <c r="P532" s="131"/>
      <c r="R532" s="15" t="s">
        <v>903</v>
      </c>
      <c r="S532" s="16">
        <v>140874.22000000003</v>
      </c>
      <c r="U532" s="15" t="s">
        <v>903</v>
      </c>
      <c r="V532" s="16">
        <v>9632.210000000021</v>
      </c>
    </row>
    <row r="533" spans="2:22" x14ac:dyDescent="0.35">
      <c r="B533" s="15" t="s">
        <v>923</v>
      </c>
      <c r="C533" s="16">
        <v>88724.659999999945</v>
      </c>
      <c r="D533" s="16">
        <v>88944.11</v>
      </c>
      <c r="E533" s="16">
        <v>-219.4500000000553</v>
      </c>
      <c r="F533" s="17">
        <v>160</v>
      </c>
      <c r="G533" s="18">
        <v>-2.4733822592282171E-3</v>
      </c>
      <c r="M533" s="133" t="s">
        <v>995</v>
      </c>
      <c r="N533" s="39">
        <v>12216.329999999998</v>
      </c>
      <c r="O533" s="39">
        <v>-795.27000000000589</v>
      </c>
      <c r="P533" s="67">
        <v>82</v>
      </c>
      <c r="R533" s="15" t="s">
        <v>904</v>
      </c>
      <c r="S533" s="16">
        <v>3531.42</v>
      </c>
      <c r="U533" s="15" t="s">
        <v>904</v>
      </c>
      <c r="V533" s="16">
        <v>441.42000000000098</v>
      </c>
    </row>
    <row r="534" spans="2:22" x14ac:dyDescent="0.35">
      <c r="B534" s="15" t="s">
        <v>924</v>
      </c>
      <c r="C534" s="16">
        <v>5229.1900000000005</v>
      </c>
      <c r="D534" s="16">
        <v>4753.49</v>
      </c>
      <c r="E534" s="16">
        <v>475.70000000000073</v>
      </c>
      <c r="F534" s="17">
        <v>10</v>
      </c>
      <c r="G534" s="18">
        <v>9.0970112005874848E-2</v>
      </c>
      <c r="M534" s="132" t="s">
        <v>1757</v>
      </c>
      <c r="N534" s="131"/>
      <c r="O534" s="131"/>
      <c r="P534" s="131"/>
      <c r="R534" s="15" t="s">
        <v>905</v>
      </c>
      <c r="S534" s="16">
        <v>1615.2</v>
      </c>
      <c r="U534" s="15" t="s">
        <v>905</v>
      </c>
      <c r="V534" s="16">
        <v>21.760000000000218</v>
      </c>
    </row>
    <row r="535" spans="2:22" x14ac:dyDescent="0.35">
      <c r="B535" s="15" t="s">
        <v>925</v>
      </c>
      <c r="C535" s="16">
        <v>22110.439999999995</v>
      </c>
      <c r="D535" s="16">
        <v>19627.699999999997</v>
      </c>
      <c r="E535" s="16">
        <v>2482.739999999998</v>
      </c>
      <c r="F535" s="17">
        <v>64</v>
      </c>
      <c r="G535" s="18">
        <v>0.11228813176038101</v>
      </c>
      <c r="M535" s="133" t="s">
        <v>801</v>
      </c>
      <c r="N535" s="39">
        <v>338938.16000000003</v>
      </c>
      <c r="O535" s="39">
        <v>-9224.0299999998533</v>
      </c>
      <c r="P535" s="67">
        <v>539</v>
      </c>
      <c r="R535" s="15" t="s">
        <v>906</v>
      </c>
      <c r="S535" s="16">
        <v>46135.390000000007</v>
      </c>
      <c r="U535" s="15" t="s">
        <v>906</v>
      </c>
      <c r="V535" s="16">
        <v>-1554.9900000000052</v>
      </c>
    </row>
    <row r="536" spans="2:22" x14ac:dyDescent="0.35">
      <c r="B536" s="15" t="s">
        <v>926</v>
      </c>
      <c r="C536" s="16">
        <v>387188.32999999984</v>
      </c>
      <c r="D536" s="16">
        <v>390477.41999999987</v>
      </c>
      <c r="E536" s="16">
        <v>-3289.0900000000256</v>
      </c>
      <c r="F536" s="17">
        <v>593</v>
      </c>
      <c r="G536" s="18">
        <v>-8.4948066487438474E-3</v>
      </c>
      <c r="M536" s="132" t="s">
        <v>1758</v>
      </c>
      <c r="N536" s="131"/>
      <c r="O536" s="131"/>
      <c r="P536" s="131"/>
      <c r="R536" s="15" t="s">
        <v>907</v>
      </c>
      <c r="S536" s="16">
        <v>108780.30000000005</v>
      </c>
      <c r="U536" s="15" t="s">
        <v>907</v>
      </c>
      <c r="V536" s="16">
        <v>-10118.629999999946</v>
      </c>
    </row>
    <row r="537" spans="2:22" x14ac:dyDescent="0.35">
      <c r="B537" s="15" t="s">
        <v>927</v>
      </c>
      <c r="C537" s="16">
        <v>228419.26000000004</v>
      </c>
      <c r="D537" s="16">
        <v>235912.25999999992</v>
      </c>
      <c r="E537" s="16">
        <v>-7492.9999999998836</v>
      </c>
      <c r="F537" s="17">
        <v>348</v>
      </c>
      <c r="G537" s="18">
        <v>-3.2803713662323757E-2</v>
      </c>
      <c r="M537" s="133" t="s">
        <v>579</v>
      </c>
      <c r="N537" s="39">
        <v>5925.8099999999986</v>
      </c>
      <c r="O537" s="39">
        <v>60.589999999997417</v>
      </c>
      <c r="P537" s="67">
        <v>29</v>
      </c>
      <c r="R537" s="15" t="s">
        <v>908</v>
      </c>
      <c r="S537" s="16">
        <v>44242.87</v>
      </c>
      <c r="U537" s="15" t="s">
        <v>908</v>
      </c>
      <c r="V537" s="16">
        <v>-738.34999999999127</v>
      </c>
    </row>
    <row r="538" spans="2:22" x14ac:dyDescent="0.35">
      <c r="B538" s="15" t="s">
        <v>928</v>
      </c>
      <c r="C538" s="16">
        <v>2898.74</v>
      </c>
      <c r="D538" s="16">
        <v>2683.24</v>
      </c>
      <c r="E538" s="16">
        <v>215.5</v>
      </c>
      <c r="F538" s="17">
        <v>7</v>
      </c>
      <c r="G538" s="18">
        <v>7.4342645425253734E-2</v>
      </c>
      <c r="M538" s="132" t="s">
        <v>1759</v>
      </c>
      <c r="N538" s="131"/>
      <c r="O538" s="131"/>
      <c r="P538" s="131"/>
      <c r="R538" s="15" t="s">
        <v>909</v>
      </c>
      <c r="S538" s="16">
        <v>154348.66</v>
      </c>
      <c r="U538" s="15" t="s">
        <v>909</v>
      </c>
      <c r="V538" s="16">
        <v>10996.820000000007</v>
      </c>
    </row>
    <row r="539" spans="2:22" x14ac:dyDescent="0.35">
      <c r="B539" s="15" t="s">
        <v>929</v>
      </c>
      <c r="C539" s="16">
        <v>28407.870000000003</v>
      </c>
      <c r="D539" s="16">
        <v>30058.800000000003</v>
      </c>
      <c r="E539" s="16">
        <v>-1650.9300000000003</v>
      </c>
      <c r="F539" s="17">
        <v>45</v>
      </c>
      <c r="G539" s="18">
        <v>-5.8115233560277493E-2</v>
      </c>
      <c r="M539" s="133" t="s">
        <v>705</v>
      </c>
      <c r="N539" s="39">
        <v>41335.789999999964</v>
      </c>
      <c r="O539" s="39">
        <v>-563.78000000000611</v>
      </c>
      <c r="P539" s="67">
        <v>273</v>
      </c>
      <c r="R539" s="15" t="s">
        <v>910</v>
      </c>
      <c r="S539" s="16">
        <v>4394.01</v>
      </c>
      <c r="U539" s="15" t="s">
        <v>910</v>
      </c>
      <c r="V539" s="16">
        <v>430.91000000000076</v>
      </c>
    </row>
    <row r="540" spans="2:22" x14ac:dyDescent="0.35">
      <c r="B540" s="15" t="s">
        <v>930</v>
      </c>
      <c r="C540" s="16">
        <v>20441.810000000001</v>
      </c>
      <c r="D540" s="16">
        <v>18027.98</v>
      </c>
      <c r="E540" s="16">
        <v>2413.8300000000017</v>
      </c>
      <c r="F540" s="17">
        <v>75</v>
      </c>
      <c r="G540" s="18">
        <v>0.11808298775891184</v>
      </c>
      <c r="M540" s="132" t="s">
        <v>1760</v>
      </c>
      <c r="N540" s="131"/>
      <c r="O540" s="131"/>
      <c r="P540" s="131"/>
      <c r="R540" s="15" t="s">
        <v>911</v>
      </c>
      <c r="S540" s="16">
        <v>49438.429999999971</v>
      </c>
      <c r="U540" s="15" t="s">
        <v>911</v>
      </c>
      <c r="V540" s="16">
        <v>5749.1199999999881</v>
      </c>
    </row>
    <row r="541" spans="2:22" x14ac:dyDescent="0.35">
      <c r="B541" s="15" t="s">
        <v>931</v>
      </c>
      <c r="C541" s="16">
        <v>12680.069999999998</v>
      </c>
      <c r="D541" s="16">
        <v>11476.079999999998</v>
      </c>
      <c r="E541" s="16">
        <v>1203.9899999999998</v>
      </c>
      <c r="F541" s="17">
        <v>54</v>
      </c>
      <c r="G541" s="18">
        <v>9.4951368565000027E-2</v>
      </c>
      <c r="M541" s="133" t="s">
        <v>973</v>
      </c>
      <c r="N541" s="39">
        <v>22340.77</v>
      </c>
      <c r="O541" s="39">
        <v>85.849999999998545</v>
      </c>
      <c r="P541" s="67">
        <v>52</v>
      </c>
      <c r="R541" s="15" t="s">
        <v>912</v>
      </c>
      <c r="S541" s="16">
        <v>61616.609999999957</v>
      </c>
      <c r="U541" s="15" t="s">
        <v>912</v>
      </c>
      <c r="V541" s="16">
        <v>167.3999999999578</v>
      </c>
    </row>
    <row r="542" spans="2:22" x14ac:dyDescent="0.35">
      <c r="B542" s="15" t="s">
        <v>932</v>
      </c>
      <c r="C542" s="16">
        <v>24970.510000000002</v>
      </c>
      <c r="D542" s="16">
        <v>24982.440000000002</v>
      </c>
      <c r="E542" s="16">
        <v>-11.930000000000291</v>
      </c>
      <c r="F542" s="17">
        <v>54</v>
      </c>
      <c r="G542" s="18">
        <v>-4.7776356990707398E-4</v>
      </c>
      <c r="M542" s="132" t="s">
        <v>1761</v>
      </c>
      <c r="N542" s="131"/>
      <c r="O542" s="131"/>
      <c r="P542" s="131"/>
      <c r="R542" s="15" t="s">
        <v>913</v>
      </c>
      <c r="S542" s="16">
        <v>148709.24999999994</v>
      </c>
      <c r="U542" s="15" t="s">
        <v>913</v>
      </c>
      <c r="V542" s="16">
        <v>-549.29000000003725</v>
      </c>
    </row>
    <row r="543" spans="2:22" x14ac:dyDescent="0.35">
      <c r="B543" s="15" t="s">
        <v>933</v>
      </c>
      <c r="C543" s="16">
        <v>190905.82000000009</v>
      </c>
      <c r="D543" s="16">
        <v>204356.61000000004</v>
      </c>
      <c r="E543" s="16">
        <v>-13450.78999999995</v>
      </c>
      <c r="F543" s="17">
        <v>335</v>
      </c>
      <c r="G543" s="18">
        <v>-7.0457726223328049E-2</v>
      </c>
      <c r="M543" s="133" t="s">
        <v>543</v>
      </c>
      <c r="N543" s="39">
        <v>1625.25</v>
      </c>
      <c r="O543" s="39">
        <v>319.57000000000016</v>
      </c>
      <c r="P543" s="67">
        <v>14</v>
      </c>
      <c r="R543" s="15" t="s">
        <v>914</v>
      </c>
      <c r="S543" s="16">
        <v>183185.87</v>
      </c>
      <c r="U543" s="15" t="s">
        <v>914</v>
      </c>
      <c r="V543" s="16">
        <v>-17399.430000000022</v>
      </c>
    </row>
    <row r="544" spans="2:22" x14ac:dyDescent="0.35">
      <c r="B544" s="15" t="s">
        <v>934</v>
      </c>
      <c r="C544" s="16">
        <v>458654.2100000006</v>
      </c>
      <c r="D544" s="16">
        <v>462371.16999999987</v>
      </c>
      <c r="E544" s="16">
        <v>-3716.9599999992643</v>
      </c>
      <c r="F544" s="17">
        <v>928</v>
      </c>
      <c r="G544" s="18">
        <v>-8.1040573027755681E-3</v>
      </c>
      <c r="M544" s="133" t="s">
        <v>1003</v>
      </c>
      <c r="N544" s="39">
        <v>1020.59</v>
      </c>
      <c r="O544" s="39">
        <v>-61.919999999999959</v>
      </c>
      <c r="P544" s="67">
        <v>1</v>
      </c>
      <c r="R544" s="15" t="s">
        <v>915</v>
      </c>
      <c r="S544" s="16">
        <v>428125.63</v>
      </c>
      <c r="U544" s="15" t="s">
        <v>915</v>
      </c>
      <c r="V544" s="16">
        <v>36550.660000000207</v>
      </c>
    </row>
    <row r="545" spans="2:22" x14ac:dyDescent="0.35">
      <c r="B545" s="15" t="s">
        <v>935</v>
      </c>
      <c r="C545" s="16">
        <v>3520.1499999999996</v>
      </c>
      <c r="D545" s="16">
        <v>3559.1099999999997</v>
      </c>
      <c r="E545" s="16">
        <v>-38.960000000000036</v>
      </c>
      <c r="F545" s="17">
        <v>9</v>
      </c>
      <c r="G545" s="18">
        <v>-1.1067710182804721E-2</v>
      </c>
      <c r="M545" s="132" t="s">
        <v>1762</v>
      </c>
      <c r="N545" s="131"/>
      <c r="O545" s="131"/>
      <c r="P545" s="131"/>
      <c r="R545" s="15" t="s">
        <v>916</v>
      </c>
      <c r="S545" s="16">
        <v>11250.27</v>
      </c>
      <c r="U545" s="15" t="s">
        <v>916</v>
      </c>
      <c r="V545" s="16">
        <v>34.950000000000728</v>
      </c>
    </row>
    <row r="546" spans="2:22" x14ac:dyDescent="0.35">
      <c r="B546" s="15" t="s">
        <v>936</v>
      </c>
      <c r="C546" s="16">
        <v>29433.940000000006</v>
      </c>
      <c r="D546" s="16">
        <v>30137.39</v>
      </c>
      <c r="E546" s="16">
        <v>-703.44999999999345</v>
      </c>
      <c r="F546" s="17">
        <v>126</v>
      </c>
      <c r="G546" s="18">
        <v>-2.3899280898173784E-2</v>
      </c>
      <c r="M546" s="133" t="s">
        <v>1010</v>
      </c>
      <c r="N546" s="39">
        <v>19413.989999999991</v>
      </c>
      <c r="O546" s="39">
        <v>-5.4900000000125146</v>
      </c>
      <c r="P546" s="67">
        <v>28</v>
      </c>
      <c r="R546" s="15" t="s">
        <v>917</v>
      </c>
      <c r="S546" s="16">
        <v>78543.320000000022</v>
      </c>
      <c r="U546" s="15" t="s">
        <v>917</v>
      </c>
      <c r="V546" s="16">
        <v>5024.8900000000285</v>
      </c>
    </row>
    <row r="547" spans="2:22" x14ac:dyDescent="0.35">
      <c r="B547" s="15" t="s">
        <v>937</v>
      </c>
      <c r="C547" s="16">
        <v>70703.430000000008</v>
      </c>
      <c r="D547" s="16">
        <v>77565.61</v>
      </c>
      <c r="E547" s="16">
        <v>-6862.179999999993</v>
      </c>
      <c r="F547" s="17">
        <v>92</v>
      </c>
      <c r="G547" s="18">
        <v>-9.7055828833197938E-2</v>
      </c>
      <c r="M547" s="132" t="s">
        <v>1763</v>
      </c>
      <c r="N547" s="131"/>
      <c r="O547" s="131"/>
      <c r="P547" s="131"/>
      <c r="R547" s="15" t="s">
        <v>918</v>
      </c>
      <c r="S547" s="16">
        <v>35084.51</v>
      </c>
      <c r="U547" s="15" t="s">
        <v>918</v>
      </c>
      <c r="V547" s="16">
        <v>-3.4299999999857391</v>
      </c>
    </row>
    <row r="548" spans="2:22" x14ac:dyDescent="0.35">
      <c r="B548" s="15" t="s">
        <v>938</v>
      </c>
      <c r="C548" s="16">
        <v>107807.04999999999</v>
      </c>
      <c r="D548" s="16">
        <v>116786.91999999998</v>
      </c>
      <c r="E548" s="16">
        <v>-8979.8699999999953</v>
      </c>
      <c r="F548" s="17">
        <v>176</v>
      </c>
      <c r="G548" s="18">
        <v>-8.3295758487037685E-2</v>
      </c>
      <c r="M548" s="133" t="s">
        <v>446</v>
      </c>
      <c r="N548" s="39">
        <v>87941.98</v>
      </c>
      <c r="O548" s="39">
        <v>10127.110000000044</v>
      </c>
      <c r="P548" s="67">
        <v>333</v>
      </c>
      <c r="R548" s="15" t="s">
        <v>919</v>
      </c>
      <c r="S548" s="16">
        <v>2518.5</v>
      </c>
      <c r="U548" s="15" t="s">
        <v>919</v>
      </c>
      <c r="V548" s="16">
        <v>263.99000000000024</v>
      </c>
    </row>
    <row r="549" spans="2:22" x14ac:dyDescent="0.35">
      <c r="B549" s="15" t="s">
        <v>939</v>
      </c>
      <c r="C549" s="16">
        <v>18521.21</v>
      </c>
      <c r="D549" s="16">
        <v>16366.530000000002</v>
      </c>
      <c r="E549" s="16">
        <v>2154.6799999999967</v>
      </c>
      <c r="F549" s="17">
        <v>22</v>
      </c>
      <c r="G549" s="18">
        <v>0.11633581175311962</v>
      </c>
      <c r="M549" s="132" t="s">
        <v>1764</v>
      </c>
      <c r="N549" s="131"/>
      <c r="O549" s="131"/>
      <c r="P549" s="131"/>
      <c r="R549" s="15" t="s">
        <v>920</v>
      </c>
      <c r="S549" s="16">
        <v>362336.23999999987</v>
      </c>
      <c r="U549" s="15" t="s">
        <v>920</v>
      </c>
      <c r="V549" s="16">
        <v>-6386.6399999997811</v>
      </c>
    </row>
    <row r="550" spans="2:22" x14ac:dyDescent="0.35">
      <c r="B550" s="15" t="s">
        <v>940</v>
      </c>
      <c r="C550" s="16">
        <v>714.5</v>
      </c>
      <c r="D550" s="16">
        <v>648.79</v>
      </c>
      <c r="E550" s="16">
        <v>65.710000000000036</v>
      </c>
      <c r="F550" s="17">
        <v>3</v>
      </c>
      <c r="G550" s="18">
        <v>9.1966410076976951E-2</v>
      </c>
      <c r="M550" s="133" t="s">
        <v>903</v>
      </c>
      <c r="N550" s="39">
        <v>140874.22000000003</v>
      </c>
      <c r="O550" s="39">
        <v>9632.210000000021</v>
      </c>
      <c r="P550" s="67">
        <v>86</v>
      </c>
      <c r="R550" s="15" t="s">
        <v>921</v>
      </c>
      <c r="S550" s="16">
        <v>83433.139999999985</v>
      </c>
      <c r="U550" s="15" t="s">
        <v>921</v>
      </c>
      <c r="V550" s="16">
        <v>-1370.0900000000402</v>
      </c>
    </row>
    <row r="551" spans="2:22" x14ac:dyDescent="0.35">
      <c r="B551" s="15" t="s">
        <v>941</v>
      </c>
      <c r="C551" s="16">
        <v>149.87</v>
      </c>
      <c r="D551" s="16">
        <v>136.79</v>
      </c>
      <c r="E551" s="16">
        <v>13.080000000000013</v>
      </c>
      <c r="F551" s="17">
        <v>1</v>
      </c>
      <c r="G551" s="18">
        <v>8.7275638887035517E-2</v>
      </c>
      <c r="M551" s="132" t="s">
        <v>1765</v>
      </c>
      <c r="N551" s="131"/>
      <c r="O551" s="131"/>
      <c r="P551" s="131"/>
      <c r="R551" s="15" t="s">
        <v>922</v>
      </c>
      <c r="S551" s="16">
        <v>51803.08</v>
      </c>
      <c r="U551" s="15" t="s">
        <v>922</v>
      </c>
      <c r="V551" s="16">
        <v>410.59999999999854</v>
      </c>
    </row>
    <row r="552" spans="2:22" x14ac:dyDescent="0.35">
      <c r="B552" s="15" t="s">
        <v>942</v>
      </c>
      <c r="C552" s="16">
        <v>619466.12000000069</v>
      </c>
      <c r="D552" s="16">
        <v>563985.51999999944</v>
      </c>
      <c r="E552" s="16">
        <v>55480.600000001257</v>
      </c>
      <c r="F552" s="17">
        <v>1579</v>
      </c>
      <c r="G552" s="18">
        <v>8.9561960224719309E-2</v>
      </c>
      <c r="M552" s="133" t="s">
        <v>1009</v>
      </c>
      <c r="N552" s="39">
        <v>553925.64999999991</v>
      </c>
      <c r="O552" s="39">
        <v>-54346.15000000014</v>
      </c>
      <c r="P552" s="67">
        <v>1363</v>
      </c>
      <c r="R552" s="15" t="s">
        <v>923</v>
      </c>
      <c r="S552" s="16">
        <v>88724.659999999945</v>
      </c>
      <c r="U552" s="15" t="s">
        <v>923</v>
      </c>
      <c r="V552" s="16">
        <v>-219.4500000000553</v>
      </c>
    </row>
    <row r="553" spans="2:22" x14ac:dyDescent="0.35">
      <c r="B553" s="15" t="s">
        <v>943</v>
      </c>
      <c r="C553" s="16">
        <v>5362.5599999999995</v>
      </c>
      <c r="D553" s="16">
        <v>5387.74</v>
      </c>
      <c r="E553" s="16">
        <v>-25.180000000000291</v>
      </c>
      <c r="F553" s="17">
        <v>10</v>
      </c>
      <c r="G553" s="18">
        <v>-4.6955185583005682E-3</v>
      </c>
      <c r="M553" s="132" t="s">
        <v>1766</v>
      </c>
      <c r="N553" s="131"/>
      <c r="O553" s="131"/>
      <c r="P553" s="131"/>
      <c r="R553" s="15" t="s">
        <v>924</v>
      </c>
      <c r="S553" s="16">
        <v>5229.1900000000005</v>
      </c>
      <c r="U553" s="15" t="s">
        <v>924</v>
      </c>
      <c r="V553" s="16">
        <v>475.70000000000073</v>
      </c>
    </row>
    <row r="554" spans="2:22" x14ac:dyDescent="0.35">
      <c r="B554" s="15" t="s">
        <v>944</v>
      </c>
      <c r="C554" s="16">
        <v>2041.07</v>
      </c>
      <c r="D554" s="16">
        <v>1984.3600000000001</v>
      </c>
      <c r="E554" s="16">
        <v>56.709999999999809</v>
      </c>
      <c r="F554" s="17">
        <v>7</v>
      </c>
      <c r="G554" s="18">
        <v>2.778444639331322E-2</v>
      </c>
      <c r="M554" s="133" t="s">
        <v>725</v>
      </c>
      <c r="N554" s="39">
        <v>7719.7</v>
      </c>
      <c r="O554" s="39">
        <v>-1.5500000000001819</v>
      </c>
      <c r="P554" s="67">
        <v>9</v>
      </c>
      <c r="R554" s="15" t="s">
        <v>925</v>
      </c>
      <c r="S554" s="16">
        <v>22110.439999999995</v>
      </c>
      <c r="U554" s="15" t="s">
        <v>925</v>
      </c>
      <c r="V554" s="16">
        <v>2482.739999999998</v>
      </c>
    </row>
    <row r="555" spans="2:22" x14ac:dyDescent="0.35">
      <c r="B555" s="15" t="s">
        <v>945</v>
      </c>
      <c r="C555" s="16">
        <v>16272.889999999998</v>
      </c>
      <c r="D555" s="16">
        <v>16267.439999999995</v>
      </c>
      <c r="E555" s="16">
        <v>5.4500000000025466</v>
      </c>
      <c r="F555" s="17">
        <v>67</v>
      </c>
      <c r="G555" s="18">
        <v>3.3491285198895512E-4</v>
      </c>
      <c r="M555" s="133" t="s">
        <v>908</v>
      </c>
      <c r="N555" s="39">
        <v>42510.15</v>
      </c>
      <c r="O555" s="39">
        <v>-739.02999999999884</v>
      </c>
      <c r="P555" s="67">
        <v>136</v>
      </c>
      <c r="R555" s="15" t="s">
        <v>926</v>
      </c>
      <c r="S555" s="16">
        <v>387188.32999999984</v>
      </c>
      <c r="U555" s="15" t="s">
        <v>926</v>
      </c>
      <c r="V555" s="16">
        <v>-3289.0900000000256</v>
      </c>
    </row>
    <row r="556" spans="2:22" x14ac:dyDescent="0.35">
      <c r="B556" s="15" t="s">
        <v>946</v>
      </c>
      <c r="C556" s="16">
        <v>44573.580000000024</v>
      </c>
      <c r="D556" s="16">
        <v>38996.119999999995</v>
      </c>
      <c r="E556" s="16">
        <v>5577.4600000000282</v>
      </c>
      <c r="F556" s="17">
        <v>177</v>
      </c>
      <c r="G556" s="18">
        <v>0.12512928061869891</v>
      </c>
      <c r="M556" s="132" t="s">
        <v>1767</v>
      </c>
      <c r="N556" s="131"/>
      <c r="O556" s="131"/>
      <c r="P556" s="131"/>
      <c r="R556" s="15" t="s">
        <v>927</v>
      </c>
      <c r="S556" s="16">
        <v>228419.26000000004</v>
      </c>
      <c r="U556" s="15" t="s">
        <v>927</v>
      </c>
      <c r="V556" s="16">
        <v>-7492.9999999998836</v>
      </c>
    </row>
    <row r="557" spans="2:22" x14ac:dyDescent="0.35">
      <c r="B557" s="15" t="s">
        <v>947</v>
      </c>
      <c r="C557" s="16">
        <v>741360.41000000015</v>
      </c>
      <c r="D557" s="16">
        <v>765498.90999999992</v>
      </c>
      <c r="E557" s="16">
        <v>-24138.499999999767</v>
      </c>
      <c r="F557" s="17">
        <v>1344</v>
      </c>
      <c r="G557" s="18">
        <v>-3.2559737038021445E-2</v>
      </c>
      <c r="M557" s="133" t="s">
        <v>434</v>
      </c>
      <c r="N557" s="39">
        <v>356800.08000000031</v>
      </c>
      <c r="O557" s="39">
        <v>-2632.1999999997206</v>
      </c>
      <c r="P557" s="67">
        <v>1056</v>
      </c>
      <c r="R557" s="15" t="s">
        <v>928</v>
      </c>
      <c r="S557" s="16">
        <v>2898.74</v>
      </c>
      <c r="U557" s="15" t="s">
        <v>928</v>
      </c>
      <c r="V557" s="16">
        <v>215.5</v>
      </c>
    </row>
    <row r="558" spans="2:22" x14ac:dyDescent="0.35">
      <c r="B558" s="15" t="s">
        <v>948</v>
      </c>
      <c r="C558" s="16">
        <v>4300.57</v>
      </c>
      <c r="D558" s="16">
        <v>4493.97</v>
      </c>
      <c r="E558" s="16">
        <v>-193.40000000000055</v>
      </c>
      <c r="F558" s="17">
        <v>8</v>
      </c>
      <c r="G558" s="18">
        <v>-4.4970782942726328E-2</v>
      </c>
      <c r="M558" s="132" t="s">
        <v>1768</v>
      </c>
      <c r="N558" s="131"/>
      <c r="O558" s="131"/>
      <c r="P558" s="131"/>
      <c r="R558" s="15" t="s">
        <v>929</v>
      </c>
      <c r="S558" s="16">
        <v>28407.870000000003</v>
      </c>
      <c r="U558" s="15" t="s">
        <v>929</v>
      </c>
      <c r="V558" s="16">
        <v>-1650.9300000000003</v>
      </c>
    </row>
    <row r="559" spans="2:22" x14ac:dyDescent="0.35">
      <c r="B559" s="15" t="s">
        <v>949</v>
      </c>
      <c r="C559" s="16">
        <v>43434.920000000006</v>
      </c>
      <c r="D559" s="16">
        <v>46256.640000000007</v>
      </c>
      <c r="E559" s="16">
        <v>-2821.7200000000012</v>
      </c>
      <c r="F559" s="17">
        <v>63</v>
      </c>
      <c r="G559" s="18">
        <v>-6.4964319031783666E-2</v>
      </c>
      <c r="M559" s="133" t="s">
        <v>553</v>
      </c>
      <c r="N559" s="39">
        <v>139014.01</v>
      </c>
      <c r="O559" s="39">
        <v>-15489.450000000012</v>
      </c>
      <c r="P559" s="67">
        <v>198</v>
      </c>
      <c r="R559" s="15" t="s">
        <v>930</v>
      </c>
      <c r="S559" s="16">
        <v>20441.810000000001</v>
      </c>
      <c r="U559" s="15" t="s">
        <v>930</v>
      </c>
      <c r="V559" s="16">
        <v>2413.8300000000017</v>
      </c>
    </row>
    <row r="560" spans="2:22" x14ac:dyDescent="0.35">
      <c r="B560" s="15" t="s">
        <v>950</v>
      </c>
      <c r="C560" s="16">
        <v>194563.61000000004</v>
      </c>
      <c r="D560" s="16">
        <v>196475.30999999997</v>
      </c>
      <c r="E560" s="16">
        <v>-1911.6999999999243</v>
      </c>
      <c r="F560" s="17">
        <v>311</v>
      </c>
      <c r="G560" s="18">
        <v>-9.8255783802527301E-3</v>
      </c>
      <c r="M560" s="132" t="s">
        <v>1769</v>
      </c>
      <c r="N560" s="131"/>
      <c r="O560" s="131"/>
      <c r="P560" s="131"/>
      <c r="R560" s="15" t="s">
        <v>931</v>
      </c>
      <c r="S560" s="16">
        <v>12680.069999999998</v>
      </c>
      <c r="U560" s="15" t="s">
        <v>931</v>
      </c>
      <c r="V560" s="16">
        <v>1203.9899999999998</v>
      </c>
    </row>
    <row r="561" spans="2:22" x14ac:dyDescent="0.35">
      <c r="B561" s="15" t="s">
        <v>951</v>
      </c>
      <c r="C561" s="16">
        <v>13657.509999999998</v>
      </c>
      <c r="D561" s="16">
        <v>13665.400000000001</v>
      </c>
      <c r="E561" s="16">
        <v>-7.8900000000030559</v>
      </c>
      <c r="F561" s="17">
        <v>26</v>
      </c>
      <c r="G561" s="18">
        <v>-5.7770413494136609E-4</v>
      </c>
      <c r="M561" s="133" t="s">
        <v>650</v>
      </c>
      <c r="N561" s="39">
        <v>68636.84</v>
      </c>
      <c r="O561" s="39">
        <v>-1214.9700000000012</v>
      </c>
      <c r="P561" s="67">
        <v>293</v>
      </c>
      <c r="R561" s="15" t="s">
        <v>932</v>
      </c>
      <c r="S561" s="16">
        <v>24970.510000000002</v>
      </c>
      <c r="U561" s="15" t="s">
        <v>932</v>
      </c>
      <c r="V561" s="16">
        <v>-11.930000000000291</v>
      </c>
    </row>
    <row r="562" spans="2:22" x14ac:dyDescent="0.35">
      <c r="B562" s="15" t="s">
        <v>952</v>
      </c>
      <c r="C562" s="16">
        <v>18808.149999999991</v>
      </c>
      <c r="D562" s="16">
        <v>15866.190000000004</v>
      </c>
      <c r="E562" s="16">
        <v>2941.9599999999864</v>
      </c>
      <c r="F562" s="17">
        <v>224</v>
      </c>
      <c r="G562" s="18">
        <v>0.15641942455797023</v>
      </c>
      <c r="M562" s="132" t="s">
        <v>1770</v>
      </c>
      <c r="N562" s="131"/>
      <c r="O562" s="131"/>
      <c r="P562" s="131"/>
      <c r="R562" s="15" t="s">
        <v>933</v>
      </c>
      <c r="S562" s="16">
        <v>190905.82000000009</v>
      </c>
      <c r="U562" s="15" t="s">
        <v>933</v>
      </c>
      <c r="V562" s="16">
        <v>-13450.78999999995</v>
      </c>
    </row>
    <row r="563" spans="2:22" x14ac:dyDescent="0.35">
      <c r="B563" s="15" t="s">
        <v>953</v>
      </c>
      <c r="C563" s="16">
        <v>4090.2400000000002</v>
      </c>
      <c r="D563" s="16">
        <v>5081.34</v>
      </c>
      <c r="E563" s="16">
        <v>-991.09999999999991</v>
      </c>
      <c r="F563" s="17">
        <v>11</v>
      </c>
      <c r="G563" s="18">
        <v>-0.24230851979345952</v>
      </c>
      <c r="M563" s="133" t="s">
        <v>596</v>
      </c>
      <c r="N563" s="39">
        <v>6417.1100000000006</v>
      </c>
      <c r="O563" s="39">
        <v>653.15000000000146</v>
      </c>
      <c r="P563" s="67">
        <v>7</v>
      </c>
      <c r="R563" s="15" t="s">
        <v>934</v>
      </c>
      <c r="S563" s="16">
        <v>458654.2100000006</v>
      </c>
      <c r="U563" s="15" t="s">
        <v>934</v>
      </c>
      <c r="V563" s="16">
        <v>-3716.9599999992643</v>
      </c>
    </row>
    <row r="564" spans="2:22" x14ac:dyDescent="0.35">
      <c r="B564" s="15" t="s">
        <v>954</v>
      </c>
      <c r="C564" s="16">
        <v>3563.08</v>
      </c>
      <c r="D564" s="16">
        <v>4088.76</v>
      </c>
      <c r="E564" s="16">
        <v>-525.68000000000029</v>
      </c>
      <c r="F564" s="17">
        <v>6</v>
      </c>
      <c r="G564" s="18">
        <v>-0.14753527846694442</v>
      </c>
      <c r="M564" s="132" t="s">
        <v>1771</v>
      </c>
      <c r="N564" s="131"/>
      <c r="O564" s="131"/>
      <c r="P564" s="131"/>
      <c r="R564" s="15" t="s">
        <v>935</v>
      </c>
      <c r="S564" s="16">
        <v>3520.1499999999996</v>
      </c>
      <c r="U564" s="15" t="s">
        <v>935</v>
      </c>
      <c r="V564" s="16">
        <v>-38.960000000000036</v>
      </c>
    </row>
    <row r="565" spans="2:22" x14ac:dyDescent="0.35">
      <c r="B565" s="15" t="s">
        <v>955</v>
      </c>
      <c r="C565" s="16">
        <v>603312.16000000061</v>
      </c>
      <c r="D565" s="16">
        <v>538072.23999999929</v>
      </c>
      <c r="E565" s="16">
        <v>65239.920000001322</v>
      </c>
      <c r="F565" s="17">
        <v>2350</v>
      </c>
      <c r="G565" s="18">
        <v>0.10813625901390958</v>
      </c>
      <c r="M565" s="133" t="s">
        <v>1021</v>
      </c>
      <c r="N565" s="39">
        <v>4918.49</v>
      </c>
      <c r="O565" s="39">
        <v>-147.86999999999898</v>
      </c>
      <c r="P565" s="67">
        <v>14</v>
      </c>
      <c r="R565" s="15" t="s">
        <v>936</v>
      </c>
      <c r="S565" s="16">
        <v>29433.940000000006</v>
      </c>
      <c r="U565" s="15" t="s">
        <v>936</v>
      </c>
      <c r="V565" s="16">
        <v>-703.44999999999345</v>
      </c>
    </row>
    <row r="566" spans="2:22" x14ac:dyDescent="0.35">
      <c r="B566" s="15" t="s">
        <v>956</v>
      </c>
      <c r="C566" s="16">
        <v>817125.0299999998</v>
      </c>
      <c r="D566" s="16">
        <v>835395.35999999964</v>
      </c>
      <c r="E566" s="16">
        <v>-18270.329999999842</v>
      </c>
      <c r="F566" s="17">
        <v>1736</v>
      </c>
      <c r="G566" s="18">
        <v>-2.2359283254362979E-2</v>
      </c>
      <c r="M566" s="132" t="s">
        <v>1772</v>
      </c>
      <c r="N566" s="131"/>
      <c r="O566" s="131"/>
      <c r="P566" s="131"/>
      <c r="R566" s="15" t="s">
        <v>937</v>
      </c>
      <c r="S566" s="16">
        <v>70703.430000000008</v>
      </c>
      <c r="U566" s="15" t="s">
        <v>937</v>
      </c>
      <c r="V566" s="16">
        <v>-6862.179999999993</v>
      </c>
    </row>
    <row r="567" spans="2:22" x14ac:dyDescent="0.35">
      <c r="B567" s="15" t="s">
        <v>957</v>
      </c>
      <c r="C567" s="16">
        <v>8537.44</v>
      </c>
      <c r="D567" s="16">
        <v>8462.49</v>
      </c>
      <c r="E567" s="16">
        <v>74.950000000000728</v>
      </c>
      <c r="F567" s="17">
        <v>23</v>
      </c>
      <c r="G567" s="18">
        <v>8.7789782417212556E-3</v>
      </c>
      <c r="M567" s="133" t="s">
        <v>516</v>
      </c>
      <c r="N567" s="39">
        <v>577415.48000000045</v>
      </c>
      <c r="O567" s="39">
        <v>-17378.800000000163</v>
      </c>
      <c r="P567" s="67">
        <v>2268</v>
      </c>
      <c r="R567" s="15" t="s">
        <v>938</v>
      </c>
      <c r="S567" s="16">
        <v>107807.04999999999</v>
      </c>
      <c r="U567" s="15" t="s">
        <v>938</v>
      </c>
      <c r="V567" s="16">
        <v>-8979.8699999999953</v>
      </c>
    </row>
    <row r="568" spans="2:22" x14ac:dyDescent="0.35">
      <c r="B568" s="15" t="s">
        <v>958</v>
      </c>
      <c r="C568" s="16">
        <v>12790.07</v>
      </c>
      <c r="D568" s="16">
        <v>12770.590000000002</v>
      </c>
      <c r="E568" s="16">
        <v>19.479999999997744</v>
      </c>
      <c r="F568" s="17">
        <v>27</v>
      </c>
      <c r="G568" s="18">
        <v>1.5230565587207689E-3</v>
      </c>
      <c r="M568" s="132" t="s">
        <v>1773</v>
      </c>
      <c r="N568" s="131"/>
      <c r="O568" s="131"/>
      <c r="P568" s="131"/>
      <c r="R568" s="15" t="s">
        <v>939</v>
      </c>
      <c r="S568" s="16">
        <v>18521.21</v>
      </c>
      <c r="U568" s="15" t="s">
        <v>939</v>
      </c>
      <c r="V568" s="16">
        <v>2154.6799999999967</v>
      </c>
    </row>
    <row r="569" spans="2:22" x14ac:dyDescent="0.35">
      <c r="B569" s="15" t="s">
        <v>959</v>
      </c>
      <c r="C569" s="16">
        <v>4854.4799999999996</v>
      </c>
      <c r="D569" s="16">
        <v>6007.85</v>
      </c>
      <c r="E569" s="16">
        <v>-1153.3700000000008</v>
      </c>
      <c r="F569" s="17">
        <v>7</v>
      </c>
      <c r="G569" s="18">
        <v>-0.23758878396862299</v>
      </c>
      <c r="M569" s="133" t="s">
        <v>789</v>
      </c>
      <c r="N569" s="39">
        <v>66874.799999999988</v>
      </c>
      <c r="O569" s="39">
        <v>-3227.7200000000012</v>
      </c>
      <c r="P569" s="67">
        <v>103</v>
      </c>
      <c r="R569" s="15" t="s">
        <v>940</v>
      </c>
      <c r="S569" s="16">
        <v>714.5</v>
      </c>
      <c r="U569" s="15" t="s">
        <v>940</v>
      </c>
      <c r="V569" s="16">
        <v>65.710000000000036</v>
      </c>
    </row>
    <row r="570" spans="2:22" x14ac:dyDescent="0.35">
      <c r="B570" s="15" t="s">
        <v>960</v>
      </c>
      <c r="C570" s="16">
        <v>158416.44</v>
      </c>
      <c r="D570" s="16">
        <v>140748.92000000001</v>
      </c>
      <c r="E570" s="16">
        <v>17667.51999999999</v>
      </c>
      <c r="F570" s="17">
        <v>465</v>
      </c>
      <c r="G570" s="18">
        <v>0.1115257987112953</v>
      </c>
      <c r="M570" s="132" t="s">
        <v>1774</v>
      </c>
      <c r="N570" s="131"/>
      <c r="O570" s="131"/>
      <c r="P570" s="131"/>
      <c r="R570" s="15" t="s">
        <v>941</v>
      </c>
      <c r="S570" s="16">
        <v>149.87</v>
      </c>
      <c r="U570" s="15" t="s">
        <v>941</v>
      </c>
      <c r="V570" s="16">
        <v>13.080000000000013</v>
      </c>
    </row>
    <row r="571" spans="2:22" x14ac:dyDescent="0.35">
      <c r="B571" s="15" t="s">
        <v>961</v>
      </c>
      <c r="C571" s="16">
        <v>342469.84</v>
      </c>
      <c r="D571" s="16">
        <v>326827.25999999983</v>
      </c>
      <c r="E571" s="16">
        <v>15642.580000000191</v>
      </c>
      <c r="F571" s="17">
        <v>718</v>
      </c>
      <c r="G571" s="18">
        <v>4.5675788559950824E-2</v>
      </c>
      <c r="M571" s="133" t="s">
        <v>794</v>
      </c>
      <c r="N571" s="39">
        <v>80930.529999999955</v>
      </c>
      <c r="O571" s="39">
        <v>-4355.0500000000611</v>
      </c>
      <c r="P571" s="67">
        <v>359</v>
      </c>
      <c r="R571" s="15" t="s">
        <v>942</v>
      </c>
      <c r="S571" s="16">
        <v>619466.12000000069</v>
      </c>
      <c r="U571" s="15" t="s">
        <v>942</v>
      </c>
      <c r="V571" s="16">
        <v>55480.600000001257</v>
      </c>
    </row>
    <row r="572" spans="2:22" x14ac:dyDescent="0.35">
      <c r="B572" s="15" t="s">
        <v>962</v>
      </c>
      <c r="C572" s="16">
        <v>4031.26</v>
      </c>
      <c r="D572" s="16">
        <v>4012.0299999999997</v>
      </c>
      <c r="E572" s="16">
        <v>19.230000000000473</v>
      </c>
      <c r="F572" s="17">
        <v>15</v>
      </c>
      <c r="G572" s="18">
        <v>4.7702207250339777E-3</v>
      </c>
      <c r="M572" s="132" t="s">
        <v>1775</v>
      </c>
      <c r="N572" s="131"/>
      <c r="O572" s="131"/>
      <c r="P572" s="131"/>
      <c r="R572" s="15" t="s">
        <v>943</v>
      </c>
      <c r="S572" s="16">
        <v>5362.5599999999995</v>
      </c>
      <c r="U572" s="15" t="s">
        <v>943</v>
      </c>
      <c r="V572" s="16">
        <v>-25.180000000000291</v>
      </c>
    </row>
    <row r="573" spans="2:22" x14ac:dyDescent="0.35">
      <c r="B573" s="15" t="s">
        <v>963</v>
      </c>
      <c r="C573" s="16">
        <v>3975.27</v>
      </c>
      <c r="D573" s="16">
        <v>3610.94</v>
      </c>
      <c r="E573" s="16">
        <v>364.32999999999993</v>
      </c>
      <c r="F573" s="17">
        <v>8</v>
      </c>
      <c r="G573" s="18">
        <v>9.1649120688657604E-2</v>
      </c>
      <c r="M573" s="133" t="s">
        <v>689</v>
      </c>
      <c r="N573" s="39">
        <v>32780.829999999994</v>
      </c>
      <c r="O573" s="39">
        <v>-5116.8400000000111</v>
      </c>
      <c r="P573" s="67">
        <v>56</v>
      </c>
      <c r="R573" s="15" t="s">
        <v>944</v>
      </c>
      <c r="S573" s="16">
        <v>2041.07</v>
      </c>
      <c r="U573" s="15" t="s">
        <v>944</v>
      </c>
      <c r="V573" s="16">
        <v>56.709999999999809</v>
      </c>
    </row>
    <row r="574" spans="2:22" x14ac:dyDescent="0.35">
      <c r="B574" s="15" t="s">
        <v>964</v>
      </c>
      <c r="C574" s="16">
        <v>132410.21999999997</v>
      </c>
      <c r="D574" s="16">
        <v>119127.18000000005</v>
      </c>
      <c r="E574" s="16">
        <v>13283.039999999921</v>
      </c>
      <c r="F574" s="17">
        <v>443</v>
      </c>
      <c r="G574" s="18">
        <v>0.10031733200050512</v>
      </c>
      <c r="M574" s="132" t="s">
        <v>1776</v>
      </c>
      <c r="N574" s="131"/>
      <c r="O574" s="131"/>
      <c r="P574" s="131"/>
      <c r="R574" s="15" t="s">
        <v>945</v>
      </c>
      <c r="S574" s="16">
        <v>16272.889999999998</v>
      </c>
      <c r="U574" s="15" t="s">
        <v>945</v>
      </c>
      <c r="V574" s="16">
        <v>5.4500000000025466</v>
      </c>
    </row>
    <row r="575" spans="2:22" x14ac:dyDescent="0.35">
      <c r="B575" s="15" t="s">
        <v>965</v>
      </c>
      <c r="C575" s="16">
        <v>21339.289999999997</v>
      </c>
      <c r="D575" s="16">
        <v>20812.71</v>
      </c>
      <c r="E575" s="16">
        <v>526.57999999999811</v>
      </c>
      <c r="F575" s="17">
        <v>67</v>
      </c>
      <c r="G575" s="18">
        <v>2.4676547345295844E-2</v>
      </c>
      <c r="M575" s="133" t="s">
        <v>588</v>
      </c>
      <c r="N575" s="39">
        <v>1524.73</v>
      </c>
      <c r="O575" s="39">
        <v>162.05999999999995</v>
      </c>
      <c r="P575" s="67">
        <v>7</v>
      </c>
      <c r="R575" s="15" t="s">
        <v>946</v>
      </c>
      <c r="S575" s="16">
        <v>44573.580000000024</v>
      </c>
      <c r="U575" s="15" t="s">
        <v>946</v>
      </c>
      <c r="V575" s="16">
        <v>5577.4600000000282</v>
      </c>
    </row>
    <row r="576" spans="2:22" x14ac:dyDescent="0.35">
      <c r="B576" s="15" t="s">
        <v>966</v>
      </c>
      <c r="C576" s="16">
        <v>433874.66000000009</v>
      </c>
      <c r="D576" s="16">
        <v>406459.87999999995</v>
      </c>
      <c r="E576" s="16">
        <v>27414.780000000144</v>
      </c>
      <c r="F576" s="17">
        <v>356</v>
      </c>
      <c r="G576" s="18">
        <v>6.3185944069653985E-2</v>
      </c>
      <c r="M576" s="38" t="s">
        <v>1567</v>
      </c>
      <c r="N576" s="131"/>
      <c r="O576" s="131"/>
      <c r="P576" s="131"/>
      <c r="R576" s="15" t="s">
        <v>947</v>
      </c>
      <c r="S576" s="16">
        <v>741360.41000000015</v>
      </c>
      <c r="U576" s="15" t="s">
        <v>947</v>
      </c>
      <c r="V576" s="16">
        <v>-24138.499999999767</v>
      </c>
    </row>
    <row r="577" spans="2:22" x14ac:dyDescent="0.35">
      <c r="B577" s="15" t="s">
        <v>967</v>
      </c>
      <c r="C577" s="16">
        <v>3791.0800000000004</v>
      </c>
      <c r="D577" s="16">
        <v>3860.0400000000004</v>
      </c>
      <c r="E577" s="16">
        <v>-68.960000000000036</v>
      </c>
      <c r="F577" s="17">
        <v>6</v>
      </c>
      <c r="G577" s="18">
        <v>-1.8190067210399154E-2</v>
      </c>
      <c r="M577" s="132" t="s">
        <v>1777</v>
      </c>
      <c r="N577" s="131"/>
      <c r="O577" s="131"/>
      <c r="P577" s="131"/>
      <c r="R577" s="15" t="s">
        <v>948</v>
      </c>
      <c r="S577" s="16">
        <v>4300.57</v>
      </c>
      <c r="U577" s="15" t="s">
        <v>948</v>
      </c>
      <c r="V577" s="16">
        <v>-193.40000000000055</v>
      </c>
    </row>
    <row r="578" spans="2:22" x14ac:dyDescent="0.35">
      <c r="B578" s="15" t="s">
        <v>968</v>
      </c>
      <c r="C578" s="16">
        <v>151404.66000000006</v>
      </c>
      <c r="D578" s="16">
        <v>139694.67000000001</v>
      </c>
      <c r="E578" s="16">
        <v>11709.990000000049</v>
      </c>
      <c r="F578" s="17">
        <v>325</v>
      </c>
      <c r="G578" s="18">
        <v>7.7342335434061563E-2</v>
      </c>
      <c r="M578" s="133" t="s">
        <v>871</v>
      </c>
      <c r="N578" s="39">
        <v>87201.27999999997</v>
      </c>
      <c r="O578" s="39">
        <v>-353.90000000005239</v>
      </c>
      <c r="P578" s="67">
        <v>105</v>
      </c>
      <c r="R578" s="15" t="s">
        <v>949</v>
      </c>
      <c r="S578" s="16">
        <v>43434.920000000006</v>
      </c>
      <c r="U578" s="15" t="s">
        <v>949</v>
      </c>
      <c r="V578" s="16">
        <v>-2821.7200000000012</v>
      </c>
    </row>
    <row r="579" spans="2:22" x14ac:dyDescent="0.35">
      <c r="B579" s="15" t="s">
        <v>969</v>
      </c>
      <c r="C579" s="16">
        <v>200.05</v>
      </c>
      <c r="D579" s="16">
        <v>199.85</v>
      </c>
      <c r="E579" s="16">
        <v>0.20000000000001705</v>
      </c>
      <c r="F579" s="17">
        <v>1</v>
      </c>
      <c r="G579" s="18">
        <v>9.9975006248446399E-4</v>
      </c>
      <c r="M579" s="132" t="s">
        <v>1778</v>
      </c>
      <c r="N579" s="131"/>
      <c r="O579" s="131"/>
      <c r="P579" s="131"/>
      <c r="R579" s="15" t="s">
        <v>950</v>
      </c>
      <c r="S579" s="16">
        <v>194563.61000000004</v>
      </c>
      <c r="U579" s="15" t="s">
        <v>950</v>
      </c>
      <c r="V579" s="16">
        <v>-1911.6999999999243</v>
      </c>
    </row>
    <row r="580" spans="2:22" x14ac:dyDescent="0.35">
      <c r="B580" s="15" t="s">
        <v>970</v>
      </c>
      <c r="C580" s="16">
        <v>292812.77000000019</v>
      </c>
      <c r="D580" s="16">
        <v>263868.62999999989</v>
      </c>
      <c r="E580" s="16">
        <v>28944.140000000305</v>
      </c>
      <c r="F580" s="17">
        <v>981</v>
      </c>
      <c r="G580" s="18">
        <v>9.8848626034992546E-2</v>
      </c>
      <c r="M580" s="133" t="s">
        <v>771</v>
      </c>
      <c r="N580" s="39">
        <v>48530.78</v>
      </c>
      <c r="O580" s="39">
        <v>-1963.9099999999889</v>
      </c>
      <c r="P580" s="67">
        <v>137</v>
      </c>
      <c r="R580" s="15" t="s">
        <v>951</v>
      </c>
      <c r="S580" s="16">
        <v>13657.509999999998</v>
      </c>
      <c r="U580" s="15" t="s">
        <v>951</v>
      </c>
      <c r="V580" s="16">
        <v>-7.8900000000030559</v>
      </c>
    </row>
    <row r="581" spans="2:22" x14ac:dyDescent="0.35">
      <c r="B581" s="15" t="s">
        <v>971</v>
      </c>
      <c r="C581" s="16">
        <v>6001.36</v>
      </c>
      <c r="D581" s="16">
        <v>6158.7299999999987</v>
      </c>
      <c r="E581" s="16">
        <v>-157.36999999999898</v>
      </c>
      <c r="F581" s="17">
        <v>10</v>
      </c>
      <c r="G581" s="18">
        <v>-2.6222389591692381E-2</v>
      </c>
      <c r="M581" s="132" t="s">
        <v>1779</v>
      </c>
      <c r="N581" s="131"/>
      <c r="O581" s="131"/>
      <c r="P581" s="131"/>
      <c r="R581" s="15" t="s">
        <v>952</v>
      </c>
      <c r="S581" s="16">
        <v>18808.149999999991</v>
      </c>
      <c r="U581" s="15" t="s">
        <v>952</v>
      </c>
      <c r="V581" s="16">
        <v>2941.9599999999864</v>
      </c>
    </row>
    <row r="582" spans="2:22" x14ac:dyDescent="0.35">
      <c r="B582" s="15" t="s">
        <v>972</v>
      </c>
      <c r="C582" s="16">
        <v>6037.69</v>
      </c>
      <c r="D582" s="16">
        <v>6180.8</v>
      </c>
      <c r="E582" s="16">
        <v>-143.11000000000058</v>
      </c>
      <c r="F582" s="17">
        <v>13</v>
      </c>
      <c r="G582" s="18">
        <v>-2.3702773742938207E-2</v>
      </c>
      <c r="M582" s="133" t="s">
        <v>820</v>
      </c>
      <c r="N582" s="39">
        <v>572556.59000000055</v>
      </c>
      <c r="O582" s="39">
        <v>-15903.479999999166</v>
      </c>
      <c r="P582" s="67">
        <v>1386</v>
      </c>
      <c r="R582" s="15" t="s">
        <v>953</v>
      </c>
      <c r="S582" s="16">
        <v>4090.2400000000002</v>
      </c>
      <c r="U582" s="15" t="s">
        <v>953</v>
      </c>
      <c r="V582" s="16">
        <v>-991.09999999999991</v>
      </c>
    </row>
    <row r="583" spans="2:22" x14ac:dyDescent="0.35">
      <c r="B583" s="15" t="s">
        <v>973</v>
      </c>
      <c r="C583" s="16">
        <v>22340.77</v>
      </c>
      <c r="D583" s="16">
        <v>22254.920000000002</v>
      </c>
      <c r="E583" s="16">
        <v>85.849999999998545</v>
      </c>
      <c r="F583" s="17">
        <v>52</v>
      </c>
      <c r="G583" s="18">
        <v>3.8427502722600225E-3</v>
      </c>
      <c r="M583" s="132" t="s">
        <v>1780</v>
      </c>
      <c r="N583" s="131"/>
      <c r="O583" s="131"/>
      <c r="P583" s="131"/>
      <c r="R583" s="15" t="s">
        <v>954</v>
      </c>
      <c r="S583" s="16">
        <v>3563.08</v>
      </c>
      <c r="U583" s="15" t="s">
        <v>954</v>
      </c>
      <c r="V583" s="16">
        <v>-525.68000000000029</v>
      </c>
    </row>
    <row r="584" spans="2:22" x14ac:dyDescent="0.35">
      <c r="B584" s="15" t="s">
        <v>974</v>
      </c>
      <c r="C584" s="16">
        <v>2509.61</v>
      </c>
      <c r="D584" s="16">
        <v>3565.62</v>
      </c>
      <c r="E584" s="16">
        <v>-1056.0099999999998</v>
      </c>
      <c r="F584" s="17">
        <v>3</v>
      </c>
      <c r="G584" s="18">
        <v>-0.42078649670665946</v>
      </c>
      <c r="M584" s="133" t="s">
        <v>610</v>
      </c>
      <c r="N584" s="39">
        <v>310485.08000000037</v>
      </c>
      <c r="O584" s="39">
        <v>-5779.2199999998556</v>
      </c>
      <c r="P584" s="67">
        <v>1545</v>
      </c>
      <c r="R584" s="15" t="s">
        <v>955</v>
      </c>
      <c r="S584" s="16">
        <v>603312.16000000061</v>
      </c>
      <c r="U584" s="15" t="s">
        <v>955</v>
      </c>
      <c r="V584" s="16">
        <v>65239.920000001322</v>
      </c>
    </row>
    <row r="585" spans="2:22" x14ac:dyDescent="0.35">
      <c r="B585" s="15" t="s">
        <v>975</v>
      </c>
      <c r="C585" s="16">
        <v>66192.900000000052</v>
      </c>
      <c r="D585" s="16">
        <v>60778.129999999976</v>
      </c>
      <c r="E585" s="16">
        <v>5414.7700000000768</v>
      </c>
      <c r="F585" s="17">
        <v>114</v>
      </c>
      <c r="G585" s="18">
        <v>8.18028821822291E-2</v>
      </c>
      <c r="M585" s="132" t="s">
        <v>1781</v>
      </c>
      <c r="N585" s="131"/>
      <c r="O585" s="131"/>
      <c r="P585" s="131"/>
      <c r="R585" s="15" t="s">
        <v>956</v>
      </c>
      <c r="S585" s="16">
        <v>817125.0299999998</v>
      </c>
      <c r="U585" s="15" t="s">
        <v>956</v>
      </c>
      <c r="V585" s="16">
        <v>-18270.329999999842</v>
      </c>
    </row>
    <row r="586" spans="2:22" x14ac:dyDescent="0.35">
      <c r="B586" s="15" t="s">
        <v>976</v>
      </c>
      <c r="C586" s="16">
        <v>148262.77000000008</v>
      </c>
      <c r="D586" s="16">
        <v>134281.37000000002</v>
      </c>
      <c r="E586" s="16">
        <v>13981.400000000052</v>
      </c>
      <c r="F586" s="17">
        <v>372</v>
      </c>
      <c r="G586" s="18">
        <v>9.430148917358043E-2</v>
      </c>
      <c r="M586" s="133" t="s">
        <v>453</v>
      </c>
      <c r="N586" s="39">
        <v>144825.43</v>
      </c>
      <c r="O586" s="39">
        <v>10361.829999999958</v>
      </c>
      <c r="P586" s="67">
        <v>172</v>
      </c>
      <c r="R586" s="15" t="s">
        <v>957</v>
      </c>
      <c r="S586" s="16">
        <v>8537.44</v>
      </c>
      <c r="U586" s="15" t="s">
        <v>957</v>
      </c>
      <c r="V586" s="16">
        <v>74.950000000000728</v>
      </c>
    </row>
    <row r="587" spans="2:22" x14ac:dyDescent="0.35">
      <c r="B587" s="15" t="s">
        <v>977</v>
      </c>
      <c r="C587" s="16">
        <v>126488.09000000001</v>
      </c>
      <c r="D587" s="16">
        <v>138281.69000000003</v>
      </c>
      <c r="E587" s="16">
        <v>-11793.60000000002</v>
      </c>
      <c r="F587" s="17">
        <v>104</v>
      </c>
      <c r="G587" s="18">
        <v>-9.3238817978831198E-2</v>
      </c>
      <c r="M587" s="133" t="s">
        <v>572</v>
      </c>
      <c r="N587" s="39">
        <v>676732.67000000039</v>
      </c>
      <c r="O587" s="39">
        <v>59131.760000000242</v>
      </c>
      <c r="P587" s="67">
        <v>1946</v>
      </c>
      <c r="R587" s="15" t="s">
        <v>958</v>
      </c>
      <c r="S587" s="16">
        <v>12790.07</v>
      </c>
      <c r="U587" s="15" t="s">
        <v>958</v>
      </c>
      <c r="V587" s="16">
        <v>19.479999999997744</v>
      </c>
    </row>
    <row r="588" spans="2:22" x14ac:dyDescent="0.35">
      <c r="B588" s="15" t="s">
        <v>978</v>
      </c>
      <c r="C588" s="16">
        <v>11676.320000000003</v>
      </c>
      <c r="D588" s="16">
        <v>12039.55</v>
      </c>
      <c r="E588" s="16">
        <v>-363.22999999999593</v>
      </c>
      <c r="F588" s="17">
        <v>14</v>
      </c>
      <c r="G588" s="18">
        <v>-3.1108260136755057E-2</v>
      </c>
      <c r="M588" s="132" t="s">
        <v>1782</v>
      </c>
      <c r="N588" s="131"/>
      <c r="O588" s="131"/>
      <c r="P588" s="131"/>
      <c r="R588" s="15" t="s">
        <v>959</v>
      </c>
      <c r="S588" s="16">
        <v>4854.4799999999996</v>
      </c>
      <c r="U588" s="15" t="s">
        <v>959</v>
      </c>
      <c r="V588" s="16">
        <v>-1153.3700000000008</v>
      </c>
    </row>
    <row r="589" spans="2:22" x14ac:dyDescent="0.35">
      <c r="B589" s="15" t="s">
        <v>979</v>
      </c>
      <c r="C589" s="16">
        <v>120654.41999999998</v>
      </c>
      <c r="D589" s="16">
        <v>125722.69000000008</v>
      </c>
      <c r="E589" s="16">
        <v>-5068.2700000000914</v>
      </c>
      <c r="F589" s="17">
        <v>526</v>
      </c>
      <c r="G589" s="18">
        <v>-4.2006500880780763E-2</v>
      </c>
      <c r="M589" s="133" t="s">
        <v>605</v>
      </c>
      <c r="N589" s="39">
        <v>268236.11000000022</v>
      </c>
      <c r="O589" s="39">
        <v>-1777.4399999997695</v>
      </c>
      <c r="P589" s="67">
        <v>475</v>
      </c>
      <c r="R589" s="15" t="s">
        <v>960</v>
      </c>
      <c r="S589" s="16">
        <v>158416.44</v>
      </c>
      <c r="U589" s="15" t="s">
        <v>960</v>
      </c>
      <c r="V589" s="16">
        <v>17667.51999999999</v>
      </c>
    </row>
    <row r="590" spans="2:22" x14ac:dyDescent="0.35">
      <c r="B590" s="15" t="s">
        <v>980</v>
      </c>
      <c r="C590" s="16">
        <v>165860.13000000006</v>
      </c>
      <c r="D590" s="16">
        <v>153780.23999999996</v>
      </c>
      <c r="E590" s="16">
        <v>12079.890000000101</v>
      </c>
      <c r="F590" s="17">
        <v>123</v>
      </c>
      <c r="G590" s="18">
        <v>7.2831789050208123E-2</v>
      </c>
      <c r="M590" s="132" t="s">
        <v>1783</v>
      </c>
      <c r="N590" s="131"/>
      <c r="O590" s="131"/>
      <c r="P590" s="131"/>
      <c r="R590" s="15" t="s">
        <v>961</v>
      </c>
      <c r="S590" s="16">
        <v>342469.84</v>
      </c>
      <c r="U590" s="15" t="s">
        <v>961</v>
      </c>
      <c r="V590" s="16">
        <v>15642.580000000191</v>
      </c>
    </row>
    <row r="591" spans="2:22" x14ac:dyDescent="0.35">
      <c r="B591" s="15" t="s">
        <v>981</v>
      </c>
      <c r="C591" s="16">
        <v>83441.47</v>
      </c>
      <c r="D591" s="16">
        <v>85938.430000000008</v>
      </c>
      <c r="E591" s="16">
        <v>-2496.9600000000064</v>
      </c>
      <c r="F591" s="17">
        <v>73</v>
      </c>
      <c r="G591" s="18">
        <v>-2.9924688527179666E-2</v>
      </c>
      <c r="M591" s="133" t="s">
        <v>664</v>
      </c>
      <c r="N591" s="39">
        <v>249107.53000000014</v>
      </c>
      <c r="O591" s="39">
        <v>25311.020000000281</v>
      </c>
      <c r="P591" s="67">
        <v>779</v>
      </c>
      <c r="R591" s="15" t="s">
        <v>962</v>
      </c>
      <c r="S591" s="16">
        <v>4031.26</v>
      </c>
      <c r="U591" s="15" t="s">
        <v>962</v>
      </c>
      <c r="V591" s="16">
        <v>19.230000000000473</v>
      </c>
    </row>
    <row r="592" spans="2:22" x14ac:dyDescent="0.35">
      <c r="B592" s="15" t="s">
        <v>982</v>
      </c>
      <c r="C592" s="16">
        <v>17649.289999999997</v>
      </c>
      <c r="D592" s="16">
        <v>18204.3</v>
      </c>
      <c r="E592" s="16">
        <v>-555.01000000000204</v>
      </c>
      <c r="F592" s="17">
        <v>36</v>
      </c>
      <c r="G592" s="18">
        <v>-3.1446590769373846E-2</v>
      </c>
      <c r="M592" s="38" t="s">
        <v>1568</v>
      </c>
      <c r="N592" s="131"/>
      <c r="O592" s="131"/>
      <c r="P592" s="131"/>
      <c r="R592" s="15" t="s">
        <v>963</v>
      </c>
      <c r="S592" s="16">
        <v>3975.27</v>
      </c>
      <c r="U592" s="15" t="s">
        <v>963</v>
      </c>
      <c r="V592" s="16">
        <v>364.32999999999993</v>
      </c>
    </row>
    <row r="593" spans="2:22" x14ac:dyDescent="0.35">
      <c r="B593" s="15" t="s">
        <v>983</v>
      </c>
      <c r="C593" s="16">
        <v>8978.65</v>
      </c>
      <c r="D593" s="16">
        <v>10746.7</v>
      </c>
      <c r="E593" s="16">
        <v>-1768.0500000000011</v>
      </c>
      <c r="F593" s="17">
        <v>14</v>
      </c>
      <c r="G593" s="18">
        <v>-0.19691713119455612</v>
      </c>
      <c r="M593" s="132" t="s">
        <v>1784</v>
      </c>
      <c r="N593" s="131"/>
      <c r="O593" s="131"/>
      <c r="P593" s="131"/>
      <c r="R593" s="15" t="s">
        <v>964</v>
      </c>
      <c r="S593" s="16">
        <v>132410.21999999997</v>
      </c>
      <c r="U593" s="15" t="s">
        <v>964</v>
      </c>
      <c r="V593" s="16">
        <v>13283.039999999921</v>
      </c>
    </row>
    <row r="594" spans="2:22" x14ac:dyDescent="0.35">
      <c r="B594" s="15" t="s">
        <v>984</v>
      </c>
      <c r="C594" s="16">
        <v>125849.34000000003</v>
      </c>
      <c r="D594" s="16">
        <v>113746.42999999998</v>
      </c>
      <c r="E594" s="16">
        <v>12102.910000000047</v>
      </c>
      <c r="F594" s="17">
        <v>296</v>
      </c>
      <c r="G594" s="18">
        <v>9.6169832912910341E-2</v>
      </c>
      <c r="M594" s="133" t="s">
        <v>723</v>
      </c>
      <c r="N594" s="39">
        <v>94373.95</v>
      </c>
      <c r="O594" s="39">
        <v>-164.96000000006461</v>
      </c>
      <c r="P594" s="67">
        <v>143</v>
      </c>
      <c r="R594" s="15" t="s">
        <v>965</v>
      </c>
      <c r="S594" s="16">
        <v>21339.289999999997</v>
      </c>
      <c r="U594" s="15" t="s">
        <v>965</v>
      </c>
      <c r="V594" s="16">
        <v>526.57999999999811</v>
      </c>
    </row>
    <row r="595" spans="2:22" x14ac:dyDescent="0.35">
      <c r="B595" s="15" t="s">
        <v>985</v>
      </c>
      <c r="C595" s="16">
        <v>35248.13999999997</v>
      </c>
      <c r="D595" s="16">
        <v>34944.809999999983</v>
      </c>
      <c r="E595" s="16">
        <v>303.32999999998719</v>
      </c>
      <c r="F595" s="17">
        <v>257</v>
      </c>
      <c r="G595" s="18">
        <v>8.6055604636155972E-3</v>
      </c>
      <c r="M595" s="132" t="s">
        <v>1785</v>
      </c>
      <c r="N595" s="131"/>
      <c r="O595" s="131"/>
      <c r="P595" s="131"/>
      <c r="R595" s="15" t="s">
        <v>966</v>
      </c>
      <c r="S595" s="16">
        <v>433874.66000000009</v>
      </c>
      <c r="U595" s="15" t="s">
        <v>966</v>
      </c>
      <c r="V595" s="16">
        <v>27414.780000000144</v>
      </c>
    </row>
    <row r="596" spans="2:22" x14ac:dyDescent="0.35">
      <c r="B596" s="15" t="s">
        <v>986</v>
      </c>
      <c r="C596" s="16">
        <v>105379.61000000004</v>
      </c>
      <c r="D596" s="16">
        <v>115964.16999999998</v>
      </c>
      <c r="E596" s="16">
        <v>-10584.559999999939</v>
      </c>
      <c r="F596" s="17">
        <v>222</v>
      </c>
      <c r="G596" s="18">
        <v>-0.10044220129491782</v>
      </c>
      <c r="M596" s="133" t="s">
        <v>530</v>
      </c>
      <c r="N596" s="39">
        <v>1893.49</v>
      </c>
      <c r="O596" s="39">
        <v>-67.330000000000155</v>
      </c>
      <c r="P596" s="67">
        <v>7</v>
      </c>
      <c r="R596" s="15" t="s">
        <v>967</v>
      </c>
      <c r="S596" s="16">
        <v>3791.0800000000004</v>
      </c>
      <c r="U596" s="15" t="s">
        <v>967</v>
      </c>
      <c r="V596" s="16">
        <v>-68.960000000000036</v>
      </c>
    </row>
    <row r="597" spans="2:22" x14ac:dyDescent="0.35">
      <c r="B597" s="15" t="s">
        <v>987</v>
      </c>
      <c r="C597" s="16">
        <v>309815.05000000016</v>
      </c>
      <c r="D597" s="16">
        <v>317058.25000000017</v>
      </c>
      <c r="E597" s="16">
        <v>-7243.2000000000116</v>
      </c>
      <c r="F597" s="17">
        <v>879</v>
      </c>
      <c r="G597" s="18">
        <v>-2.3379109568757255E-2</v>
      </c>
      <c r="M597" s="132" t="s">
        <v>1786</v>
      </c>
      <c r="N597" s="131"/>
      <c r="O597" s="131"/>
      <c r="P597" s="131"/>
      <c r="R597" s="15" t="s">
        <v>968</v>
      </c>
      <c r="S597" s="16">
        <v>151404.66000000006</v>
      </c>
      <c r="U597" s="15" t="s">
        <v>968</v>
      </c>
      <c r="V597" s="16">
        <v>11709.990000000049</v>
      </c>
    </row>
    <row r="598" spans="2:22" x14ac:dyDescent="0.35">
      <c r="B598" s="15" t="s">
        <v>988</v>
      </c>
      <c r="C598" s="16">
        <v>21909.33</v>
      </c>
      <c r="D598" s="16">
        <v>24276.480000000003</v>
      </c>
      <c r="E598" s="16">
        <v>-2367.1500000000015</v>
      </c>
      <c r="F598" s="17">
        <v>20</v>
      </c>
      <c r="G598" s="18">
        <v>-0.10804301181277572</v>
      </c>
      <c r="M598" s="133" t="s">
        <v>475</v>
      </c>
      <c r="N598" s="39">
        <v>131729.31000000003</v>
      </c>
      <c r="O598" s="39">
        <v>13743.910000000062</v>
      </c>
      <c r="P598" s="67">
        <v>249</v>
      </c>
      <c r="R598" s="15" t="s">
        <v>969</v>
      </c>
      <c r="S598" s="16">
        <v>200.05</v>
      </c>
      <c r="U598" s="15" t="s">
        <v>969</v>
      </c>
      <c r="V598" s="16">
        <v>0.20000000000001705</v>
      </c>
    </row>
    <row r="599" spans="2:22" x14ac:dyDescent="0.35">
      <c r="B599" s="15" t="s">
        <v>989</v>
      </c>
      <c r="C599" s="16">
        <v>28933.809999999998</v>
      </c>
      <c r="D599" s="16">
        <v>29897.679999999997</v>
      </c>
      <c r="E599" s="16">
        <v>-963.86999999999898</v>
      </c>
      <c r="F599" s="17">
        <v>68</v>
      </c>
      <c r="G599" s="18">
        <v>-3.3312930443657407E-2</v>
      </c>
      <c r="M599" s="133" t="s">
        <v>679</v>
      </c>
      <c r="N599" s="39">
        <v>394899.3000000004</v>
      </c>
      <c r="O599" s="39">
        <v>-8951.4499999998952</v>
      </c>
      <c r="P599" s="67">
        <v>701</v>
      </c>
      <c r="R599" s="15" t="s">
        <v>970</v>
      </c>
      <c r="S599" s="16">
        <v>292812.77000000019</v>
      </c>
      <c r="U599" s="15" t="s">
        <v>970</v>
      </c>
      <c r="V599" s="16">
        <v>28944.140000000305</v>
      </c>
    </row>
    <row r="600" spans="2:22" x14ac:dyDescent="0.35">
      <c r="B600" s="15" t="s">
        <v>990</v>
      </c>
      <c r="C600" s="16">
        <v>101947.19999999998</v>
      </c>
      <c r="D600" s="16">
        <v>91485.489999999991</v>
      </c>
      <c r="E600" s="16">
        <v>10461.709999999992</v>
      </c>
      <c r="F600" s="17">
        <v>286</v>
      </c>
      <c r="G600" s="18">
        <v>0.10261890468791682</v>
      </c>
      <c r="M600" s="132" t="s">
        <v>1787</v>
      </c>
      <c r="N600" s="131"/>
      <c r="O600" s="131"/>
      <c r="P600" s="131"/>
      <c r="R600" s="15" t="s">
        <v>971</v>
      </c>
      <c r="S600" s="16">
        <v>6001.36</v>
      </c>
      <c r="U600" s="15" t="s">
        <v>971</v>
      </c>
      <c r="V600" s="16">
        <v>-157.36999999999898</v>
      </c>
    </row>
    <row r="601" spans="2:22" x14ac:dyDescent="0.35">
      <c r="B601" s="15" t="s">
        <v>991</v>
      </c>
      <c r="C601" s="16">
        <v>220371.20000000019</v>
      </c>
      <c r="D601" s="16">
        <v>197026.15</v>
      </c>
      <c r="E601" s="16">
        <v>23345.050000000192</v>
      </c>
      <c r="F601" s="17">
        <v>658</v>
      </c>
      <c r="G601" s="18">
        <v>0.10593512219382648</v>
      </c>
      <c r="M601" s="133" t="s">
        <v>727</v>
      </c>
      <c r="N601" s="39">
        <v>108295.05999999998</v>
      </c>
      <c r="O601" s="39">
        <v>-5746.2399999999907</v>
      </c>
      <c r="P601" s="67">
        <v>184</v>
      </c>
      <c r="R601" s="15" t="s">
        <v>972</v>
      </c>
      <c r="S601" s="16">
        <v>6037.69</v>
      </c>
      <c r="U601" s="15" t="s">
        <v>972</v>
      </c>
      <c r="V601" s="16">
        <v>-143.11000000000058</v>
      </c>
    </row>
    <row r="602" spans="2:22" x14ac:dyDescent="0.35">
      <c r="B602" s="15" t="s">
        <v>992</v>
      </c>
      <c r="C602" s="16">
        <v>249739.22000000023</v>
      </c>
      <c r="D602" s="16">
        <v>222967.06000000017</v>
      </c>
      <c r="E602" s="16">
        <v>26772.160000000062</v>
      </c>
      <c r="F602" s="17">
        <v>1101</v>
      </c>
      <c r="G602" s="18">
        <v>0.10720046294690933</v>
      </c>
      <c r="M602" s="132" t="s">
        <v>1788</v>
      </c>
      <c r="N602" s="131"/>
      <c r="O602" s="131"/>
      <c r="P602" s="131"/>
      <c r="R602" s="15" t="s">
        <v>973</v>
      </c>
      <c r="S602" s="16">
        <v>22340.77</v>
      </c>
      <c r="U602" s="15" t="s">
        <v>973</v>
      </c>
      <c r="V602" s="16">
        <v>85.849999999998545</v>
      </c>
    </row>
    <row r="603" spans="2:22" x14ac:dyDescent="0.35">
      <c r="B603" s="15" t="s">
        <v>993</v>
      </c>
      <c r="C603" s="16">
        <v>98487.43</v>
      </c>
      <c r="D603" s="16">
        <v>104704.3</v>
      </c>
      <c r="E603" s="16">
        <v>-6216.8700000000099</v>
      </c>
      <c r="F603" s="17">
        <v>137</v>
      </c>
      <c r="G603" s="18">
        <v>-6.3123486926199721E-2</v>
      </c>
      <c r="M603" s="133" t="s">
        <v>657</v>
      </c>
      <c r="N603" s="39">
        <v>289036.55000000005</v>
      </c>
      <c r="O603" s="39">
        <v>29158.050000000017</v>
      </c>
      <c r="P603" s="67">
        <v>641</v>
      </c>
      <c r="R603" s="15" t="s">
        <v>974</v>
      </c>
      <c r="S603" s="16">
        <v>2509.61</v>
      </c>
      <c r="U603" s="15" t="s">
        <v>974</v>
      </c>
      <c r="V603" s="16">
        <v>-1056.0099999999998</v>
      </c>
    </row>
    <row r="604" spans="2:22" x14ac:dyDescent="0.35">
      <c r="B604" s="15" t="s">
        <v>994</v>
      </c>
      <c r="C604" s="16">
        <v>138840.68000000011</v>
      </c>
      <c r="D604" s="16">
        <v>128913.52</v>
      </c>
      <c r="E604" s="16">
        <v>9927.1600000001054</v>
      </c>
      <c r="F604" s="17">
        <v>161</v>
      </c>
      <c r="G604" s="18">
        <v>7.1500370064451549E-2</v>
      </c>
      <c r="M604" s="132" t="s">
        <v>1789</v>
      </c>
      <c r="N604" s="131"/>
      <c r="O604" s="131"/>
      <c r="P604" s="131"/>
      <c r="R604" s="15" t="s">
        <v>975</v>
      </c>
      <c r="S604" s="16">
        <v>66192.900000000052</v>
      </c>
      <c r="U604" s="15" t="s">
        <v>975</v>
      </c>
      <c r="V604" s="16">
        <v>5414.7700000000768</v>
      </c>
    </row>
    <row r="605" spans="2:22" x14ac:dyDescent="0.35">
      <c r="B605" s="15" t="s">
        <v>995</v>
      </c>
      <c r="C605" s="16">
        <v>12216.329999999998</v>
      </c>
      <c r="D605" s="16">
        <v>13011.600000000004</v>
      </c>
      <c r="E605" s="16">
        <v>-795.27000000000589</v>
      </c>
      <c r="F605" s="17">
        <v>82</v>
      </c>
      <c r="G605" s="18">
        <v>-6.5098929056435606E-2</v>
      </c>
      <c r="M605" s="133" t="s">
        <v>770</v>
      </c>
      <c r="N605" s="39">
        <v>99674.35</v>
      </c>
      <c r="O605" s="39">
        <v>-1419.6399999999994</v>
      </c>
      <c r="P605" s="67">
        <v>415</v>
      </c>
      <c r="R605" s="15" t="s">
        <v>976</v>
      </c>
      <c r="S605" s="16">
        <v>148262.77000000008</v>
      </c>
      <c r="U605" s="15" t="s">
        <v>976</v>
      </c>
      <c r="V605" s="16">
        <v>13981.400000000052</v>
      </c>
    </row>
    <row r="606" spans="2:22" x14ac:dyDescent="0.35">
      <c r="B606" s="15" t="s">
        <v>996</v>
      </c>
      <c r="C606" s="16">
        <v>8140.73</v>
      </c>
      <c r="D606" s="16">
        <v>8546.869999999999</v>
      </c>
      <c r="E606" s="16">
        <v>-406.13999999999942</v>
      </c>
      <c r="F606" s="17">
        <v>16</v>
      </c>
      <c r="G606" s="18">
        <v>-4.9889874740962965E-2</v>
      </c>
      <c r="M606" s="132" t="s">
        <v>1790</v>
      </c>
      <c r="N606" s="131"/>
      <c r="O606" s="131"/>
      <c r="P606" s="131"/>
      <c r="R606" s="15" t="s">
        <v>977</v>
      </c>
      <c r="S606" s="16">
        <v>126488.09000000001</v>
      </c>
      <c r="U606" s="15" t="s">
        <v>977</v>
      </c>
      <c r="V606" s="16">
        <v>-11793.60000000002</v>
      </c>
    </row>
    <row r="607" spans="2:22" x14ac:dyDescent="0.35">
      <c r="B607" s="15" t="s">
        <v>997</v>
      </c>
      <c r="C607" s="16">
        <v>9518.0399999999991</v>
      </c>
      <c r="D607" s="16">
        <v>9933.2299999999977</v>
      </c>
      <c r="E607" s="16">
        <v>-415.18999999999869</v>
      </c>
      <c r="F607" s="17">
        <v>29</v>
      </c>
      <c r="G607" s="18">
        <v>-4.3621375829477366E-2</v>
      </c>
      <c r="M607" s="133" t="s">
        <v>528</v>
      </c>
      <c r="N607" s="39">
        <v>57.68</v>
      </c>
      <c r="O607" s="39">
        <v>-5.7700000000000031</v>
      </c>
      <c r="P607" s="67">
        <v>2</v>
      </c>
      <c r="R607" s="15" t="s">
        <v>978</v>
      </c>
      <c r="S607" s="16">
        <v>11676.320000000003</v>
      </c>
      <c r="U607" s="15" t="s">
        <v>978</v>
      </c>
      <c r="V607" s="16">
        <v>-363.22999999999593</v>
      </c>
    </row>
    <row r="608" spans="2:22" x14ac:dyDescent="0.35">
      <c r="B608" s="15" t="s">
        <v>998</v>
      </c>
      <c r="C608" s="16">
        <v>794909.73000000173</v>
      </c>
      <c r="D608" s="16">
        <v>779385.83999999973</v>
      </c>
      <c r="E608" s="16">
        <v>15523.890000001993</v>
      </c>
      <c r="F608" s="17">
        <v>2392</v>
      </c>
      <c r="G608" s="18">
        <v>1.952912313704093E-2</v>
      </c>
      <c r="M608" s="38" t="s">
        <v>1569</v>
      </c>
      <c r="N608" s="131"/>
      <c r="O608" s="131"/>
      <c r="P608" s="131"/>
      <c r="R608" s="15" t="s">
        <v>979</v>
      </c>
      <c r="S608" s="16">
        <v>120654.41999999998</v>
      </c>
      <c r="U608" s="15" t="s">
        <v>979</v>
      </c>
      <c r="V608" s="16">
        <v>-5068.2700000000914</v>
      </c>
    </row>
    <row r="609" spans="2:22" x14ac:dyDescent="0.35">
      <c r="B609" s="15" t="s">
        <v>999</v>
      </c>
      <c r="C609" s="16">
        <v>6324.6399999999994</v>
      </c>
      <c r="D609" s="16">
        <v>6549.54</v>
      </c>
      <c r="E609" s="16">
        <v>-224.90000000000055</v>
      </c>
      <c r="F609" s="17">
        <v>15</v>
      </c>
      <c r="G609" s="18">
        <v>-3.5559336183561524E-2</v>
      </c>
      <c r="M609" s="132" t="s">
        <v>1791</v>
      </c>
      <c r="N609" s="131"/>
      <c r="O609" s="131"/>
      <c r="P609" s="131"/>
      <c r="R609" s="15" t="s">
        <v>980</v>
      </c>
      <c r="S609" s="16">
        <v>165860.13000000006</v>
      </c>
      <c r="U609" s="15" t="s">
        <v>980</v>
      </c>
      <c r="V609" s="16">
        <v>12079.890000000101</v>
      </c>
    </row>
    <row r="610" spans="2:22" x14ac:dyDescent="0.35">
      <c r="B610" s="15" t="s">
        <v>1000</v>
      </c>
      <c r="C610" s="16">
        <v>14602.989999999996</v>
      </c>
      <c r="D610" s="16">
        <v>12605.93</v>
      </c>
      <c r="E610" s="16">
        <v>1997.0599999999959</v>
      </c>
      <c r="F610" s="17">
        <v>97</v>
      </c>
      <c r="G610" s="18">
        <v>0.13675692443807716</v>
      </c>
      <c r="M610" s="133" t="s">
        <v>600</v>
      </c>
      <c r="N610" s="39">
        <v>131151.88999999996</v>
      </c>
      <c r="O610" s="39">
        <v>-9857.6700000001583</v>
      </c>
      <c r="P610" s="67">
        <v>621</v>
      </c>
      <c r="R610" s="15" t="s">
        <v>981</v>
      </c>
      <c r="S610" s="16">
        <v>83441.47</v>
      </c>
      <c r="U610" s="15" t="s">
        <v>981</v>
      </c>
      <c r="V610" s="16">
        <v>-2496.9600000000064</v>
      </c>
    </row>
    <row r="611" spans="2:22" x14ac:dyDescent="0.35">
      <c r="B611" s="15" t="s">
        <v>1001</v>
      </c>
      <c r="C611" s="16">
        <v>216399.14999999991</v>
      </c>
      <c r="D611" s="16">
        <v>227178.13000000003</v>
      </c>
      <c r="E611" s="16">
        <v>-10778.980000000127</v>
      </c>
      <c r="F611" s="17">
        <v>434</v>
      </c>
      <c r="G611" s="18">
        <v>-4.9810639274692765E-2</v>
      </c>
      <c r="M611" s="132" t="s">
        <v>1792</v>
      </c>
      <c r="N611" s="131"/>
      <c r="O611" s="131"/>
      <c r="P611" s="131"/>
      <c r="R611" s="15" t="s">
        <v>982</v>
      </c>
      <c r="S611" s="16">
        <v>17649.289999999997</v>
      </c>
      <c r="U611" s="15" t="s">
        <v>982</v>
      </c>
      <c r="V611" s="16">
        <v>-555.01000000000204</v>
      </c>
    </row>
    <row r="612" spans="2:22" x14ac:dyDescent="0.35">
      <c r="B612" s="15" t="s">
        <v>1002</v>
      </c>
      <c r="C612" s="16">
        <v>13470.99</v>
      </c>
      <c r="D612" s="16">
        <v>12393.539999999999</v>
      </c>
      <c r="E612" s="16">
        <v>1077.4500000000007</v>
      </c>
      <c r="F612" s="17">
        <v>13</v>
      </c>
      <c r="G612" s="18">
        <v>7.998298566029674E-2</v>
      </c>
      <c r="M612" s="133" t="s">
        <v>503</v>
      </c>
      <c r="N612" s="39">
        <v>81838.549999999988</v>
      </c>
      <c r="O612" s="39">
        <v>-290.13000000003376</v>
      </c>
      <c r="P612" s="67">
        <v>102</v>
      </c>
      <c r="R612" s="15" t="s">
        <v>983</v>
      </c>
      <c r="S612" s="16">
        <v>8978.65</v>
      </c>
      <c r="U612" s="15" t="s">
        <v>983</v>
      </c>
      <c r="V612" s="16">
        <v>-1768.0500000000011</v>
      </c>
    </row>
    <row r="613" spans="2:22" x14ac:dyDescent="0.35">
      <c r="B613" s="15" t="s">
        <v>1003</v>
      </c>
      <c r="C613" s="16">
        <v>1020.59</v>
      </c>
      <c r="D613" s="16">
        <v>1082.51</v>
      </c>
      <c r="E613" s="16">
        <v>-61.919999999999959</v>
      </c>
      <c r="F613" s="17">
        <v>1</v>
      </c>
      <c r="G613" s="18">
        <v>-6.0670788465495409E-2</v>
      </c>
      <c r="M613" s="133" t="s">
        <v>1015</v>
      </c>
      <c r="N613" s="39">
        <v>323.99</v>
      </c>
      <c r="O613" s="39">
        <v>-19.659999999999968</v>
      </c>
      <c r="P613" s="67">
        <v>1</v>
      </c>
      <c r="R613" s="15" t="s">
        <v>984</v>
      </c>
      <c r="S613" s="16">
        <v>125849.34000000003</v>
      </c>
      <c r="U613" s="15" t="s">
        <v>984</v>
      </c>
      <c r="V613" s="16">
        <v>12102.910000000047</v>
      </c>
    </row>
    <row r="614" spans="2:22" x14ac:dyDescent="0.35">
      <c r="B614" s="15" t="s">
        <v>1004</v>
      </c>
      <c r="C614" s="16">
        <v>90764.15</v>
      </c>
      <c r="D614" s="16">
        <v>91032.430000000022</v>
      </c>
      <c r="E614" s="16">
        <v>-268.28000000002794</v>
      </c>
      <c r="F614" s="17">
        <v>123</v>
      </c>
      <c r="G614" s="18">
        <v>-2.9557925678809086E-3</v>
      </c>
      <c r="M614" s="132" t="s">
        <v>1793</v>
      </c>
      <c r="N614" s="131"/>
      <c r="O614" s="131"/>
      <c r="P614" s="131"/>
      <c r="R614" s="15" t="s">
        <v>985</v>
      </c>
      <c r="S614" s="16">
        <v>35248.13999999997</v>
      </c>
      <c r="U614" s="15" t="s">
        <v>985</v>
      </c>
      <c r="V614" s="16">
        <v>303.32999999998719</v>
      </c>
    </row>
    <row r="615" spans="2:22" x14ac:dyDescent="0.35">
      <c r="B615" s="15" t="s">
        <v>1005</v>
      </c>
      <c r="C615" s="16">
        <v>276.25</v>
      </c>
      <c r="D615" s="16">
        <v>247.35</v>
      </c>
      <c r="E615" s="16">
        <v>28.900000000000006</v>
      </c>
      <c r="F615" s="17">
        <v>3</v>
      </c>
      <c r="G615" s="18">
        <v>0.10461538461538464</v>
      </c>
      <c r="M615" s="133" t="s">
        <v>891</v>
      </c>
      <c r="N615" s="39">
        <v>8288.76</v>
      </c>
      <c r="O615" s="39">
        <v>-91.999999999998181</v>
      </c>
      <c r="P615" s="67">
        <v>15</v>
      </c>
      <c r="R615" s="15" t="s">
        <v>986</v>
      </c>
      <c r="S615" s="16">
        <v>105379.61000000004</v>
      </c>
      <c r="U615" s="15" t="s">
        <v>986</v>
      </c>
      <c r="V615" s="16">
        <v>-10584.559999999939</v>
      </c>
    </row>
    <row r="616" spans="2:22" x14ac:dyDescent="0.35">
      <c r="B616" s="15" t="s">
        <v>1006</v>
      </c>
      <c r="C616" s="16">
        <v>23677.15</v>
      </c>
      <c r="D616" s="16">
        <v>25812.18</v>
      </c>
      <c r="E616" s="16">
        <v>-2135.0299999999988</v>
      </c>
      <c r="F616" s="17">
        <v>28</v>
      </c>
      <c r="G616" s="18">
        <v>-9.0172592562871745E-2</v>
      </c>
      <c r="M616" s="132" t="s">
        <v>1794</v>
      </c>
      <c r="N616" s="131"/>
      <c r="O616" s="131"/>
      <c r="P616" s="131"/>
      <c r="R616" s="15" t="s">
        <v>987</v>
      </c>
      <c r="S616" s="16">
        <v>309815.05000000016</v>
      </c>
      <c r="U616" s="15" t="s">
        <v>987</v>
      </c>
      <c r="V616" s="16">
        <v>-7243.2000000000116</v>
      </c>
    </row>
    <row r="617" spans="2:22" x14ac:dyDescent="0.35">
      <c r="B617" s="15" t="s">
        <v>1007</v>
      </c>
      <c r="C617" s="16">
        <v>20168.71</v>
      </c>
      <c r="D617" s="16">
        <v>21565.019999999997</v>
      </c>
      <c r="E617" s="16">
        <v>-1396.3099999999977</v>
      </c>
      <c r="F617" s="17">
        <v>47</v>
      </c>
      <c r="G617" s="18">
        <v>-6.9231497701141897E-2</v>
      </c>
      <c r="M617" s="133" t="s">
        <v>615</v>
      </c>
      <c r="N617" s="39">
        <v>101000.32000000002</v>
      </c>
      <c r="O617" s="39">
        <v>401.2100000000064</v>
      </c>
      <c r="P617" s="67">
        <v>181</v>
      </c>
      <c r="R617" s="15" t="s">
        <v>988</v>
      </c>
      <c r="S617" s="16">
        <v>21909.33</v>
      </c>
      <c r="U617" s="15" t="s">
        <v>988</v>
      </c>
      <c r="V617" s="16">
        <v>-2367.1500000000015</v>
      </c>
    </row>
    <row r="618" spans="2:22" x14ac:dyDescent="0.35">
      <c r="B618" s="15" t="s">
        <v>1008</v>
      </c>
      <c r="C618" s="16">
        <v>2414.8700000000003</v>
      </c>
      <c r="D618" s="16">
        <v>2324.5000000000005</v>
      </c>
      <c r="E618" s="16">
        <v>90.369999999999891</v>
      </c>
      <c r="F618" s="17">
        <v>25</v>
      </c>
      <c r="G618" s="18">
        <v>3.7422304306235894E-2</v>
      </c>
      <c r="M618" s="132" t="s">
        <v>1795</v>
      </c>
      <c r="N618" s="131"/>
      <c r="O618" s="131"/>
      <c r="P618" s="131"/>
      <c r="R618" s="15" t="s">
        <v>989</v>
      </c>
      <c r="S618" s="16">
        <v>28933.809999999998</v>
      </c>
      <c r="U618" s="15" t="s">
        <v>989</v>
      </c>
      <c r="V618" s="16">
        <v>-963.86999999999898</v>
      </c>
    </row>
    <row r="619" spans="2:22" x14ac:dyDescent="0.35">
      <c r="B619" s="15" t="s">
        <v>1009</v>
      </c>
      <c r="C619" s="16">
        <v>553925.64999999991</v>
      </c>
      <c r="D619" s="16">
        <v>608271.80000000005</v>
      </c>
      <c r="E619" s="16">
        <v>-54346.15000000014</v>
      </c>
      <c r="F619" s="17">
        <v>1363</v>
      </c>
      <c r="G619" s="18">
        <v>-9.8110910733236759E-2</v>
      </c>
      <c r="M619" s="133" t="s">
        <v>822</v>
      </c>
      <c r="N619" s="39">
        <v>1295.98</v>
      </c>
      <c r="O619" s="39">
        <v>99.110000000000127</v>
      </c>
      <c r="P619" s="67">
        <v>2</v>
      </c>
      <c r="R619" s="15" t="s">
        <v>990</v>
      </c>
      <c r="S619" s="16">
        <v>101947.19999999998</v>
      </c>
      <c r="U619" s="15" t="s">
        <v>990</v>
      </c>
      <c r="V619" s="16">
        <v>10461.709999999992</v>
      </c>
    </row>
    <row r="620" spans="2:22" x14ac:dyDescent="0.35">
      <c r="B620" s="15" t="s">
        <v>1010</v>
      </c>
      <c r="C620" s="16">
        <v>19413.989999999991</v>
      </c>
      <c r="D620" s="16">
        <v>19419.480000000003</v>
      </c>
      <c r="E620" s="16">
        <v>-5.4900000000125146</v>
      </c>
      <c r="F620" s="17">
        <v>28</v>
      </c>
      <c r="G620" s="18">
        <v>-2.8278576428712065E-4</v>
      </c>
      <c r="M620" s="132" t="s">
        <v>1796</v>
      </c>
      <c r="N620" s="131"/>
      <c r="O620" s="131"/>
      <c r="P620" s="131"/>
      <c r="R620" s="15" t="s">
        <v>991</v>
      </c>
      <c r="S620" s="16">
        <v>220371.20000000019</v>
      </c>
      <c r="U620" s="15" t="s">
        <v>991</v>
      </c>
      <c r="V620" s="16">
        <v>23345.050000000192</v>
      </c>
    </row>
    <row r="621" spans="2:22" x14ac:dyDescent="0.35">
      <c r="B621" s="15" t="s">
        <v>1011</v>
      </c>
      <c r="C621" s="16">
        <v>2074.6999999999998</v>
      </c>
      <c r="D621" s="16">
        <v>2098.1999999999998</v>
      </c>
      <c r="E621" s="16">
        <v>-23.5</v>
      </c>
      <c r="F621" s="17">
        <v>3</v>
      </c>
      <c r="G621" s="18">
        <v>-1.1326938834530294E-2</v>
      </c>
      <c r="M621" s="133" t="s">
        <v>957</v>
      </c>
      <c r="N621" s="39">
        <v>8537.44</v>
      </c>
      <c r="O621" s="39">
        <v>74.950000000000728</v>
      </c>
      <c r="P621" s="67">
        <v>23</v>
      </c>
      <c r="R621" s="15" t="s">
        <v>992</v>
      </c>
      <c r="S621" s="16">
        <v>249739.22000000023</v>
      </c>
      <c r="U621" s="15" t="s">
        <v>992</v>
      </c>
      <c r="V621" s="16">
        <v>26772.160000000062</v>
      </c>
    </row>
    <row r="622" spans="2:22" x14ac:dyDescent="0.35">
      <c r="B622" s="15" t="s">
        <v>1012</v>
      </c>
      <c r="C622" s="16">
        <v>222822.91999999995</v>
      </c>
      <c r="D622" s="16">
        <v>229814.83999999988</v>
      </c>
      <c r="E622" s="16">
        <v>-6991.9199999999255</v>
      </c>
      <c r="F622" s="17">
        <v>1410</v>
      </c>
      <c r="G622" s="18">
        <v>-3.1378818660126734E-2</v>
      </c>
      <c r="M622" s="132" t="s">
        <v>1797</v>
      </c>
      <c r="N622" s="131"/>
      <c r="O622" s="131"/>
      <c r="P622" s="131"/>
      <c r="R622" s="15" t="s">
        <v>993</v>
      </c>
      <c r="S622" s="16">
        <v>98487.43</v>
      </c>
      <c r="U622" s="15" t="s">
        <v>993</v>
      </c>
      <c r="V622" s="16">
        <v>-6216.8700000000099</v>
      </c>
    </row>
    <row r="623" spans="2:22" x14ac:dyDescent="0.35">
      <c r="B623" s="15" t="s">
        <v>1013</v>
      </c>
      <c r="C623" s="16">
        <v>41565.740000000005</v>
      </c>
      <c r="D623" s="16">
        <v>41711.359999999986</v>
      </c>
      <c r="E623" s="16">
        <v>-145.61999999998079</v>
      </c>
      <c r="F623" s="17">
        <v>128</v>
      </c>
      <c r="G623" s="18">
        <v>-3.5033659932430113E-3</v>
      </c>
      <c r="M623" s="133" t="s">
        <v>668</v>
      </c>
      <c r="N623" s="39">
        <v>212369.0900000002</v>
      </c>
      <c r="O623" s="39">
        <v>19462.540000000095</v>
      </c>
      <c r="P623" s="67">
        <v>566</v>
      </c>
      <c r="R623" s="15" t="s">
        <v>994</v>
      </c>
      <c r="S623" s="16">
        <v>138840.68000000011</v>
      </c>
      <c r="U623" s="15" t="s">
        <v>994</v>
      </c>
      <c r="V623" s="16">
        <v>9927.1600000001054</v>
      </c>
    </row>
    <row r="624" spans="2:22" x14ac:dyDescent="0.35">
      <c r="B624" s="15" t="s">
        <v>1014</v>
      </c>
      <c r="C624" s="16">
        <v>71252.789999999964</v>
      </c>
      <c r="D624" s="16">
        <v>71251.360000000015</v>
      </c>
      <c r="E624" s="16">
        <v>1.4299999999493593</v>
      </c>
      <c r="F624" s="17">
        <v>124</v>
      </c>
      <c r="G624" s="18">
        <v>2.0069389562841821E-5</v>
      </c>
      <c r="M624" s="132" t="s">
        <v>1798</v>
      </c>
      <c r="N624" s="131"/>
      <c r="O624" s="131"/>
      <c r="P624" s="131"/>
      <c r="R624" s="15" t="s">
        <v>995</v>
      </c>
      <c r="S624" s="16">
        <v>12216.329999999998</v>
      </c>
      <c r="U624" s="15" t="s">
        <v>995</v>
      </c>
      <c r="V624" s="16">
        <v>-795.27000000000589</v>
      </c>
    </row>
    <row r="625" spans="2:22" x14ac:dyDescent="0.35">
      <c r="B625" s="15" t="s">
        <v>1015</v>
      </c>
      <c r="C625" s="16">
        <v>323.99</v>
      </c>
      <c r="D625" s="16">
        <v>343.65</v>
      </c>
      <c r="E625" s="16">
        <v>-19.659999999999968</v>
      </c>
      <c r="F625" s="17">
        <v>1</v>
      </c>
      <c r="G625" s="18">
        <v>-6.0680885212506461E-2</v>
      </c>
      <c r="M625" s="133" t="s">
        <v>540</v>
      </c>
      <c r="N625" s="39">
        <v>2418.83</v>
      </c>
      <c r="O625" s="39">
        <v>199.54999999999973</v>
      </c>
      <c r="P625" s="67">
        <v>6</v>
      </c>
      <c r="R625" s="15" t="s">
        <v>996</v>
      </c>
      <c r="S625" s="16">
        <v>8140.73</v>
      </c>
      <c r="U625" s="15" t="s">
        <v>996</v>
      </c>
      <c r="V625" s="16">
        <v>-406.13999999999942</v>
      </c>
    </row>
    <row r="626" spans="2:22" x14ac:dyDescent="0.35">
      <c r="B626" s="15" t="s">
        <v>1016</v>
      </c>
      <c r="C626" s="16">
        <v>1291.76</v>
      </c>
      <c r="D626" s="16">
        <v>1115.03</v>
      </c>
      <c r="E626" s="16">
        <v>176.73000000000002</v>
      </c>
      <c r="F626" s="17">
        <v>8</v>
      </c>
      <c r="G626" s="18">
        <v>0.13681333993930764</v>
      </c>
      <c r="M626" s="133" t="s">
        <v>542</v>
      </c>
      <c r="N626" s="39">
        <v>22522.76</v>
      </c>
      <c r="O626" s="39">
        <v>-1551.6300000000083</v>
      </c>
      <c r="P626" s="67">
        <v>36</v>
      </c>
      <c r="R626" s="15" t="s">
        <v>997</v>
      </c>
      <c r="S626" s="16">
        <v>9518.0399999999991</v>
      </c>
      <c r="U626" s="15" t="s">
        <v>997</v>
      </c>
      <c r="V626" s="16">
        <v>-415.18999999999869</v>
      </c>
    </row>
    <row r="627" spans="2:22" x14ac:dyDescent="0.35">
      <c r="B627" s="15" t="s">
        <v>1017</v>
      </c>
      <c r="C627" s="16">
        <v>88310.89</v>
      </c>
      <c r="D627" s="16">
        <v>88403</v>
      </c>
      <c r="E627" s="16">
        <v>-92.110000000000582</v>
      </c>
      <c r="F627" s="17">
        <v>174</v>
      </c>
      <c r="G627" s="18">
        <v>-1.0430197227091764E-3</v>
      </c>
      <c r="M627" s="133" t="s">
        <v>662</v>
      </c>
      <c r="N627" s="39">
        <v>158389.09999999995</v>
      </c>
      <c r="O627" s="39">
        <v>-13393.430000000051</v>
      </c>
      <c r="P627" s="67">
        <v>228</v>
      </c>
      <c r="R627" s="15" t="s">
        <v>998</v>
      </c>
      <c r="S627" s="16">
        <v>794909.73000000173</v>
      </c>
      <c r="U627" s="15" t="s">
        <v>998</v>
      </c>
      <c r="V627" s="16">
        <v>15523.890000001993</v>
      </c>
    </row>
    <row r="628" spans="2:22" x14ac:dyDescent="0.35">
      <c r="B628" s="15" t="s">
        <v>1018</v>
      </c>
      <c r="C628" s="16">
        <v>47478.55</v>
      </c>
      <c r="D628" s="16">
        <v>47740.099999999991</v>
      </c>
      <c r="E628" s="16">
        <v>-261.54999999998836</v>
      </c>
      <c r="F628" s="17">
        <v>203</v>
      </c>
      <c r="G628" s="18">
        <v>-5.5088034491362591E-3</v>
      </c>
      <c r="M628" s="133" t="s">
        <v>813</v>
      </c>
      <c r="N628" s="39">
        <v>336412.88000000024</v>
      </c>
      <c r="O628" s="39">
        <v>-7168.2599999998929</v>
      </c>
      <c r="P628" s="67">
        <v>1588</v>
      </c>
      <c r="R628" s="15" t="s">
        <v>999</v>
      </c>
      <c r="S628" s="16">
        <v>6324.6399999999994</v>
      </c>
      <c r="U628" s="15" t="s">
        <v>999</v>
      </c>
      <c r="V628" s="16">
        <v>-224.90000000000055</v>
      </c>
    </row>
    <row r="629" spans="2:22" x14ac:dyDescent="0.35">
      <c r="B629" s="15" t="s">
        <v>1019</v>
      </c>
      <c r="C629" s="16">
        <v>113945.76999999997</v>
      </c>
      <c r="D629" s="16">
        <v>119970.3</v>
      </c>
      <c r="E629" s="16">
        <v>-6024.5300000000279</v>
      </c>
      <c r="F629" s="17">
        <v>178</v>
      </c>
      <c r="G629" s="18">
        <v>-5.2871905644237861E-2</v>
      </c>
      <c r="M629" s="133" t="s">
        <v>843</v>
      </c>
      <c r="N629" s="39">
        <v>5291.420000000001</v>
      </c>
      <c r="O629" s="39">
        <v>-19.62999999999829</v>
      </c>
      <c r="P629" s="67">
        <v>10</v>
      </c>
      <c r="R629" s="15" t="s">
        <v>1000</v>
      </c>
      <c r="S629" s="16">
        <v>14602.989999999996</v>
      </c>
      <c r="U629" s="15" t="s">
        <v>1000</v>
      </c>
      <c r="V629" s="16">
        <v>1997.0599999999959</v>
      </c>
    </row>
    <row r="630" spans="2:22" x14ac:dyDescent="0.35">
      <c r="B630" s="15" t="s">
        <v>1020</v>
      </c>
      <c r="C630" s="16">
        <v>11932.480000000001</v>
      </c>
      <c r="D630" s="16">
        <v>13346.440000000002</v>
      </c>
      <c r="E630" s="16">
        <v>-1413.9600000000009</v>
      </c>
      <c r="F630" s="17">
        <v>10</v>
      </c>
      <c r="G630" s="18">
        <v>-0.11849674166644325</v>
      </c>
      <c r="M630" s="133" t="s">
        <v>905</v>
      </c>
      <c r="N630" s="39">
        <v>1615.2</v>
      </c>
      <c r="O630" s="39">
        <v>21.760000000000218</v>
      </c>
      <c r="P630" s="67">
        <v>5</v>
      </c>
      <c r="R630" s="15" t="s">
        <v>1001</v>
      </c>
      <c r="S630" s="16">
        <v>216399.14999999991</v>
      </c>
      <c r="U630" s="15" t="s">
        <v>1001</v>
      </c>
      <c r="V630" s="16">
        <v>-10778.980000000127</v>
      </c>
    </row>
    <row r="631" spans="2:22" x14ac:dyDescent="0.35">
      <c r="B631" s="15" t="s">
        <v>1021</v>
      </c>
      <c r="C631" s="16">
        <v>4918.49</v>
      </c>
      <c r="D631" s="16">
        <v>5066.3599999999988</v>
      </c>
      <c r="E631" s="16">
        <v>-147.86999999999898</v>
      </c>
      <c r="F631" s="17">
        <v>14</v>
      </c>
      <c r="G631" s="18">
        <v>-3.0064105040367876E-2</v>
      </c>
      <c r="M631" s="133" t="s">
        <v>916</v>
      </c>
      <c r="N631" s="39">
        <v>11250.27</v>
      </c>
      <c r="O631" s="39">
        <v>34.950000000000728</v>
      </c>
      <c r="P631" s="67">
        <v>30</v>
      </c>
      <c r="R631" s="15" t="s">
        <v>1002</v>
      </c>
      <c r="S631" s="16">
        <v>13470.99</v>
      </c>
      <c r="U631" s="15" t="s">
        <v>1002</v>
      </c>
      <c r="V631" s="16">
        <v>1077.4500000000007</v>
      </c>
    </row>
    <row r="632" spans="2:22" x14ac:dyDescent="0.35">
      <c r="B632" s="15" t="s">
        <v>1022</v>
      </c>
      <c r="C632" s="16">
        <v>246063.35000000021</v>
      </c>
      <c r="D632" s="16">
        <v>220487.87999999995</v>
      </c>
      <c r="E632" s="16">
        <v>25575.470000000263</v>
      </c>
      <c r="F632" s="17">
        <v>879</v>
      </c>
      <c r="G632" s="18">
        <v>0.1039385589117609</v>
      </c>
      <c r="M632" s="133" t="s">
        <v>925</v>
      </c>
      <c r="N632" s="39">
        <v>22110.439999999995</v>
      </c>
      <c r="O632" s="39">
        <v>2482.739999999998</v>
      </c>
      <c r="P632" s="67">
        <v>64</v>
      </c>
      <c r="R632" s="15" t="s">
        <v>1003</v>
      </c>
      <c r="S632" s="16">
        <v>1020.59</v>
      </c>
      <c r="U632" s="15" t="s">
        <v>1003</v>
      </c>
      <c r="V632" s="16">
        <v>-61.919999999999959</v>
      </c>
    </row>
    <row r="633" spans="2:22" x14ac:dyDescent="0.35">
      <c r="B633" s="15" t="s">
        <v>1023</v>
      </c>
      <c r="C633" s="16">
        <v>130652.35000000006</v>
      </c>
      <c r="D633" s="16">
        <v>117908.75999999997</v>
      </c>
      <c r="E633" s="16">
        <v>12743.590000000098</v>
      </c>
      <c r="F633" s="17">
        <v>304</v>
      </c>
      <c r="G633" s="18">
        <v>9.7538161387836442E-2</v>
      </c>
      <c r="M633" s="133" t="s">
        <v>1023</v>
      </c>
      <c r="N633" s="39">
        <v>130652.35000000006</v>
      </c>
      <c r="O633" s="39">
        <v>12743.590000000098</v>
      </c>
      <c r="P633" s="67">
        <v>304</v>
      </c>
      <c r="R633" s="15" t="s">
        <v>1004</v>
      </c>
      <c r="S633" s="16">
        <v>90764.15</v>
      </c>
      <c r="U633" s="15" t="s">
        <v>1004</v>
      </c>
      <c r="V633" s="16">
        <v>-268.28000000002794</v>
      </c>
    </row>
    <row r="634" spans="2:22" x14ac:dyDescent="0.35">
      <c r="B634" s="15" t="s">
        <v>1024</v>
      </c>
      <c r="C634" s="16">
        <v>148658.95000000004</v>
      </c>
      <c r="D634" s="16">
        <v>137893.53000000003</v>
      </c>
      <c r="E634" s="16">
        <v>10765.420000000013</v>
      </c>
      <c r="F634" s="17">
        <v>101</v>
      </c>
      <c r="G634" s="18">
        <v>7.2416897872613864E-2</v>
      </c>
      <c r="M634" s="132" t="s">
        <v>1799</v>
      </c>
      <c r="N634" s="131"/>
      <c r="O634" s="131"/>
      <c r="P634" s="131"/>
      <c r="R634" s="15" t="s">
        <v>1005</v>
      </c>
      <c r="S634" s="16">
        <v>276.25</v>
      </c>
      <c r="U634" s="15" t="s">
        <v>1005</v>
      </c>
      <c r="V634" s="16">
        <v>28.900000000000006</v>
      </c>
    </row>
    <row r="635" spans="2:22" x14ac:dyDescent="0.35">
      <c r="B635" s="15" t="s">
        <v>1025</v>
      </c>
      <c r="C635" s="16">
        <v>77468.450000000012</v>
      </c>
      <c r="D635" s="16">
        <v>72590.070000000022</v>
      </c>
      <c r="E635" s="16">
        <v>4878.3799999999901</v>
      </c>
      <c r="F635" s="17">
        <v>57</v>
      </c>
      <c r="G635" s="18">
        <v>6.2972474600950318E-2</v>
      </c>
      <c r="M635" s="133" t="s">
        <v>442</v>
      </c>
      <c r="N635" s="39">
        <v>35847.339999999997</v>
      </c>
      <c r="O635" s="39">
        <v>-89.740000000005239</v>
      </c>
      <c r="P635" s="67">
        <v>72</v>
      </c>
      <c r="R635" s="15" t="s">
        <v>1006</v>
      </c>
      <c r="S635" s="16">
        <v>23677.15</v>
      </c>
      <c r="U635" s="15" t="s">
        <v>1006</v>
      </c>
      <c r="V635" s="16">
        <v>-2135.0299999999988</v>
      </c>
    </row>
    <row r="636" spans="2:22" x14ac:dyDescent="0.35">
      <c r="B636" s="15" t="s">
        <v>124</v>
      </c>
      <c r="C636" s="16">
        <v>77548570.199999124</v>
      </c>
      <c r="D636" s="16">
        <v>76549075.630000249</v>
      </c>
      <c r="E636" s="16">
        <v>999494.56999887526</v>
      </c>
      <c r="F636" s="17">
        <v>204114</v>
      </c>
      <c r="G636" s="18">
        <v>1.2888626668695002E-2</v>
      </c>
      <c r="M636" s="132" t="s">
        <v>1800</v>
      </c>
      <c r="N636" s="131"/>
      <c r="O636" s="131"/>
      <c r="P636" s="131"/>
      <c r="R636" s="15" t="s">
        <v>1007</v>
      </c>
      <c r="S636" s="16">
        <v>20168.71</v>
      </c>
      <c r="U636" s="15" t="s">
        <v>1007</v>
      </c>
      <c r="V636" s="16">
        <v>-1396.3099999999977</v>
      </c>
    </row>
    <row r="637" spans="2:22" x14ac:dyDescent="0.35">
      <c r="M637" s="133" t="s">
        <v>652</v>
      </c>
      <c r="N637" s="39">
        <v>3048.48</v>
      </c>
      <c r="O637" s="39">
        <v>477.21000000000004</v>
      </c>
      <c r="P637" s="67">
        <v>29</v>
      </c>
      <c r="R637" s="15" t="s">
        <v>1008</v>
      </c>
      <c r="S637" s="16">
        <v>2414.8700000000003</v>
      </c>
      <c r="U637" s="15" t="s">
        <v>1008</v>
      </c>
      <c r="V637" s="16">
        <v>90.369999999999891</v>
      </c>
    </row>
    <row r="638" spans="2:22" x14ac:dyDescent="0.35">
      <c r="M638" s="133" t="s">
        <v>966</v>
      </c>
      <c r="N638" s="39">
        <v>433874.66000000009</v>
      </c>
      <c r="O638" s="39">
        <v>27414.780000000144</v>
      </c>
      <c r="P638" s="67">
        <v>356</v>
      </c>
      <c r="R638" s="15" t="s">
        <v>1009</v>
      </c>
      <c r="S638" s="16">
        <v>553925.64999999991</v>
      </c>
      <c r="U638" s="15" t="s">
        <v>1009</v>
      </c>
      <c r="V638" s="16">
        <v>-54346.15000000014</v>
      </c>
    </row>
    <row r="639" spans="2:22" x14ac:dyDescent="0.35">
      <c r="M639" s="133" t="s">
        <v>992</v>
      </c>
      <c r="N639" s="39">
        <v>249739.22000000023</v>
      </c>
      <c r="O639" s="39">
        <v>26772.160000000062</v>
      </c>
      <c r="P639" s="67">
        <v>1101</v>
      </c>
      <c r="R639" s="15" t="s">
        <v>1010</v>
      </c>
      <c r="S639" s="16">
        <v>19413.989999999991</v>
      </c>
      <c r="U639" s="15" t="s">
        <v>1010</v>
      </c>
      <c r="V639" s="16">
        <v>-5.4900000000125146</v>
      </c>
    </row>
    <row r="640" spans="2:22" x14ac:dyDescent="0.35">
      <c r="M640" s="132" t="s">
        <v>1801</v>
      </c>
      <c r="N640" s="131"/>
      <c r="O640" s="131"/>
      <c r="P640" s="131"/>
      <c r="R640" s="15" t="s">
        <v>1011</v>
      </c>
      <c r="S640" s="16">
        <v>2074.6999999999998</v>
      </c>
      <c r="U640" s="15" t="s">
        <v>1011</v>
      </c>
      <c r="V640" s="16">
        <v>-23.5</v>
      </c>
    </row>
    <row r="641" spans="13:22" x14ac:dyDescent="0.35">
      <c r="M641" s="133" t="s">
        <v>980</v>
      </c>
      <c r="N641" s="39">
        <v>165860.13000000006</v>
      </c>
      <c r="O641" s="39">
        <v>12079.890000000101</v>
      </c>
      <c r="P641" s="67">
        <v>123</v>
      </c>
      <c r="R641" s="15" t="s">
        <v>1012</v>
      </c>
      <c r="S641" s="16">
        <v>222822.91999999995</v>
      </c>
      <c r="U641" s="15" t="s">
        <v>1012</v>
      </c>
      <c r="V641" s="16">
        <v>-6991.9199999999255</v>
      </c>
    </row>
    <row r="642" spans="13:22" x14ac:dyDescent="0.35">
      <c r="M642" s="132" t="s">
        <v>1802</v>
      </c>
      <c r="N642" s="131"/>
      <c r="O642" s="131"/>
      <c r="P642" s="131"/>
      <c r="R642" s="15" t="s">
        <v>1013</v>
      </c>
      <c r="S642" s="16">
        <v>41565.740000000005</v>
      </c>
      <c r="U642" s="15" t="s">
        <v>1013</v>
      </c>
      <c r="V642" s="16">
        <v>-145.61999999998079</v>
      </c>
    </row>
    <row r="643" spans="13:22" x14ac:dyDescent="0.35">
      <c r="M643" s="133" t="s">
        <v>812</v>
      </c>
      <c r="N643" s="39">
        <v>10517.279999999999</v>
      </c>
      <c r="O643" s="39">
        <v>-1366.590000000002</v>
      </c>
      <c r="P643" s="67">
        <v>9</v>
      </c>
      <c r="R643" s="15" t="s">
        <v>1014</v>
      </c>
      <c r="S643" s="16">
        <v>71252.789999999964</v>
      </c>
      <c r="U643" s="15" t="s">
        <v>1014</v>
      </c>
      <c r="V643" s="16">
        <v>1.4299999999493593</v>
      </c>
    </row>
    <row r="644" spans="13:22" x14ac:dyDescent="0.35">
      <c r="M644" s="132" t="s">
        <v>1803</v>
      </c>
      <c r="N644" s="131"/>
      <c r="O644" s="131"/>
      <c r="P644" s="131"/>
      <c r="R644" s="15" t="s">
        <v>1015</v>
      </c>
      <c r="S644" s="16">
        <v>323.99</v>
      </c>
      <c r="U644" s="15" t="s">
        <v>1015</v>
      </c>
      <c r="V644" s="16">
        <v>-19.659999999999968</v>
      </c>
    </row>
    <row r="645" spans="13:22" x14ac:dyDescent="0.35">
      <c r="M645" s="133" t="s">
        <v>804</v>
      </c>
      <c r="N645" s="39">
        <v>22238.930000000004</v>
      </c>
      <c r="O645" s="39">
        <v>-2169.7499999999964</v>
      </c>
      <c r="P645" s="67">
        <v>42</v>
      </c>
      <c r="R645" s="15" t="s">
        <v>1016</v>
      </c>
      <c r="S645" s="16">
        <v>1291.76</v>
      </c>
      <c r="U645" s="15" t="s">
        <v>1016</v>
      </c>
      <c r="V645" s="16">
        <v>176.73000000000002</v>
      </c>
    </row>
    <row r="646" spans="13:22" x14ac:dyDescent="0.35">
      <c r="M646" s="132" t="s">
        <v>1804</v>
      </c>
      <c r="N646" s="131"/>
      <c r="O646" s="131"/>
      <c r="P646" s="131"/>
      <c r="R646" s="15" t="s">
        <v>1017</v>
      </c>
      <c r="S646" s="16">
        <v>88310.89</v>
      </c>
      <c r="U646" s="15" t="s">
        <v>1017</v>
      </c>
      <c r="V646" s="16">
        <v>-92.110000000000582</v>
      </c>
    </row>
    <row r="647" spans="13:22" x14ac:dyDescent="0.35">
      <c r="M647" s="133" t="s">
        <v>921</v>
      </c>
      <c r="N647" s="39">
        <v>83433.139999999985</v>
      </c>
      <c r="O647" s="39">
        <v>-1370.0900000000402</v>
      </c>
      <c r="P647" s="67">
        <v>338</v>
      </c>
      <c r="R647" s="15" t="s">
        <v>1018</v>
      </c>
      <c r="S647" s="16">
        <v>47478.55</v>
      </c>
      <c r="U647" s="15" t="s">
        <v>1018</v>
      </c>
      <c r="V647" s="16">
        <v>-261.54999999998836</v>
      </c>
    </row>
    <row r="648" spans="13:22" x14ac:dyDescent="0.35">
      <c r="M648" s="38" t="s">
        <v>1570</v>
      </c>
      <c r="N648" s="131"/>
      <c r="O648" s="131"/>
      <c r="P648" s="131"/>
      <c r="R648" s="15" t="s">
        <v>1019</v>
      </c>
      <c r="S648" s="16">
        <v>113945.76999999997</v>
      </c>
      <c r="U648" s="15" t="s">
        <v>1019</v>
      </c>
      <c r="V648" s="16">
        <v>-6024.5300000000279</v>
      </c>
    </row>
    <row r="649" spans="13:22" x14ac:dyDescent="0.35">
      <c r="M649" s="132" t="s">
        <v>1805</v>
      </c>
      <c r="N649" s="131"/>
      <c r="O649" s="131"/>
      <c r="P649" s="131"/>
      <c r="R649" s="15" t="s">
        <v>1020</v>
      </c>
      <c r="S649" s="16">
        <v>11932.480000000001</v>
      </c>
      <c r="U649" s="15" t="s">
        <v>1020</v>
      </c>
      <c r="V649" s="16">
        <v>-1413.9600000000009</v>
      </c>
    </row>
    <row r="650" spans="13:22" x14ac:dyDescent="0.35">
      <c r="M650" s="133" t="s">
        <v>844</v>
      </c>
      <c r="N650" s="39">
        <v>1060.1099999999999</v>
      </c>
      <c r="O650" s="39">
        <v>24.749999999999773</v>
      </c>
      <c r="P650" s="67">
        <v>4</v>
      </c>
      <c r="R650" s="15" t="s">
        <v>1021</v>
      </c>
      <c r="S650" s="16">
        <v>4918.49</v>
      </c>
      <c r="U650" s="15" t="s">
        <v>1021</v>
      </c>
      <c r="V650" s="16">
        <v>-147.86999999999898</v>
      </c>
    </row>
    <row r="651" spans="13:22" x14ac:dyDescent="0.35">
      <c r="M651" s="132" t="s">
        <v>1806</v>
      </c>
      <c r="N651" s="131"/>
      <c r="O651" s="131"/>
      <c r="P651" s="131"/>
      <c r="R651" s="15" t="s">
        <v>1022</v>
      </c>
      <c r="S651" s="16">
        <v>246063.35000000021</v>
      </c>
      <c r="U651" s="15" t="s">
        <v>1022</v>
      </c>
      <c r="V651" s="16">
        <v>25575.470000000263</v>
      </c>
    </row>
    <row r="652" spans="13:22" x14ac:dyDescent="0.35">
      <c r="M652" s="133" t="s">
        <v>845</v>
      </c>
      <c r="N652" s="39">
        <v>5751.6200000000008</v>
      </c>
      <c r="O652" s="39">
        <v>448.3700000000008</v>
      </c>
      <c r="P652" s="67">
        <v>13</v>
      </c>
      <c r="R652" s="15" t="s">
        <v>1023</v>
      </c>
      <c r="S652" s="16">
        <v>130652.35000000006</v>
      </c>
      <c r="U652" s="15" t="s">
        <v>1023</v>
      </c>
      <c r="V652" s="16">
        <v>12743.590000000098</v>
      </c>
    </row>
    <row r="653" spans="13:22" x14ac:dyDescent="0.35">
      <c r="M653" s="132" t="s">
        <v>1807</v>
      </c>
      <c r="N653" s="131"/>
      <c r="O653" s="131"/>
      <c r="P653" s="131"/>
      <c r="R653" s="15" t="s">
        <v>1024</v>
      </c>
      <c r="S653" s="16">
        <v>148658.95000000004</v>
      </c>
      <c r="U653" s="15" t="s">
        <v>1024</v>
      </c>
      <c r="V653" s="16">
        <v>10765.420000000013</v>
      </c>
    </row>
    <row r="654" spans="13:22" x14ac:dyDescent="0.35">
      <c r="M654" s="133" t="s">
        <v>430</v>
      </c>
      <c r="N654" s="39">
        <v>422901.0300000002</v>
      </c>
      <c r="O654" s="39">
        <v>38639.760000000184</v>
      </c>
      <c r="P654" s="67">
        <v>1207</v>
      </c>
      <c r="R654" s="15" t="s">
        <v>1025</v>
      </c>
      <c r="S654" s="16">
        <v>77468.450000000012</v>
      </c>
      <c r="U654" s="15" t="s">
        <v>1025</v>
      </c>
      <c r="V654" s="16">
        <v>4878.3799999999901</v>
      </c>
    </row>
    <row r="655" spans="13:22" x14ac:dyDescent="0.35">
      <c r="M655" s="132" t="s">
        <v>1808</v>
      </c>
      <c r="N655" s="131"/>
      <c r="O655" s="131"/>
      <c r="P655" s="131"/>
      <c r="R655" s="15" t="s">
        <v>124</v>
      </c>
      <c r="S655" s="16">
        <v>77548570.199999124</v>
      </c>
      <c r="U655" s="15" t="s">
        <v>124</v>
      </c>
      <c r="V655" s="16">
        <v>999494.56999887526</v>
      </c>
    </row>
    <row r="656" spans="13:22" x14ac:dyDescent="0.35">
      <c r="M656" s="133" t="s">
        <v>499</v>
      </c>
      <c r="N656" s="39">
        <v>15007.280000000002</v>
      </c>
      <c r="O656" s="39">
        <v>36.680000000000291</v>
      </c>
      <c r="P656" s="67">
        <v>30</v>
      </c>
    </row>
    <row r="657" spans="13:16" x14ac:dyDescent="0.35">
      <c r="M657" s="132" t="s">
        <v>1809</v>
      </c>
      <c r="N657" s="131"/>
      <c r="O657" s="131"/>
      <c r="P657" s="131"/>
    </row>
    <row r="658" spans="13:16" x14ac:dyDescent="0.35">
      <c r="M658" s="133" t="s">
        <v>508</v>
      </c>
      <c r="N658" s="39">
        <v>3611.2199999999993</v>
      </c>
      <c r="O658" s="39">
        <v>-60.520000000000891</v>
      </c>
      <c r="P658" s="67">
        <v>8</v>
      </c>
    </row>
    <row r="659" spans="13:16" x14ac:dyDescent="0.35">
      <c r="M659" s="132" t="s">
        <v>1810</v>
      </c>
      <c r="N659" s="131"/>
      <c r="O659" s="131"/>
      <c r="P659" s="131"/>
    </row>
    <row r="660" spans="13:16" x14ac:dyDescent="0.35">
      <c r="M660" s="133" t="s">
        <v>743</v>
      </c>
      <c r="N660" s="39">
        <v>294287.81000000011</v>
      </c>
      <c r="O660" s="39">
        <v>28008.360000000044</v>
      </c>
      <c r="P660" s="67">
        <v>609</v>
      </c>
    </row>
    <row r="661" spans="13:16" x14ac:dyDescent="0.35">
      <c r="M661" s="132" t="s">
        <v>1811</v>
      </c>
      <c r="N661" s="131"/>
      <c r="O661" s="131"/>
      <c r="P661" s="131"/>
    </row>
    <row r="662" spans="13:16" x14ac:dyDescent="0.35">
      <c r="M662" s="133" t="s">
        <v>527</v>
      </c>
      <c r="N662" s="39">
        <v>115943.17000000003</v>
      </c>
      <c r="O662" s="39">
        <v>3431.2800000001007</v>
      </c>
      <c r="P662" s="67">
        <v>194</v>
      </c>
    </row>
    <row r="663" spans="13:16" x14ac:dyDescent="0.35">
      <c r="M663" s="132" t="s">
        <v>1812</v>
      </c>
      <c r="N663" s="131"/>
      <c r="O663" s="131"/>
      <c r="P663" s="131"/>
    </row>
    <row r="664" spans="13:16" x14ac:dyDescent="0.35">
      <c r="M664" s="133" t="s">
        <v>773</v>
      </c>
      <c r="N664" s="39">
        <v>24.29</v>
      </c>
      <c r="O664" s="39">
        <v>6.3099999999999987</v>
      </c>
      <c r="P664" s="67">
        <v>1</v>
      </c>
    </row>
    <row r="665" spans="13:16" x14ac:dyDescent="0.35">
      <c r="M665" s="132" t="s">
        <v>1813</v>
      </c>
      <c r="N665" s="131"/>
      <c r="O665" s="131"/>
      <c r="P665" s="131"/>
    </row>
    <row r="666" spans="13:16" x14ac:dyDescent="0.35">
      <c r="M666" s="133" t="s">
        <v>879</v>
      </c>
      <c r="N666" s="39">
        <v>17162.879999999997</v>
      </c>
      <c r="O666" s="39">
        <v>1927.4299999999948</v>
      </c>
      <c r="P666" s="67">
        <v>39</v>
      </c>
    </row>
    <row r="667" spans="13:16" x14ac:dyDescent="0.35">
      <c r="M667" s="132" t="s">
        <v>1814</v>
      </c>
      <c r="N667" s="131"/>
      <c r="O667" s="131"/>
      <c r="P667" s="131"/>
    </row>
    <row r="668" spans="13:16" x14ac:dyDescent="0.35">
      <c r="M668" s="133" t="s">
        <v>402</v>
      </c>
      <c r="N668" s="39">
        <v>7079.93</v>
      </c>
      <c r="O668" s="39">
        <v>-1162.0599999999995</v>
      </c>
      <c r="P668" s="67">
        <v>15</v>
      </c>
    </row>
    <row r="669" spans="13:16" x14ac:dyDescent="0.35">
      <c r="M669" s="133" t="s">
        <v>526</v>
      </c>
      <c r="N669" s="39">
        <v>13974.71</v>
      </c>
      <c r="O669" s="39">
        <v>-673.01000000000204</v>
      </c>
      <c r="P669" s="67">
        <v>70</v>
      </c>
    </row>
    <row r="670" spans="13:16" x14ac:dyDescent="0.35">
      <c r="M670" s="132" t="s">
        <v>1815</v>
      </c>
      <c r="N670" s="131"/>
      <c r="O670" s="131"/>
      <c r="P670" s="131"/>
    </row>
    <row r="671" spans="13:16" x14ac:dyDescent="0.35">
      <c r="M671" s="133" t="s">
        <v>799</v>
      </c>
      <c r="N671" s="39">
        <v>137716.11999999994</v>
      </c>
      <c r="O671" s="39">
        <v>507.41999999992549</v>
      </c>
      <c r="P671" s="67">
        <v>366</v>
      </c>
    </row>
    <row r="672" spans="13:16" x14ac:dyDescent="0.35">
      <c r="M672" s="132" t="s">
        <v>1816</v>
      </c>
      <c r="N672" s="131"/>
      <c r="O672" s="131"/>
      <c r="P672" s="131"/>
    </row>
    <row r="673" spans="13:16" x14ac:dyDescent="0.35">
      <c r="M673" s="133" t="s">
        <v>776</v>
      </c>
      <c r="N673" s="39">
        <v>2845.73</v>
      </c>
      <c r="O673" s="39">
        <v>55.249999999999545</v>
      </c>
      <c r="P673" s="67">
        <v>14</v>
      </c>
    </row>
    <row r="674" spans="13:16" x14ac:dyDescent="0.35">
      <c r="M674" s="38" t="s">
        <v>1571</v>
      </c>
      <c r="N674" s="131"/>
      <c r="O674" s="131"/>
      <c r="P674" s="131"/>
    </row>
    <row r="675" spans="13:16" x14ac:dyDescent="0.35">
      <c r="M675" s="132" t="s">
        <v>1817</v>
      </c>
      <c r="N675" s="131"/>
      <c r="O675" s="131"/>
      <c r="P675" s="131"/>
    </row>
    <row r="676" spans="13:16" x14ac:dyDescent="0.35">
      <c r="M676" s="133" t="s">
        <v>1001</v>
      </c>
      <c r="N676" s="39">
        <v>216399.14999999991</v>
      </c>
      <c r="O676" s="39">
        <v>-10778.980000000127</v>
      </c>
      <c r="P676" s="67">
        <v>434</v>
      </c>
    </row>
    <row r="677" spans="13:16" x14ac:dyDescent="0.35">
      <c r="M677" s="132" t="s">
        <v>1818</v>
      </c>
      <c r="N677" s="131"/>
      <c r="O677" s="131"/>
      <c r="P677" s="131"/>
    </row>
    <row r="678" spans="13:16" x14ac:dyDescent="0.35">
      <c r="M678" s="133" t="s">
        <v>431</v>
      </c>
      <c r="N678" s="39">
        <v>6587.38</v>
      </c>
      <c r="O678" s="39">
        <v>819.60999999999967</v>
      </c>
      <c r="P678" s="67">
        <v>14</v>
      </c>
    </row>
    <row r="679" spans="13:16" x14ac:dyDescent="0.35">
      <c r="M679" s="132" t="s">
        <v>1819</v>
      </c>
      <c r="N679" s="131"/>
      <c r="O679" s="131"/>
      <c r="P679" s="131"/>
    </row>
    <row r="680" spans="13:16" x14ac:dyDescent="0.35">
      <c r="M680" s="133" t="s">
        <v>481</v>
      </c>
      <c r="N680" s="39">
        <v>6962.3399999999992</v>
      </c>
      <c r="O680" s="39">
        <v>-148.66000000000076</v>
      </c>
      <c r="P680" s="67">
        <v>17</v>
      </c>
    </row>
    <row r="681" spans="13:16" x14ac:dyDescent="0.35">
      <c r="M681" s="38" t="s">
        <v>1572</v>
      </c>
      <c r="N681" s="131"/>
      <c r="O681" s="131"/>
      <c r="P681" s="131"/>
    </row>
    <row r="682" spans="13:16" x14ac:dyDescent="0.35">
      <c r="M682" s="132" t="s">
        <v>1820</v>
      </c>
      <c r="N682" s="131"/>
      <c r="O682" s="131"/>
      <c r="P682" s="131"/>
    </row>
    <row r="683" spans="13:16" x14ac:dyDescent="0.35">
      <c r="M683" s="133" t="s">
        <v>690</v>
      </c>
      <c r="N683" s="39">
        <v>3385.3500000000004</v>
      </c>
      <c r="O683" s="39">
        <v>400.9699999999998</v>
      </c>
      <c r="P683" s="67">
        <v>6</v>
      </c>
    </row>
    <row r="684" spans="13:16" x14ac:dyDescent="0.35">
      <c r="M684" s="132" t="s">
        <v>1821</v>
      </c>
      <c r="N684" s="131"/>
      <c r="O684" s="131"/>
      <c r="P684" s="131"/>
    </row>
    <row r="685" spans="13:16" x14ac:dyDescent="0.35">
      <c r="M685" s="133" t="s">
        <v>476</v>
      </c>
      <c r="N685" s="39">
        <v>22369.199999999997</v>
      </c>
      <c r="O685" s="39">
        <v>629.10999999999331</v>
      </c>
      <c r="P685" s="67">
        <v>95</v>
      </c>
    </row>
    <row r="686" spans="13:16" x14ac:dyDescent="0.35">
      <c r="M686" s="133" t="s">
        <v>552</v>
      </c>
      <c r="N686" s="39">
        <v>67.540000000000006</v>
      </c>
      <c r="O686" s="39">
        <v>17.560000000000009</v>
      </c>
      <c r="P686" s="67">
        <v>1</v>
      </c>
    </row>
    <row r="687" spans="13:16" x14ac:dyDescent="0.35">
      <c r="M687" s="133" t="s">
        <v>674</v>
      </c>
      <c r="N687" s="39">
        <v>1938.9199999999998</v>
      </c>
      <c r="O687" s="39">
        <v>34.519999999999754</v>
      </c>
      <c r="P687" s="67">
        <v>10</v>
      </c>
    </row>
    <row r="688" spans="13:16" x14ac:dyDescent="0.35">
      <c r="M688" s="133" t="s">
        <v>687</v>
      </c>
      <c r="N688" s="39">
        <v>41816.379999999997</v>
      </c>
      <c r="O688" s="39">
        <v>-874.91999999999825</v>
      </c>
      <c r="P688" s="67">
        <v>105</v>
      </c>
    </row>
    <row r="689" spans="13:16" x14ac:dyDescent="0.35">
      <c r="M689" s="133" t="s">
        <v>946</v>
      </c>
      <c r="N689" s="39">
        <v>44573.580000000024</v>
      </c>
      <c r="O689" s="39">
        <v>5577.4600000000282</v>
      </c>
      <c r="P689" s="67">
        <v>177</v>
      </c>
    </row>
    <row r="690" spans="13:16" x14ac:dyDescent="0.35">
      <c r="M690" s="132" t="s">
        <v>1822</v>
      </c>
      <c r="N690" s="131"/>
      <c r="O690" s="131"/>
      <c r="P690" s="131"/>
    </row>
    <row r="691" spans="13:16" x14ac:dyDescent="0.35">
      <c r="M691" s="133" t="s">
        <v>1008</v>
      </c>
      <c r="N691" s="39">
        <v>2414.8700000000003</v>
      </c>
      <c r="O691" s="39">
        <v>90.369999999999891</v>
      </c>
      <c r="P691" s="67">
        <v>25</v>
      </c>
    </row>
    <row r="692" spans="13:16" x14ac:dyDescent="0.35">
      <c r="M692" s="132" t="s">
        <v>1823</v>
      </c>
      <c r="N692" s="131"/>
      <c r="O692" s="131"/>
      <c r="P692" s="131"/>
    </row>
    <row r="693" spans="13:16" x14ac:dyDescent="0.35">
      <c r="M693" s="133" t="s">
        <v>688</v>
      </c>
      <c r="N693" s="39">
        <v>4182.8900000000003</v>
      </c>
      <c r="O693" s="39">
        <v>-39.550000000000182</v>
      </c>
      <c r="P693" s="67">
        <v>11</v>
      </c>
    </row>
    <row r="694" spans="13:16" x14ac:dyDescent="0.35">
      <c r="M694" s="132" t="s">
        <v>1824</v>
      </c>
      <c r="N694" s="131"/>
      <c r="O694" s="131"/>
      <c r="P694" s="131"/>
    </row>
    <row r="695" spans="13:16" x14ac:dyDescent="0.35">
      <c r="M695" s="133" t="s">
        <v>640</v>
      </c>
      <c r="N695" s="39">
        <v>276531.45000000007</v>
      </c>
      <c r="O695" s="39">
        <v>17977.559999999998</v>
      </c>
      <c r="P695" s="67">
        <v>188</v>
      </c>
    </row>
    <row r="696" spans="13:16" x14ac:dyDescent="0.35">
      <c r="M696" s="132" t="s">
        <v>1825</v>
      </c>
      <c r="N696" s="131"/>
      <c r="O696" s="131"/>
      <c r="P696" s="131"/>
    </row>
    <row r="697" spans="13:16" x14ac:dyDescent="0.35">
      <c r="M697" s="133" t="s">
        <v>919</v>
      </c>
      <c r="N697" s="39">
        <v>2518.5</v>
      </c>
      <c r="O697" s="39">
        <v>263.99000000000024</v>
      </c>
      <c r="P697" s="67">
        <v>5</v>
      </c>
    </row>
    <row r="698" spans="13:16" x14ac:dyDescent="0.35">
      <c r="M698" s="132" t="s">
        <v>1826</v>
      </c>
      <c r="N698" s="131"/>
      <c r="O698" s="131"/>
      <c r="P698" s="131"/>
    </row>
    <row r="699" spans="13:16" x14ac:dyDescent="0.35">
      <c r="M699" s="133" t="s">
        <v>761</v>
      </c>
      <c r="N699" s="39">
        <v>10029.999999999998</v>
      </c>
      <c r="O699" s="39">
        <v>1363.7999999999993</v>
      </c>
      <c r="P699" s="67">
        <v>231</v>
      </c>
    </row>
    <row r="700" spans="13:16" x14ac:dyDescent="0.35">
      <c r="M700" s="132" t="s">
        <v>1827</v>
      </c>
      <c r="N700" s="131"/>
      <c r="O700" s="131"/>
      <c r="P700" s="131"/>
    </row>
    <row r="701" spans="13:16" x14ac:dyDescent="0.35">
      <c r="M701" s="133" t="s">
        <v>625</v>
      </c>
      <c r="N701" s="39">
        <v>49642.01999999999</v>
      </c>
      <c r="O701" s="39">
        <v>-826.88000000000466</v>
      </c>
      <c r="P701" s="67">
        <v>282</v>
      </c>
    </row>
    <row r="702" spans="13:16" x14ac:dyDescent="0.35">
      <c r="M702" s="132" t="s">
        <v>1828</v>
      </c>
      <c r="N702" s="131"/>
      <c r="O702" s="131"/>
      <c r="P702" s="131"/>
    </row>
    <row r="703" spans="13:16" x14ac:dyDescent="0.35">
      <c r="M703" s="133" t="s">
        <v>678</v>
      </c>
      <c r="N703" s="39">
        <v>146234.85999999993</v>
      </c>
      <c r="O703" s="39">
        <v>206.52999999994063</v>
      </c>
      <c r="P703" s="67">
        <v>366</v>
      </c>
    </row>
    <row r="704" spans="13:16" x14ac:dyDescent="0.35">
      <c r="M704" s="132" t="s">
        <v>1829</v>
      </c>
      <c r="N704" s="131"/>
      <c r="O704" s="131"/>
      <c r="P704" s="131"/>
    </row>
    <row r="705" spans="13:16" x14ac:dyDescent="0.35">
      <c r="M705" s="133" t="s">
        <v>506</v>
      </c>
      <c r="N705" s="39">
        <v>419.46</v>
      </c>
      <c r="O705" s="39">
        <v>6.3100000000000023</v>
      </c>
      <c r="P705" s="67">
        <v>1</v>
      </c>
    </row>
    <row r="706" spans="13:16" x14ac:dyDescent="0.35">
      <c r="M706" s="38" t="s">
        <v>1573</v>
      </c>
      <c r="N706" s="131"/>
      <c r="O706" s="131"/>
      <c r="P706" s="131"/>
    </row>
    <row r="707" spans="13:16" x14ac:dyDescent="0.35">
      <c r="M707" s="132" t="s">
        <v>1830</v>
      </c>
      <c r="N707" s="131"/>
      <c r="O707" s="131"/>
      <c r="P707" s="131"/>
    </row>
    <row r="708" spans="13:16" x14ac:dyDescent="0.35">
      <c r="M708" s="133" t="s">
        <v>636</v>
      </c>
      <c r="N708" s="39">
        <v>292575.48999999987</v>
      </c>
      <c r="O708" s="39">
        <v>30991.699999999953</v>
      </c>
      <c r="P708" s="67">
        <v>1234</v>
      </c>
    </row>
    <row r="709" spans="13:16" x14ac:dyDescent="0.35">
      <c r="M709" s="132" t="s">
        <v>1831</v>
      </c>
      <c r="N709" s="131"/>
      <c r="O709" s="131"/>
      <c r="P709" s="131"/>
    </row>
    <row r="710" spans="13:16" x14ac:dyDescent="0.35">
      <c r="M710" s="133" t="s">
        <v>1004</v>
      </c>
      <c r="N710" s="39">
        <v>90764.15</v>
      </c>
      <c r="O710" s="39">
        <v>-268.28000000002794</v>
      </c>
      <c r="P710" s="67">
        <v>123</v>
      </c>
    </row>
    <row r="711" spans="13:16" x14ac:dyDescent="0.35">
      <c r="M711" s="132" t="s">
        <v>1832</v>
      </c>
      <c r="N711" s="131"/>
      <c r="O711" s="131"/>
      <c r="P711" s="131"/>
    </row>
    <row r="712" spans="13:16" x14ac:dyDescent="0.35">
      <c r="M712" s="133" t="s">
        <v>518</v>
      </c>
      <c r="N712" s="39">
        <v>357938.73000000051</v>
      </c>
      <c r="O712" s="39">
        <v>-2768.149999999674</v>
      </c>
      <c r="P712" s="67">
        <v>772</v>
      </c>
    </row>
    <row r="713" spans="13:16" x14ac:dyDescent="0.35">
      <c r="M713" s="133" t="s">
        <v>680</v>
      </c>
      <c r="N713" s="39">
        <v>55710.819999999956</v>
      </c>
      <c r="O713" s="39">
        <v>234.5899999999674</v>
      </c>
      <c r="P713" s="67">
        <v>173</v>
      </c>
    </row>
    <row r="714" spans="13:16" x14ac:dyDescent="0.35">
      <c r="M714" s="133" t="s">
        <v>922</v>
      </c>
      <c r="N714" s="39">
        <v>51803.08</v>
      </c>
      <c r="O714" s="39">
        <v>410.59999999999854</v>
      </c>
      <c r="P714" s="67">
        <v>90</v>
      </c>
    </row>
    <row r="715" spans="13:16" x14ac:dyDescent="0.35">
      <c r="M715" s="132" t="s">
        <v>1833</v>
      </c>
      <c r="N715" s="131"/>
      <c r="O715" s="131"/>
      <c r="P715" s="131"/>
    </row>
    <row r="716" spans="13:16" x14ac:dyDescent="0.35">
      <c r="M716" s="133" t="s">
        <v>823</v>
      </c>
      <c r="N716" s="39">
        <v>2841.15</v>
      </c>
      <c r="O716" s="39">
        <v>303.50999999999976</v>
      </c>
      <c r="P716" s="67">
        <v>23</v>
      </c>
    </row>
    <row r="717" spans="13:16" x14ac:dyDescent="0.35">
      <c r="M717" s="132" t="s">
        <v>1834</v>
      </c>
      <c r="N717" s="131"/>
      <c r="O717" s="131"/>
      <c r="P717" s="131"/>
    </row>
    <row r="718" spans="13:16" x14ac:dyDescent="0.35">
      <c r="M718" s="133" t="s">
        <v>795</v>
      </c>
      <c r="N718" s="39">
        <v>4848.2900000000009</v>
      </c>
      <c r="O718" s="39">
        <v>-1103.0999999999995</v>
      </c>
      <c r="P718" s="67">
        <v>9</v>
      </c>
    </row>
    <row r="719" spans="13:16" x14ac:dyDescent="0.35">
      <c r="M719" s="132" t="s">
        <v>1835</v>
      </c>
      <c r="N719" s="131"/>
      <c r="O719" s="131"/>
      <c r="P719" s="131"/>
    </row>
    <row r="720" spans="13:16" x14ac:dyDescent="0.35">
      <c r="M720" s="133" t="s">
        <v>541</v>
      </c>
      <c r="N720" s="39">
        <v>146261.20000000007</v>
      </c>
      <c r="O720" s="39">
        <v>16606.250000000087</v>
      </c>
      <c r="P720" s="67">
        <v>332</v>
      </c>
    </row>
    <row r="721" spans="13:16" x14ac:dyDescent="0.35">
      <c r="M721" s="132" t="s">
        <v>1836</v>
      </c>
      <c r="N721" s="131"/>
      <c r="O721" s="131"/>
      <c r="P721" s="131"/>
    </row>
    <row r="722" spans="13:16" x14ac:dyDescent="0.35">
      <c r="M722" s="133" t="s">
        <v>546</v>
      </c>
      <c r="N722" s="39">
        <v>70893.829999999987</v>
      </c>
      <c r="O722" s="39">
        <v>115.06999999996333</v>
      </c>
      <c r="P722" s="67">
        <v>128</v>
      </c>
    </row>
    <row r="723" spans="13:16" x14ac:dyDescent="0.35">
      <c r="M723" s="38" t="s">
        <v>1574</v>
      </c>
      <c r="N723" s="131"/>
      <c r="O723" s="131"/>
      <c r="P723" s="131"/>
    </row>
    <row r="724" spans="13:16" x14ac:dyDescent="0.35">
      <c r="M724" s="132" t="s">
        <v>1837</v>
      </c>
      <c r="N724" s="131"/>
      <c r="O724" s="131"/>
      <c r="P724" s="131"/>
    </row>
    <row r="725" spans="13:16" x14ac:dyDescent="0.35">
      <c r="M725" s="133" t="s">
        <v>760</v>
      </c>
      <c r="N725" s="39">
        <v>2254.75</v>
      </c>
      <c r="O725" s="39">
        <v>296.63999999999987</v>
      </c>
      <c r="P725" s="67">
        <v>23</v>
      </c>
    </row>
    <row r="726" spans="13:16" x14ac:dyDescent="0.35">
      <c r="M726" s="132" t="s">
        <v>1713</v>
      </c>
      <c r="N726" s="131"/>
      <c r="O726" s="131"/>
      <c r="P726" s="131"/>
    </row>
    <row r="727" spans="13:16" x14ac:dyDescent="0.35">
      <c r="M727" s="133" t="s">
        <v>510</v>
      </c>
      <c r="N727" s="39">
        <v>12306.54</v>
      </c>
      <c r="O727" s="39">
        <v>1231.2199999999993</v>
      </c>
      <c r="P727" s="67">
        <v>11</v>
      </c>
    </row>
    <row r="728" spans="13:16" x14ac:dyDescent="0.35">
      <c r="M728" s="132" t="s">
        <v>1838</v>
      </c>
      <c r="N728" s="131"/>
      <c r="O728" s="131"/>
      <c r="P728" s="131"/>
    </row>
    <row r="729" spans="13:16" x14ac:dyDescent="0.35">
      <c r="M729" s="133" t="s">
        <v>1000</v>
      </c>
      <c r="N729" s="39">
        <v>14602.989999999996</v>
      </c>
      <c r="O729" s="39">
        <v>1997.0599999999959</v>
      </c>
      <c r="P729" s="67">
        <v>97</v>
      </c>
    </row>
    <row r="730" spans="13:16" x14ac:dyDescent="0.35">
      <c r="M730" s="132" t="s">
        <v>1839</v>
      </c>
      <c r="N730" s="131"/>
      <c r="O730" s="131"/>
      <c r="P730" s="131"/>
    </row>
    <row r="731" spans="13:16" x14ac:dyDescent="0.35">
      <c r="M731" s="133" t="s">
        <v>452</v>
      </c>
      <c r="N731" s="39">
        <v>82771.349999999977</v>
      </c>
      <c r="O731" s="39">
        <v>-5558.3600000000151</v>
      </c>
      <c r="P731" s="67">
        <v>175</v>
      </c>
    </row>
    <row r="732" spans="13:16" x14ac:dyDescent="0.35">
      <c r="M732" s="132" t="s">
        <v>1840</v>
      </c>
      <c r="N732" s="131"/>
      <c r="O732" s="131"/>
      <c r="P732" s="131"/>
    </row>
    <row r="733" spans="13:16" x14ac:dyDescent="0.35">
      <c r="M733" s="133" t="s">
        <v>677</v>
      </c>
      <c r="N733" s="39">
        <v>21859.810000000005</v>
      </c>
      <c r="O733" s="39">
        <v>-647.47999999999229</v>
      </c>
      <c r="P733" s="67">
        <v>108</v>
      </c>
    </row>
    <row r="734" spans="13:16" x14ac:dyDescent="0.35">
      <c r="M734" s="38" t="s">
        <v>1575</v>
      </c>
      <c r="N734" s="131"/>
      <c r="O734" s="131"/>
      <c r="P734" s="131"/>
    </row>
    <row r="735" spans="13:16" x14ac:dyDescent="0.35">
      <c r="M735" s="132" t="s">
        <v>1841</v>
      </c>
      <c r="N735" s="131"/>
      <c r="O735" s="131"/>
      <c r="P735" s="131"/>
    </row>
    <row r="736" spans="13:16" x14ac:dyDescent="0.35">
      <c r="M736" s="133" t="s">
        <v>592</v>
      </c>
      <c r="N736" s="39">
        <v>259082.59999999992</v>
      </c>
      <c r="O736" s="39">
        <v>27612.87999999983</v>
      </c>
      <c r="P736" s="67">
        <v>646</v>
      </c>
    </row>
    <row r="737" spans="13:16" x14ac:dyDescent="0.35">
      <c r="M737" s="133" t="s">
        <v>1012</v>
      </c>
      <c r="N737" s="39">
        <v>222822.91999999995</v>
      </c>
      <c r="O737" s="39">
        <v>-6991.9199999999255</v>
      </c>
      <c r="P737" s="67">
        <v>1410</v>
      </c>
    </row>
    <row r="738" spans="13:16" x14ac:dyDescent="0.35">
      <c r="M738" s="38" t="s">
        <v>1576</v>
      </c>
      <c r="N738" s="131"/>
      <c r="O738" s="131"/>
      <c r="P738" s="131"/>
    </row>
    <row r="739" spans="13:16" x14ac:dyDescent="0.35">
      <c r="M739" s="132" t="s">
        <v>1842</v>
      </c>
      <c r="N739" s="131"/>
      <c r="O739" s="131"/>
      <c r="P739" s="131"/>
    </row>
    <row r="740" spans="13:16" x14ac:dyDescent="0.35">
      <c r="M740" s="133" t="s">
        <v>488</v>
      </c>
      <c r="N740" s="39">
        <v>32646.350000000002</v>
      </c>
      <c r="O740" s="39">
        <v>156.63999999999942</v>
      </c>
      <c r="P740" s="67">
        <v>80</v>
      </c>
    </row>
    <row r="741" spans="13:16" x14ac:dyDescent="0.35">
      <c r="M741" s="132" t="s">
        <v>1843</v>
      </c>
      <c r="N741" s="131"/>
      <c r="O741" s="131"/>
      <c r="P741" s="131"/>
    </row>
    <row r="742" spans="13:16" x14ac:dyDescent="0.35">
      <c r="M742" s="133" t="s">
        <v>661</v>
      </c>
      <c r="N742" s="39">
        <v>19911.949999999997</v>
      </c>
      <c r="O742" s="39">
        <v>-809.70000000000073</v>
      </c>
      <c r="P742" s="67">
        <v>24</v>
      </c>
    </row>
    <row r="743" spans="13:16" x14ac:dyDescent="0.35">
      <c r="M743" s="132" t="s">
        <v>1844</v>
      </c>
      <c r="N743" s="131"/>
      <c r="O743" s="131"/>
      <c r="P743" s="131"/>
    </row>
    <row r="744" spans="13:16" x14ac:dyDescent="0.35">
      <c r="M744" s="133" t="s">
        <v>1013</v>
      </c>
      <c r="N744" s="39">
        <v>41565.740000000005</v>
      </c>
      <c r="O744" s="39">
        <v>-145.61999999998079</v>
      </c>
      <c r="P744" s="67">
        <v>128</v>
      </c>
    </row>
    <row r="745" spans="13:16" x14ac:dyDescent="0.35">
      <c r="M745" s="132" t="s">
        <v>1845</v>
      </c>
      <c r="N745" s="131"/>
      <c r="O745" s="131"/>
      <c r="P745" s="131"/>
    </row>
    <row r="746" spans="13:16" x14ac:dyDescent="0.35">
      <c r="M746" s="133" t="s">
        <v>798</v>
      </c>
      <c r="N746" s="39">
        <v>7781.92</v>
      </c>
      <c r="O746" s="39">
        <v>-270.19999999999982</v>
      </c>
      <c r="P746" s="67">
        <v>31</v>
      </c>
    </row>
    <row r="747" spans="13:16" x14ac:dyDescent="0.35">
      <c r="M747" s="38" t="s">
        <v>1577</v>
      </c>
      <c r="N747" s="131"/>
      <c r="O747" s="131"/>
      <c r="P747" s="131"/>
    </row>
    <row r="748" spans="13:16" x14ac:dyDescent="0.35">
      <c r="M748" s="132" t="s">
        <v>1846</v>
      </c>
      <c r="N748" s="131"/>
      <c r="O748" s="131"/>
      <c r="P748" s="131"/>
    </row>
    <row r="749" spans="13:16" x14ac:dyDescent="0.35">
      <c r="M749" s="133" t="s">
        <v>711</v>
      </c>
      <c r="N749" s="39">
        <v>8886.4500000000007</v>
      </c>
      <c r="O749" s="39">
        <v>937.70000000000073</v>
      </c>
      <c r="P749" s="67">
        <v>17</v>
      </c>
    </row>
    <row r="750" spans="13:16" x14ac:dyDescent="0.35">
      <c r="M750" s="132" t="s">
        <v>1847</v>
      </c>
      <c r="N750" s="131"/>
      <c r="O750" s="131"/>
      <c r="P750" s="131"/>
    </row>
    <row r="751" spans="13:16" x14ac:dyDescent="0.35">
      <c r="M751" s="133" t="s">
        <v>896</v>
      </c>
      <c r="N751" s="39">
        <v>82994.999999999985</v>
      </c>
      <c r="O751" s="39">
        <v>-1771.7100000000355</v>
      </c>
      <c r="P751" s="67">
        <v>274</v>
      </c>
    </row>
    <row r="752" spans="13:16" x14ac:dyDescent="0.35">
      <c r="M752" s="132" t="s">
        <v>1848</v>
      </c>
      <c r="N752" s="131"/>
      <c r="O752" s="131"/>
      <c r="P752" s="131"/>
    </row>
    <row r="753" spans="13:16" x14ac:dyDescent="0.35">
      <c r="M753" s="133" t="s">
        <v>545</v>
      </c>
      <c r="N753" s="39">
        <v>337856.6800000004</v>
      </c>
      <c r="O753" s="39">
        <v>-5002.1199999998789</v>
      </c>
      <c r="P753" s="67">
        <v>1627</v>
      </c>
    </row>
    <row r="754" spans="13:16" x14ac:dyDescent="0.35">
      <c r="M754" s="132" t="s">
        <v>1849</v>
      </c>
      <c r="N754" s="131"/>
      <c r="O754" s="131"/>
      <c r="P754" s="131"/>
    </row>
    <row r="755" spans="13:16" x14ac:dyDescent="0.35">
      <c r="M755" s="133" t="s">
        <v>645</v>
      </c>
      <c r="N755" s="39">
        <v>9593.3700000000008</v>
      </c>
      <c r="O755" s="39">
        <v>394.02000000000044</v>
      </c>
      <c r="P755" s="67">
        <v>16</v>
      </c>
    </row>
    <row r="756" spans="13:16" x14ac:dyDescent="0.35">
      <c r="M756" s="132" t="s">
        <v>1850</v>
      </c>
      <c r="N756" s="131"/>
      <c r="O756" s="131"/>
      <c r="P756" s="131"/>
    </row>
    <row r="757" spans="13:16" x14ac:dyDescent="0.35">
      <c r="M757" s="133" t="s">
        <v>757</v>
      </c>
      <c r="N757" s="39">
        <v>17582.38</v>
      </c>
      <c r="O757" s="39">
        <v>1770.6700000000019</v>
      </c>
      <c r="P757" s="67">
        <v>15</v>
      </c>
    </row>
    <row r="758" spans="13:16" x14ac:dyDescent="0.35">
      <c r="M758" s="132" t="s">
        <v>1851</v>
      </c>
      <c r="N758" s="131"/>
      <c r="O758" s="131"/>
      <c r="P758" s="131"/>
    </row>
    <row r="759" spans="13:16" x14ac:dyDescent="0.35">
      <c r="M759" s="133" t="s">
        <v>451</v>
      </c>
      <c r="N759" s="39">
        <v>3922.2799999999997</v>
      </c>
      <c r="O759" s="39">
        <v>74.459999999999582</v>
      </c>
      <c r="P759" s="67">
        <v>8</v>
      </c>
    </row>
    <row r="760" spans="13:16" x14ac:dyDescent="0.35">
      <c r="M760" s="132" t="s">
        <v>1852</v>
      </c>
      <c r="N760" s="131"/>
      <c r="O760" s="131"/>
      <c r="P760" s="131"/>
    </row>
    <row r="761" spans="13:16" x14ac:dyDescent="0.35">
      <c r="M761" s="133" t="s">
        <v>556</v>
      </c>
      <c r="N761" s="39">
        <v>218041.08000000028</v>
      </c>
      <c r="O761" s="39">
        <v>22724.490000000136</v>
      </c>
      <c r="P761" s="67">
        <v>842</v>
      </c>
    </row>
    <row r="762" spans="13:16" x14ac:dyDescent="0.35">
      <c r="M762" s="132" t="s">
        <v>1853</v>
      </c>
      <c r="N762" s="131"/>
      <c r="O762" s="131"/>
      <c r="P762" s="131"/>
    </row>
    <row r="763" spans="13:16" x14ac:dyDescent="0.35">
      <c r="M763" s="133" t="s">
        <v>604</v>
      </c>
      <c r="N763" s="39">
        <v>56395.3</v>
      </c>
      <c r="O763" s="39">
        <v>-14260.87999999999</v>
      </c>
      <c r="P763" s="67">
        <v>50</v>
      </c>
    </row>
    <row r="764" spans="13:16" x14ac:dyDescent="0.35">
      <c r="M764" s="132" t="s">
        <v>1854</v>
      </c>
      <c r="N764" s="131"/>
      <c r="O764" s="131"/>
      <c r="P764" s="131"/>
    </row>
    <row r="765" spans="13:16" x14ac:dyDescent="0.35">
      <c r="M765" s="133" t="s">
        <v>598</v>
      </c>
      <c r="N765" s="39">
        <v>30564.47</v>
      </c>
      <c r="O765" s="39">
        <v>-1217.8399999999892</v>
      </c>
      <c r="P765" s="67">
        <v>70</v>
      </c>
    </row>
    <row r="766" spans="13:16" x14ac:dyDescent="0.35">
      <c r="M766" s="132" t="s">
        <v>1855</v>
      </c>
      <c r="N766" s="131"/>
      <c r="O766" s="131"/>
      <c r="P766" s="131"/>
    </row>
    <row r="767" spans="13:16" x14ac:dyDescent="0.35">
      <c r="M767" s="133" t="s">
        <v>651</v>
      </c>
      <c r="N767" s="39">
        <v>26558.87</v>
      </c>
      <c r="O767" s="39">
        <v>1703.2700000000004</v>
      </c>
      <c r="P767" s="67">
        <v>33</v>
      </c>
    </row>
    <row r="768" spans="13:16" x14ac:dyDescent="0.35">
      <c r="M768" s="132" t="s">
        <v>1856</v>
      </c>
      <c r="N768" s="131"/>
      <c r="O768" s="131"/>
      <c r="P768" s="131"/>
    </row>
    <row r="769" spans="13:16" x14ac:dyDescent="0.35">
      <c r="M769" s="133" t="s">
        <v>638</v>
      </c>
      <c r="N769" s="39">
        <v>82356.099999999991</v>
      </c>
      <c r="O769" s="39">
        <v>-2676.230000000025</v>
      </c>
      <c r="P769" s="67">
        <v>323</v>
      </c>
    </row>
    <row r="770" spans="13:16" x14ac:dyDescent="0.35">
      <c r="M770" s="133" t="s">
        <v>747</v>
      </c>
      <c r="N770" s="39">
        <v>16173.759999999998</v>
      </c>
      <c r="O770" s="39">
        <v>-337.5099999999984</v>
      </c>
      <c r="P770" s="67">
        <v>49</v>
      </c>
    </row>
    <row r="771" spans="13:16" x14ac:dyDescent="0.35">
      <c r="M771" s="132" t="s">
        <v>1857</v>
      </c>
      <c r="N771" s="131"/>
      <c r="O771" s="131"/>
      <c r="P771" s="131"/>
    </row>
    <row r="772" spans="13:16" x14ac:dyDescent="0.35">
      <c r="M772" s="133" t="s">
        <v>571</v>
      </c>
      <c r="N772" s="39">
        <v>15075.469999999998</v>
      </c>
      <c r="O772" s="39">
        <v>-65.320000000001528</v>
      </c>
      <c r="P772" s="67">
        <v>72</v>
      </c>
    </row>
    <row r="773" spans="13:16" x14ac:dyDescent="0.35">
      <c r="M773" s="132" t="s">
        <v>1858</v>
      </c>
      <c r="N773" s="131"/>
      <c r="O773" s="131"/>
      <c r="P773" s="131"/>
    </row>
    <row r="774" spans="13:16" x14ac:dyDescent="0.35">
      <c r="M774" s="133" t="s">
        <v>1019</v>
      </c>
      <c r="N774" s="39">
        <v>113945.76999999997</v>
      </c>
      <c r="O774" s="39">
        <v>-6024.5300000000279</v>
      </c>
      <c r="P774" s="67">
        <v>178</v>
      </c>
    </row>
    <row r="775" spans="13:16" x14ac:dyDescent="0.35">
      <c r="M775" s="132" t="s">
        <v>1859</v>
      </c>
      <c r="N775" s="131"/>
      <c r="O775" s="131"/>
      <c r="P775" s="131"/>
    </row>
    <row r="776" spans="13:16" x14ac:dyDescent="0.35">
      <c r="M776" s="133" t="s">
        <v>669</v>
      </c>
      <c r="N776" s="39">
        <v>973.64</v>
      </c>
      <c r="O776" s="39">
        <v>248.12</v>
      </c>
      <c r="P776" s="67">
        <v>13</v>
      </c>
    </row>
    <row r="777" spans="13:16" x14ac:dyDescent="0.35">
      <c r="M777" s="132" t="s">
        <v>1860</v>
      </c>
      <c r="N777" s="131"/>
      <c r="O777" s="131"/>
      <c r="P777" s="131"/>
    </row>
    <row r="778" spans="13:16" x14ac:dyDescent="0.35">
      <c r="M778" s="133" t="s">
        <v>463</v>
      </c>
      <c r="N778" s="39">
        <v>373702.39999999997</v>
      </c>
      <c r="O778" s="39">
        <v>35492.220000000147</v>
      </c>
      <c r="P778" s="67">
        <v>681</v>
      </c>
    </row>
    <row r="779" spans="13:16" x14ac:dyDescent="0.35">
      <c r="M779" s="38" t="s">
        <v>1578</v>
      </c>
      <c r="N779" s="131"/>
      <c r="O779" s="131"/>
      <c r="P779" s="131"/>
    </row>
    <row r="780" spans="13:16" x14ac:dyDescent="0.35">
      <c r="M780" s="132" t="s">
        <v>1861</v>
      </c>
      <c r="N780" s="131"/>
      <c r="O780" s="131"/>
      <c r="P780" s="131"/>
    </row>
    <row r="781" spans="13:16" x14ac:dyDescent="0.35">
      <c r="M781" s="133" t="s">
        <v>849</v>
      </c>
      <c r="N781" s="39">
        <v>489276.91000000032</v>
      </c>
      <c r="O781" s="39">
        <v>-5229.509999999369</v>
      </c>
      <c r="P781" s="67">
        <v>979</v>
      </c>
    </row>
    <row r="782" spans="13:16" x14ac:dyDescent="0.35">
      <c r="M782" s="132" t="s">
        <v>1862</v>
      </c>
      <c r="N782" s="131"/>
      <c r="O782" s="131"/>
      <c r="P782" s="131"/>
    </row>
    <row r="783" spans="13:16" x14ac:dyDescent="0.35">
      <c r="M783" s="133" t="s">
        <v>407</v>
      </c>
      <c r="N783" s="39">
        <v>643.30999999999995</v>
      </c>
      <c r="O783" s="39">
        <v>145.12999999999988</v>
      </c>
      <c r="P783" s="67">
        <v>20</v>
      </c>
    </row>
    <row r="784" spans="13:16" x14ac:dyDescent="0.35">
      <c r="M784" s="132" t="s">
        <v>1863</v>
      </c>
      <c r="N784" s="131"/>
      <c r="O784" s="131"/>
      <c r="P784" s="131"/>
    </row>
    <row r="785" spans="13:16" x14ac:dyDescent="0.35">
      <c r="M785" s="133" t="s">
        <v>591</v>
      </c>
      <c r="N785" s="39">
        <v>7603.3199999999988</v>
      </c>
      <c r="O785" s="39">
        <v>230.58999999999742</v>
      </c>
      <c r="P785" s="67">
        <v>23</v>
      </c>
    </row>
    <row r="786" spans="13:16" x14ac:dyDescent="0.35">
      <c r="M786" s="132" t="s">
        <v>1864</v>
      </c>
      <c r="N786" s="131"/>
      <c r="O786" s="131"/>
      <c r="P786" s="131"/>
    </row>
    <row r="787" spans="13:16" x14ac:dyDescent="0.35">
      <c r="M787" s="133" t="s">
        <v>935</v>
      </c>
      <c r="N787" s="39">
        <v>3520.1499999999996</v>
      </c>
      <c r="O787" s="39">
        <v>-38.960000000000036</v>
      </c>
      <c r="P787" s="67">
        <v>9</v>
      </c>
    </row>
    <row r="788" spans="13:16" x14ac:dyDescent="0.35">
      <c r="M788" s="132" t="s">
        <v>1865</v>
      </c>
      <c r="N788" s="131"/>
      <c r="O788" s="131"/>
      <c r="P788" s="131"/>
    </row>
    <row r="789" spans="13:16" x14ac:dyDescent="0.35">
      <c r="M789" s="133" t="s">
        <v>646</v>
      </c>
      <c r="N789" s="39">
        <v>409059.96000000008</v>
      </c>
      <c r="O789" s="39">
        <v>27980.750000000175</v>
      </c>
      <c r="P789" s="67">
        <v>431</v>
      </c>
    </row>
    <row r="790" spans="13:16" x14ac:dyDescent="0.35">
      <c r="M790" s="132" t="s">
        <v>1866</v>
      </c>
      <c r="N790" s="131"/>
      <c r="O790" s="131"/>
      <c r="P790" s="131"/>
    </row>
    <row r="791" spans="13:16" x14ac:dyDescent="0.35">
      <c r="M791" s="133" t="s">
        <v>783</v>
      </c>
      <c r="N791" s="39">
        <v>10717.83</v>
      </c>
      <c r="O791" s="39">
        <v>793.31999999999971</v>
      </c>
      <c r="P791" s="67">
        <v>11</v>
      </c>
    </row>
    <row r="792" spans="13:16" x14ac:dyDescent="0.35">
      <c r="M792" s="38" t="s">
        <v>1579</v>
      </c>
      <c r="N792" s="131"/>
      <c r="O792" s="131"/>
      <c r="P792" s="131"/>
    </row>
    <row r="793" spans="13:16" x14ac:dyDescent="0.35">
      <c r="M793" s="132" t="s">
        <v>1867</v>
      </c>
      <c r="N793" s="131"/>
      <c r="O793" s="131"/>
      <c r="P793" s="131"/>
    </row>
    <row r="794" spans="13:16" x14ac:dyDescent="0.35">
      <c r="M794" s="133" t="s">
        <v>445</v>
      </c>
      <c r="N794" s="39">
        <v>76463.989999999991</v>
      </c>
      <c r="O794" s="39">
        <v>83.5899999999383</v>
      </c>
      <c r="P794" s="67">
        <v>203</v>
      </c>
    </row>
    <row r="795" spans="13:16" x14ac:dyDescent="0.35">
      <c r="M795" s="132" t="s">
        <v>1868</v>
      </c>
      <c r="N795" s="131"/>
      <c r="O795" s="131"/>
      <c r="P795" s="131"/>
    </row>
    <row r="796" spans="13:16" x14ac:dyDescent="0.35">
      <c r="M796" s="133" t="s">
        <v>520</v>
      </c>
      <c r="N796" s="39">
        <v>446507.57000000018</v>
      </c>
      <c r="O796" s="39">
        <v>38156.569999999949</v>
      </c>
      <c r="P796" s="67">
        <v>942</v>
      </c>
    </row>
    <row r="797" spans="13:16" x14ac:dyDescent="0.35">
      <c r="M797" s="132" t="s">
        <v>1869</v>
      </c>
      <c r="N797" s="131"/>
      <c r="O797" s="131"/>
      <c r="P797" s="131"/>
    </row>
    <row r="798" spans="13:16" x14ac:dyDescent="0.35">
      <c r="M798" s="133" t="s">
        <v>755</v>
      </c>
      <c r="N798" s="39">
        <v>722.59</v>
      </c>
      <c r="O798" s="39">
        <v>98.75</v>
      </c>
      <c r="P798" s="67">
        <v>1</v>
      </c>
    </row>
    <row r="799" spans="13:16" x14ac:dyDescent="0.35">
      <c r="M799" s="38" t="s">
        <v>1580</v>
      </c>
      <c r="N799" s="131"/>
      <c r="O799" s="131"/>
      <c r="P799" s="131"/>
    </row>
    <row r="800" spans="13:16" x14ac:dyDescent="0.35">
      <c r="M800" s="132" t="s">
        <v>1870</v>
      </c>
      <c r="N800" s="131"/>
      <c r="O800" s="131"/>
      <c r="P800" s="131"/>
    </row>
    <row r="801" spans="13:16" x14ac:dyDescent="0.35">
      <c r="M801" s="133" t="s">
        <v>450</v>
      </c>
      <c r="N801" s="39">
        <v>2472.31</v>
      </c>
      <c r="O801" s="39">
        <v>248.63999999999987</v>
      </c>
      <c r="P801" s="67">
        <v>2</v>
      </c>
    </row>
    <row r="802" spans="13:16" x14ac:dyDescent="0.35">
      <c r="M802" s="132" t="s">
        <v>1871</v>
      </c>
      <c r="N802" s="131"/>
      <c r="O802" s="131"/>
      <c r="P802" s="131"/>
    </row>
    <row r="803" spans="13:16" x14ac:dyDescent="0.35">
      <c r="M803" s="133" t="s">
        <v>512</v>
      </c>
      <c r="N803" s="39">
        <v>87491.299999999988</v>
      </c>
      <c r="O803" s="39">
        <v>-261.10000000003492</v>
      </c>
      <c r="P803" s="67">
        <v>123</v>
      </c>
    </row>
    <row r="804" spans="13:16" x14ac:dyDescent="0.35">
      <c r="M804" s="132" t="s">
        <v>1872</v>
      </c>
      <c r="N804" s="131"/>
      <c r="O804" s="131"/>
      <c r="P804" s="131"/>
    </row>
    <row r="805" spans="13:16" x14ac:dyDescent="0.35">
      <c r="M805" s="133" t="s">
        <v>398</v>
      </c>
      <c r="N805" s="39">
        <v>9055.2899999999991</v>
      </c>
      <c r="O805" s="39">
        <v>27.289999999997235</v>
      </c>
      <c r="P805" s="67">
        <v>21</v>
      </c>
    </row>
    <row r="806" spans="13:16" x14ac:dyDescent="0.35">
      <c r="M806" s="132" t="s">
        <v>1873</v>
      </c>
      <c r="N806" s="131"/>
      <c r="O806" s="131"/>
      <c r="P806" s="131"/>
    </row>
    <row r="807" spans="13:16" x14ac:dyDescent="0.35">
      <c r="M807" s="133" t="s">
        <v>837</v>
      </c>
      <c r="N807" s="39">
        <v>20132.029999999995</v>
      </c>
      <c r="O807" s="39">
        <v>2596.0699999999924</v>
      </c>
      <c r="P807" s="67">
        <v>170</v>
      </c>
    </row>
    <row r="808" spans="13:16" x14ac:dyDescent="0.35">
      <c r="M808" s="133" t="s">
        <v>990</v>
      </c>
      <c r="N808" s="39">
        <v>101947.19999999998</v>
      </c>
      <c r="O808" s="39">
        <v>10461.709999999992</v>
      </c>
      <c r="P808" s="67">
        <v>286</v>
      </c>
    </row>
    <row r="809" spans="13:16" x14ac:dyDescent="0.35">
      <c r="M809" s="132" t="s">
        <v>1874</v>
      </c>
      <c r="N809" s="131"/>
      <c r="O809" s="131"/>
      <c r="P809" s="131"/>
    </row>
    <row r="810" spans="13:16" x14ac:dyDescent="0.35">
      <c r="M810" s="133" t="s">
        <v>581</v>
      </c>
      <c r="N810" s="39">
        <v>712293.62999999977</v>
      </c>
      <c r="O810" s="39">
        <v>-21626.800000000396</v>
      </c>
      <c r="P810" s="67">
        <v>1155</v>
      </c>
    </row>
    <row r="811" spans="13:16" x14ac:dyDescent="0.35">
      <c r="M811" s="132" t="s">
        <v>1875</v>
      </c>
      <c r="N811" s="131"/>
      <c r="O811" s="131"/>
      <c r="P811" s="131"/>
    </row>
    <row r="812" spans="13:16" x14ac:dyDescent="0.35">
      <c r="M812" s="133" t="s">
        <v>658</v>
      </c>
      <c r="N812" s="39">
        <v>184153.16</v>
      </c>
      <c r="O812" s="39">
        <v>-13491.440000000002</v>
      </c>
      <c r="P812" s="67">
        <v>226</v>
      </c>
    </row>
    <row r="813" spans="13:16" x14ac:dyDescent="0.35">
      <c r="M813" s="132" t="s">
        <v>1876</v>
      </c>
      <c r="N813" s="131"/>
      <c r="O813" s="131"/>
      <c r="P813" s="131"/>
    </row>
    <row r="814" spans="13:16" x14ac:dyDescent="0.35">
      <c r="M814" s="133" t="s">
        <v>429</v>
      </c>
      <c r="N814" s="39">
        <v>18736.860000000004</v>
      </c>
      <c r="O814" s="39">
        <v>-563.38999999999578</v>
      </c>
      <c r="P814" s="67">
        <v>100</v>
      </c>
    </row>
    <row r="815" spans="13:16" x14ac:dyDescent="0.35">
      <c r="M815" s="133" t="s">
        <v>433</v>
      </c>
      <c r="N815" s="39">
        <v>274945.4499999999</v>
      </c>
      <c r="O815" s="39">
        <v>26836.699999999983</v>
      </c>
      <c r="P815" s="67">
        <v>693</v>
      </c>
    </row>
    <row r="816" spans="13:16" x14ac:dyDescent="0.35">
      <c r="M816" s="133" t="s">
        <v>1022</v>
      </c>
      <c r="N816" s="39">
        <v>246063.35000000021</v>
      </c>
      <c r="O816" s="39">
        <v>25575.470000000263</v>
      </c>
      <c r="P816" s="67">
        <v>879</v>
      </c>
    </row>
    <row r="817" spans="13:16" x14ac:dyDescent="0.35">
      <c r="M817" s="133" t="s">
        <v>1025</v>
      </c>
      <c r="N817" s="39">
        <v>77468.450000000012</v>
      </c>
      <c r="O817" s="39">
        <v>4878.3799999999901</v>
      </c>
      <c r="P817" s="67">
        <v>57</v>
      </c>
    </row>
    <row r="818" spans="13:16" x14ac:dyDescent="0.35">
      <c r="M818" s="38" t="s">
        <v>1581</v>
      </c>
      <c r="N818" s="131"/>
      <c r="O818" s="131"/>
      <c r="P818" s="131"/>
    </row>
    <row r="819" spans="13:16" x14ac:dyDescent="0.35">
      <c r="M819" s="132" t="s">
        <v>1877</v>
      </c>
      <c r="N819" s="131"/>
      <c r="O819" s="131"/>
      <c r="P819" s="131"/>
    </row>
    <row r="820" spans="13:16" x14ac:dyDescent="0.35">
      <c r="M820" s="133" t="s">
        <v>575</v>
      </c>
      <c r="N820" s="39">
        <v>7409.2000000000007</v>
      </c>
      <c r="O820" s="39">
        <v>-728.14999999999964</v>
      </c>
      <c r="P820" s="67">
        <v>11</v>
      </c>
    </row>
    <row r="821" spans="13:16" x14ac:dyDescent="0.35">
      <c r="M821" s="132" t="s">
        <v>1878</v>
      </c>
      <c r="N821" s="131"/>
      <c r="O821" s="131"/>
      <c r="P821" s="131"/>
    </row>
    <row r="822" spans="13:16" x14ac:dyDescent="0.35">
      <c r="M822" s="133" t="s">
        <v>744</v>
      </c>
      <c r="N822" s="39">
        <v>15590.309999999998</v>
      </c>
      <c r="O822" s="39">
        <v>356.83999999999833</v>
      </c>
      <c r="P822" s="67">
        <v>44</v>
      </c>
    </row>
    <row r="823" spans="13:16" x14ac:dyDescent="0.35">
      <c r="M823" s="132" t="s">
        <v>1879</v>
      </c>
      <c r="N823" s="131"/>
      <c r="O823" s="131"/>
      <c r="P823" s="131"/>
    </row>
    <row r="824" spans="13:16" x14ac:dyDescent="0.35">
      <c r="M824" s="133" t="s">
        <v>857</v>
      </c>
      <c r="N824" s="39">
        <v>2485.6999999999998</v>
      </c>
      <c r="O824" s="39">
        <v>249.98999999999978</v>
      </c>
      <c r="P824" s="67">
        <v>2</v>
      </c>
    </row>
    <row r="825" spans="13:16" x14ac:dyDescent="0.35">
      <c r="M825" s="38" t="s">
        <v>1582</v>
      </c>
      <c r="N825" s="131"/>
      <c r="O825" s="131"/>
      <c r="P825" s="131"/>
    </row>
    <row r="826" spans="13:16" x14ac:dyDescent="0.35">
      <c r="M826" s="132" t="s">
        <v>1880</v>
      </c>
      <c r="N826" s="131"/>
      <c r="O826" s="131"/>
      <c r="P826" s="131"/>
    </row>
    <row r="827" spans="13:16" x14ac:dyDescent="0.35">
      <c r="M827" s="133" t="s">
        <v>514</v>
      </c>
      <c r="N827" s="39">
        <v>254866.00000000006</v>
      </c>
      <c r="O827" s="39">
        <v>-26363.119999999937</v>
      </c>
      <c r="P827" s="67">
        <v>194</v>
      </c>
    </row>
    <row r="828" spans="13:16" x14ac:dyDescent="0.35">
      <c r="M828" s="132" t="s">
        <v>1881</v>
      </c>
      <c r="N828" s="131"/>
      <c r="O828" s="131"/>
      <c r="P828" s="131"/>
    </row>
    <row r="829" spans="13:16" x14ac:dyDescent="0.35">
      <c r="M829" s="133" t="s">
        <v>454</v>
      </c>
      <c r="N829" s="39">
        <v>184845.41000000006</v>
      </c>
      <c r="O829" s="39">
        <v>14683.070000000094</v>
      </c>
      <c r="P829" s="67">
        <v>388</v>
      </c>
    </row>
    <row r="830" spans="13:16" x14ac:dyDescent="0.35">
      <c r="M830" s="133" t="s">
        <v>831</v>
      </c>
      <c r="N830" s="39">
        <v>94973.23000000001</v>
      </c>
      <c r="O830" s="39">
        <v>-1225.3499999999476</v>
      </c>
      <c r="P830" s="67">
        <v>288</v>
      </c>
    </row>
    <row r="831" spans="13:16" x14ac:dyDescent="0.35">
      <c r="M831" s="133" t="s">
        <v>842</v>
      </c>
      <c r="N831" s="39">
        <v>183.94</v>
      </c>
      <c r="O831" s="39">
        <v>13.800000000000011</v>
      </c>
      <c r="P831" s="67">
        <v>1</v>
      </c>
    </row>
    <row r="832" spans="13:16" x14ac:dyDescent="0.35">
      <c r="M832" s="132" t="s">
        <v>1882</v>
      </c>
      <c r="N832" s="131"/>
      <c r="O832" s="131"/>
      <c r="P832" s="131"/>
    </row>
    <row r="833" spans="13:16" x14ac:dyDescent="0.35">
      <c r="M833" s="133" t="s">
        <v>660</v>
      </c>
      <c r="N833" s="39">
        <v>149.03</v>
      </c>
      <c r="O833" s="39">
        <v>38.75</v>
      </c>
      <c r="P833" s="67">
        <v>1</v>
      </c>
    </row>
    <row r="834" spans="13:16" x14ac:dyDescent="0.35">
      <c r="M834" s="132" t="s">
        <v>1883</v>
      </c>
      <c r="N834" s="131"/>
      <c r="O834" s="131"/>
      <c r="P834" s="131"/>
    </row>
    <row r="835" spans="13:16" x14ac:dyDescent="0.35">
      <c r="M835" s="133" t="s">
        <v>778</v>
      </c>
      <c r="N835" s="39">
        <v>578492.7900000005</v>
      </c>
      <c r="O835" s="39">
        <v>52552.710000000661</v>
      </c>
      <c r="P835" s="67">
        <v>1782</v>
      </c>
    </row>
    <row r="836" spans="13:16" x14ac:dyDescent="0.35">
      <c r="M836" s="132" t="s">
        <v>1884</v>
      </c>
      <c r="N836" s="131"/>
      <c r="O836" s="131"/>
      <c r="P836" s="131"/>
    </row>
    <row r="837" spans="13:16" x14ac:dyDescent="0.35">
      <c r="M837" s="133" t="s">
        <v>878</v>
      </c>
      <c r="N837" s="39">
        <v>5085.4099999999989</v>
      </c>
      <c r="O837" s="39">
        <v>330.60999999999967</v>
      </c>
      <c r="P837" s="67">
        <v>14</v>
      </c>
    </row>
    <row r="838" spans="13:16" x14ac:dyDescent="0.35">
      <c r="M838" s="38" t="s">
        <v>1583</v>
      </c>
      <c r="N838" s="131"/>
      <c r="O838" s="131"/>
      <c r="P838" s="131"/>
    </row>
    <row r="839" spans="13:16" x14ac:dyDescent="0.35">
      <c r="M839" s="132" t="s">
        <v>1885</v>
      </c>
      <c r="N839" s="131"/>
      <c r="O839" s="131"/>
      <c r="P839" s="131"/>
    </row>
    <row r="840" spans="13:16" x14ac:dyDescent="0.35">
      <c r="M840" s="133" t="s">
        <v>719</v>
      </c>
      <c r="N840" s="39">
        <v>5130.01</v>
      </c>
      <c r="O840" s="39">
        <v>-52.630000000000109</v>
      </c>
      <c r="P840" s="67">
        <v>9</v>
      </c>
    </row>
    <row r="841" spans="13:16" x14ac:dyDescent="0.35">
      <c r="M841" s="132" t="s">
        <v>1886</v>
      </c>
      <c r="N841" s="131"/>
      <c r="O841" s="131"/>
      <c r="P841" s="131"/>
    </row>
    <row r="842" spans="13:16" x14ac:dyDescent="0.35">
      <c r="M842" s="133" t="s">
        <v>462</v>
      </c>
      <c r="N842" s="39">
        <v>357950.79000000021</v>
      </c>
      <c r="O842" s="39">
        <v>36952.010000000417</v>
      </c>
      <c r="P842" s="67">
        <v>1104</v>
      </c>
    </row>
    <row r="843" spans="13:16" x14ac:dyDescent="0.35">
      <c r="M843" s="133" t="s">
        <v>765</v>
      </c>
      <c r="N843" s="39">
        <v>665712.40000000061</v>
      </c>
      <c r="O843" s="39">
        <v>-17496.599999999511</v>
      </c>
      <c r="P843" s="67">
        <v>1547</v>
      </c>
    </row>
    <row r="844" spans="13:16" x14ac:dyDescent="0.35">
      <c r="M844" s="132" t="s">
        <v>1887</v>
      </c>
      <c r="N844" s="131"/>
      <c r="O844" s="131"/>
      <c r="P844" s="131"/>
    </row>
    <row r="845" spans="13:16" x14ac:dyDescent="0.35">
      <c r="M845" s="133" t="s">
        <v>886</v>
      </c>
      <c r="N845" s="39">
        <v>402407.84000000008</v>
      </c>
      <c r="O845" s="39">
        <v>-9085.4299999999348</v>
      </c>
      <c r="P845" s="67">
        <v>1073</v>
      </c>
    </row>
    <row r="846" spans="13:16" x14ac:dyDescent="0.35">
      <c r="M846" s="132" t="s">
        <v>1888</v>
      </c>
      <c r="N846" s="131"/>
      <c r="O846" s="131"/>
      <c r="P846" s="131"/>
    </row>
    <row r="847" spans="13:16" x14ac:dyDescent="0.35">
      <c r="M847" s="133" t="s">
        <v>840</v>
      </c>
      <c r="N847" s="39">
        <v>299600.37000000029</v>
      </c>
      <c r="O847" s="39">
        <v>-1331.5799999996088</v>
      </c>
      <c r="P847" s="67">
        <v>675</v>
      </c>
    </row>
    <row r="848" spans="13:16" x14ac:dyDescent="0.35">
      <c r="M848" s="38" t="s">
        <v>1584</v>
      </c>
      <c r="N848" s="131"/>
      <c r="O848" s="131"/>
      <c r="P848" s="131"/>
    </row>
    <row r="849" spans="13:16" x14ac:dyDescent="0.35">
      <c r="M849" s="132" t="s">
        <v>1889</v>
      </c>
      <c r="N849" s="131"/>
      <c r="O849" s="131"/>
      <c r="P849" s="131"/>
    </row>
    <row r="850" spans="13:16" x14ac:dyDescent="0.35">
      <c r="M850" s="133" t="s">
        <v>440</v>
      </c>
      <c r="N850" s="39">
        <v>430609.0300000002</v>
      </c>
      <c r="O850" s="39">
        <v>-4900.6099999997532</v>
      </c>
      <c r="P850" s="67">
        <v>1951</v>
      </c>
    </row>
    <row r="851" spans="13:16" x14ac:dyDescent="0.35">
      <c r="M851" s="132" t="s">
        <v>1890</v>
      </c>
      <c r="N851" s="131"/>
      <c r="O851" s="131"/>
      <c r="P851" s="131"/>
    </row>
    <row r="852" spans="13:16" x14ac:dyDescent="0.35">
      <c r="M852" s="133" t="s">
        <v>869</v>
      </c>
      <c r="N852" s="39">
        <v>137528.82999999999</v>
      </c>
      <c r="O852" s="39">
        <v>-12650.98000000004</v>
      </c>
      <c r="P852" s="67">
        <v>95</v>
      </c>
    </row>
    <row r="853" spans="13:16" x14ac:dyDescent="0.35">
      <c r="M853" s="132" t="s">
        <v>1891</v>
      </c>
      <c r="N853" s="131"/>
      <c r="O853" s="131"/>
      <c r="P853" s="131"/>
    </row>
    <row r="854" spans="13:16" x14ac:dyDescent="0.35">
      <c r="M854" s="133" t="s">
        <v>949</v>
      </c>
      <c r="N854" s="39">
        <v>43434.920000000006</v>
      </c>
      <c r="O854" s="39">
        <v>-2821.7200000000012</v>
      </c>
      <c r="P854" s="67">
        <v>63</v>
      </c>
    </row>
    <row r="855" spans="13:16" x14ac:dyDescent="0.35">
      <c r="M855" s="38" t="s">
        <v>1585</v>
      </c>
      <c r="N855" s="131"/>
      <c r="O855" s="131"/>
      <c r="P855" s="131"/>
    </row>
    <row r="856" spans="13:16" x14ac:dyDescent="0.35">
      <c r="M856" s="132" t="s">
        <v>1892</v>
      </c>
      <c r="N856" s="131"/>
      <c r="O856" s="131"/>
      <c r="P856" s="131"/>
    </row>
    <row r="857" spans="13:16" x14ac:dyDescent="0.35">
      <c r="M857" s="133" t="s">
        <v>894</v>
      </c>
      <c r="N857" s="39">
        <v>69544.329999999987</v>
      </c>
      <c r="O857" s="39">
        <v>-4284.609999999986</v>
      </c>
      <c r="P857" s="67">
        <v>228</v>
      </c>
    </row>
    <row r="858" spans="13:16" x14ac:dyDescent="0.35">
      <c r="M858" s="132" t="s">
        <v>1893</v>
      </c>
      <c r="N858" s="131"/>
      <c r="O858" s="131"/>
      <c r="P858" s="131"/>
    </row>
    <row r="859" spans="13:16" x14ac:dyDescent="0.35">
      <c r="M859" s="133" t="s">
        <v>561</v>
      </c>
      <c r="N859" s="39">
        <v>35180.22</v>
      </c>
      <c r="O859" s="39">
        <v>-408.35999999998603</v>
      </c>
      <c r="P859" s="67">
        <v>131</v>
      </c>
    </row>
    <row r="860" spans="13:16" x14ac:dyDescent="0.35">
      <c r="M860" s="132" t="s">
        <v>1894</v>
      </c>
      <c r="N860" s="131"/>
      <c r="O860" s="131"/>
      <c r="P860" s="131"/>
    </row>
    <row r="861" spans="13:16" x14ac:dyDescent="0.35">
      <c r="M861" s="133" t="s">
        <v>629</v>
      </c>
      <c r="N861" s="39">
        <v>172411.69999999998</v>
      </c>
      <c r="O861" s="39">
        <v>-9075.2399999998743</v>
      </c>
      <c r="P861" s="67">
        <v>563</v>
      </c>
    </row>
    <row r="862" spans="13:16" x14ac:dyDescent="0.35">
      <c r="M862" s="132" t="s">
        <v>1895</v>
      </c>
      <c r="N862" s="131"/>
      <c r="O862" s="131"/>
      <c r="P862" s="131"/>
    </row>
    <row r="863" spans="13:16" x14ac:dyDescent="0.35">
      <c r="M863" s="133" t="s">
        <v>673</v>
      </c>
      <c r="N863" s="39">
        <v>504532.3300000006</v>
      </c>
      <c r="O863" s="39">
        <v>-2943.2699999992619</v>
      </c>
      <c r="P863" s="67">
        <v>1871</v>
      </c>
    </row>
    <row r="864" spans="13:16" x14ac:dyDescent="0.35">
      <c r="M864" s="132" t="s">
        <v>1896</v>
      </c>
      <c r="N864" s="131"/>
      <c r="O864" s="131"/>
      <c r="P864" s="131"/>
    </row>
    <row r="865" spans="13:16" x14ac:dyDescent="0.35">
      <c r="M865" s="133" t="s">
        <v>566</v>
      </c>
      <c r="N865" s="39">
        <v>287191.73000000021</v>
      </c>
      <c r="O865" s="39">
        <v>31611.54999999993</v>
      </c>
      <c r="P865" s="67">
        <v>1648</v>
      </c>
    </row>
    <row r="866" spans="13:16" x14ac:dyDescent="0.35">
      <c r="M866" s="132" t="s">
        <v>1585</v>
      </c>
      <c r="N866" s="131"/>
      <c r="O866" s="131"/>
      <c r="P866" s="131"/>
    </row>
    <row r="867" spans="13:16" x14ac:dyDescent="0.35">
      <c r="M867" s="133" t="s">
        <v>759</v>
      </c>
      <c r="N867" s="39">
        <v>42676.89</v>
      </c>
      <c r="O867" s="39">
        <v>2680.2099999999991</v>
      </c>
      <c r="P867" s="67">
        <v>24</v>
      </c>
    </row>
    <row r="868" spans="13:16" x14ac:dyDescent="0.35">
      <c r="M868" s="132" t="s">
        <v>1897</v>
      </c>
      <c r="N868" s="131"/>
      <c r="O868" s="131"/>
      <c r="P868" s="131"/>
    </row>
    <row r="869" spans="13:16" x14ac:dyDescent="0.35">
      <c r="M869" s="133" t="s">
        <v>960</v>
      </c>
      <c r="N869" s="39">
        <v>158416.44</v>
      </c>
      <c r="O869" s="39">
        <v>17667.51999999999</v>
      </c>
      <c r="P869" s="67">
        <v>465</v>
      </c>
    </row>
    <row r="870" spans="13:16" x14ac:dyDescent="0.35">
      <c r="M870" s="38" t="s">
        <v>1586</v>
      </c>
      <c r="N870" s="131"/>
      <c r="O870" s="131"/>
      <c r="P870" s="131"/>
    </row>
    <row r="871" spans="13:16" x14ac:dyDescent="0.35">
      <c r="M871" s="132" t="s">
        <v>1898</v>
      </c>
      <c r="N871" s="131"/>
      <c r="O871" s="131"/>
      <c r="P871" s="131"/>
    </row>
    <row r="872" spans="13:16" x14ac:dyDescent="0.35">
      <c r="M872" s="133" t="s">
        <v>979</v>
      </c>
      <c r="N872" s="39">
        <v>120654.41999999998</v>
      </c>
      <c r="O872" s="39">
        <v>-5068.2700000000914</v>
      </c>
      <c r="P872" s="67">
        <v>526</v>
      </c>
    </row>
    <row r="873" spans="13:16" x14ac:dyDescent="0.35">
      <c r="M873" s="132" t="s">
        <v>1899</v>
      </c>
      <c r="N873" s="131"/>
      <c r="O873" s="131"/>
      <c r="P873" s="131"/>
    </row>
    <row r="874" spans="13:16" x14ac:dyDescent="0.35">
      <c r="M874" s="133" t="s">
        <v>710</v>
      </c>
      <c r="N874" s="39">
        <v>149513.90000000002</v>
      </c>
      <c r="O874" s="39">
        <v>14065.370000000024</v>
      </c>
      <c r="P874" s="67">
        <v>377</v>
      </c>
    </row>
    <row r="875" spans="13:16" x14ac:dyDescent="0.35">
      <c r="M875" s="132" t="s">
        <v>1900</v>
      </c>
      <c r="N875" s="131"/>
      <c r="O875" s="131"/>
      <c r="P875" s="131"/>
    </row>
    <row r="876" spans="13:16" x14ac:dyDescent="0.35">
      <c r="M876" s="133" t="s">
        <v>882</v>
      </c>
      <c r="N876" s="39">
        <v>323.99</v>
      </c>
      <c r="O876" s="39">
        <v>-19.659999999999968</v>
      </c>
      <c r="P876" s="67">
        <v>1</v>
      </c>
    </row>
    <row r="877" spans="13:16" x14ac:dyDescent="0.35">
      <c r="M877" s="132" t="s">
        <v>1901</v>
      </c>
      <c r="N877" s="131"/>
      <c r="O877" s="131"/>
      <c r="P877" s="131"/>
    </row>
    <row r="878" spans="13:16" x14ac:dyDescent="0.35">
      <c r="M878" s="133" t="s">
        <v>538</v>
      </c>
      <c r="N878" s="39">
        <v>82443.919999999984</v>
      </c>
      <c r="O878" s="39">
        <v>-7695.4700000000012</v>
      </c>
      <c r="P878" s="67">
        <v>145</v>
      </c>
    </row>
    <row r="879" spans="13:16" x14ac:dyDescent="0.35">
      <c r="M879" s="132" t="s">
        <v>1902</v>
      </c>
      <c r="N879" s="131"/>
      <c r="O879" s="131"/>
      <c r="P879" s="131"/>
    </row>
    <row r="880" spans="13:16" x14ac:dyDescent="0.35">
      <c r="M880" s="133" t="s">
        <v>692</v>
      </c>
      <c r="N880" s="39">
        <v>53440.260000000017</v>
      </c>
      <c r="O880" s="39">
        <v>6736.9300000000512</v>
      </c>
      <c r="P880" s="67">
        <v>309</v>
      </c>
    </row>
    <row r="881" spans="13:16" x14ac:dyDescent="0.35">
      <c r="M881" s="132" t="s">
        <v>1903</v>
      </c>
      <c r="N881" s="131"/>
      <c r="O881" s="131"/>
      <c r="P881" s="131"/>
    </row>
    <row r="882" spans="13:16" x14ac:dyDescent="0.35">
      <c r="M882" s="133" t="s">
        <v>469</v>
      </c>
      <c r="N882" s="39">
        <v>165.23</v>
      </c>
      <c r="O882" s="39">
        <v>42.959999999999994</v>
      </c>
      <c r="P882" s="67">
        <v>1</v>
      </c>
    </row>
    <row r="883" spans="13:16" x14ac:dyDescent="0.35">
      <c r="M883" s="132" t="s">
        <v>1904</v>
      </c>
      <c r="N883" s="131"/>
      <c r="O883" s="131"/>
      <c r="P883" s="131"/>
    </row>
    <row r="884" spans="13:16" x14ac:dyDescent="0.35">
      <c r="M884" s="133" t="s">
        <v>738</v>
      </c>
      <c r="N884" s="39">
        <v>395623.39999999962</v>
      </c>
      <c r="O884" s="39">
        <v>-8589.7500000005239</v>
      </c>
      <c r="P884" s="67">
        <v>685</v>
      </c>
    </row>
    <row r="885" spans="13:16" x14ac:dyDescent="0.35">
      <c r="M885" s="38" t="s">
        <v>1587</v>
      </c>
      <c r="N885" s="131"/>
      <c r="O885" s="131"/>
      <c r="P885" s="131"/>
    </row>
    <row r="886" spans="13:16" x14ac:dyDescent="0.35">
      <c r="M886" s="132" t="s">
        <v>1905</v>
      </c>
      <c r="N886" s="131"/>
      <c r="O886" s="131"/>
      <c r="P886" s="131"/>
    </row>
    <row r="887" spans="13:16" x14ac:dyDescent="0.35">
      <c r="M887" s="133" t="s">
        <v>644</v>
      </c>
      <c r="N887" s="39">
        <v>125173.96000000002</v>
      </c>
      <c r="O887" s="39">
        <v>-4803.2199999999721</v>
      </c>
      <c r="P887" s="67">
        <v>377</v>
      </c>
    </row>
    <row r="888" spans="13:16" x14ac:dyDescent="0.35">
      <c r="M888" s="132" t="s">
        <v>1906</v>
      </c>
      <c r="N888" s="131"/>
      <c r="O888" s="131"/>
      <c r="P888" s="131"/>
    </row>
    <row r="889" spans="13:16" x14ac:dyDescent="0.35">
      <c r="M889" s="133" t="s">
        <v>435</v>
      </c>
      <c r="N889" s="39">
        <v>182933.09</v>
      </c>
      <c r="O889" s="39">
        <v>-3.8300000000162981</v>
      </c>
      <c r="P889" s="67">
        <v>302</v>
      </c>
    </row>
    <row r="890" spans="13:16" x14ac:dyDescent="0.35">
      <c r="M890" s="133" t="s">
        <v>706</v>
      </c>
      <c r="N890" s="39">
        <v>6020.08</v>
      </c>
      <c r="O890" s="39">
        <v>797.7400000000016</v>
      </c>
      <c r="P890" s="67">
        <v>178</v>
      </c>
    </row>
    <row r="891" spans="13:16" x14ac:dyDescent="0.35">
      <c r="M891" s="132" t="s">
        <v>1810</v>
      </c>
      <c r="N891" s="131"/>
      <c r="O891" s="131"/>
      <c r="P891" s="131"/>
    </row>
    <row r="892" spans="13:16" x14ac:dyDescent="0.35">
      <c r="M892" s="133" t="s">
        <v>439</v>
      </c>
      <c r="N892" s="39">
        <v>284875.18000000011</v>
      </c>
      <c r="O892" s="39">
        <v>-7337.8800000000047</v>
      </c>
      <c r="P892" s="67">
        <v>477</v>
      </c>
    </row>
    <row r="893" spans="13:16" x14ac:dyDescent="0.35">
      <c r="M893" s="132" t="s">
        <v>1907</v>
      </c>
      <c r="N893" s="131"/>
      <c r="O893" s="131"/>
      <c r="P893" s="131"/>
    </row>
    <row r="894" spans="13:16" x14ac:dyDescent="0.35">
      <c r="M894" s="133" t="s">
        <v>494</v>
      </c>
      <c r="N894" s="39">
        <v>16320.449999999995</v>
      </c>
      <c r="O894" s="39">
        <v>157.87999999999192</v>
      </c>
      <c r="P894" s="67">
        <v>38</v>
      </c>
    </row>
    <row r="895" spans="13:16" x14ac:dyDescent="0.35">
      <c r="M895" s="132" t="s">
        <v>1908</v>
      </c>
      <c r="N895" s="131"/>
      <c r="O895" s="131"/>
      <c r="P895" s="131"/>
    </row>
    <row r="896" spans="13:16" x14ac:dyDescent="0.35">
      <c r="M896" s="133" t="s">
        <v>405</v>
      </c>
      <c r="N896" s="39">
        <v>1805.4499999999998</v>
      </c>
      <c r="O896" s="39">
        <v>52.240000000000009</v>
      </c>
      <c r="P896" s="67">
        <v>5</v>
      </c>
    </row>
    <row r="897" spans="13:16" x14ac:dyDescent="0.35">
      <c r="M897" s="132" t="s">
        <v>1847</v>
      </c>
      <c r="N897" s="131"/>
      <c r="O897" s="131"/>
      <c r="P897" s="131"/>
    </row>
    <row r="898" spans="13:16" x14ac:dyDescent="0.35">
      <c r="M898" s="133" t="s">
        <v>547</v>
      </c>
      <c r="N898" s="39">
        <v>3053.52</v>
      </c>
      <c r="O898" s="39">
        <v>-313.9699999999998</v>
      </c>
      <c r="P898" s="67">
        <v>11</v>
      </c>
    </row>
    <row r="899" spans="13:16" x14ac:dyDescent="0.35">
      <c r="M899" s="132" t="s">
        <v>1909</v>
      </c>
      <c r="N899" s="131"/>
      <c r="O899" s="131"/>
      <c r="P899" s="131"/>
    </row>
    <row r="900" spans="13:16" x14ac:dyDescent="0.35">
      <c r="M900" s="133" t="s">
        <v>937</v>
      </c>
      <c r="N900" s="39">
        <v>70703.430000000008</v>
      </c>
      <c r="O900" s="39">
        <v>-6862.179999999993</v>
      </c>
      <c r="P900" s="67">
        <v>92</v>
      </c>
    </row>
    <row r="901" spans="13:16" x14ac:dyDescent="0.35">
      <c r="M901" s="132" t="s">
        <v>1910</v>
      </c>
      <c r="N901" s="131"/>
      <c r="O901" s="131"/>
      <c r="P901" s="131"/>
    </row>
    <row r="902" spans="13:16" x14ac:dyDescent="0.35">
      <c r="M902" s="133" t="s">
        <v>597</v>
      </c>
      <c r="N902" s="39">
        <v>94346.229999999967</v>
      </c>
      <c r="O902" s="39">
        <v>-5636.3999999999651</v>
      </c>
      <c r="P902" s="67">
        <v>376</v>
      </c>
    </row>
    <row r="903" spans="13:16" x14ac:dyDescent="0.35">
      <c r="M903" s="132" t="s">
        <v>1911</v>
      </c>
      <c r="N903" s="131"/>
      <c r="O903" s="131"/>
      <c r="P903" s="131"/>
    </row>
    <row r="904" spans="13:16" x14ac:dyDescent="0.35">
      <c r="M904" s="133" t="s">
        <v>408</v>
      </c>
      <c r="N904" s="39">
        <v>88245.809999999969</v>
      </c>
      <c r="O904" s="39">
        <v>-254.60000000003492</v>
      </c>
      <c r="P904" s="67">
        <v>118</v>
      </c>
    </row>
    <row r="905" spans="13:16" x14ac:dyDescent="0.35">
      <c r="M905" s="132" t="s">
        <v>1912</v>
      </c>
      <c r="N905" s="131"/>
      <c r="O905" s="131"/>
      <c r="P905" s="131"/>
    </row>
    <row r="906" spans="13:16" x14ac:dyDescent="0.35">
      <c r="M906" s="133" t="s">
        <v>853</v>
      </c>
      <c r="N906" s="39">
        <v>32251.38</v>
      </c>
      <c r="O906" s="39">
        <v>-1928.619999999999</v>
      </c>
      <c r="P906" s="67">
        <v>137</v>
      </c>
    </row>
    <row r="907" spans="13:16" x14ac:dyDescent="0.35">
      <c r="M907" s="132" t="s">
        <v>1913</v>
      </c>
      <c r="N907" s="131"/>
      <c r="O907" s="131"/>
      <c r="P907" s="131"/>
    </row>
    <row r="908" spans="13:16" x14ac:dyDescent="0.35">
      <c r="M908" s="133" t="s">
        <v>643</v>
      </c>
      <c r="N908" s="39">
        <v>17803.97</v>
      </c>
      <c r="O908" s="39">
        <v>884.33000000000175</v>
      </c>
      <c r="P908" s="67">
        <v>56</v>
      </c>
    </row>
    <row r="909" spans="13:16" x14ac:dyDescent="0.35">
      <c r="M909" s="38" t="s">
        <v>1588</v>
      </c>
      <c r="N909" s="131"/>
      <c r="O909" s="131"/>
      <c r="P909" s="131"/>
    </row>
    <row r="910" spans="13:16" x14ac:dyDescent="0.35">
      <c r="M910" s="132" t="s">
        <v>1914</v>
      </c>
      <c r="N910" s="131"/>
      <c r="O910" s="131"/>
      <c r="P910" s="131"/>
    </row>
    <row r="911" spans="13:16" x14ac:dyDescent="0.35">
      <c r="M911" s="133" t="s">
        <v>496</v>
      </c>
      <c r="N911" s="39">
        <v>8653.52</v>
      </c>
      <c r="O911" s="39">
        <v>-434.88999999999942</v>
      </c>
      <c r="P911" s="67">
        <v>13</v>
      </c>
    </row>
    <row r="912" spans="13:16" x14ac:dyDescent="0.35">
      <c r="M912" s="132" t="s">
        <v>1915</v>
      </c>
      <c r="N912" s="131"/>
      <c r="O912" s="131"/>
      <c r="P912" s="131"/>
    </row>
    <row r="913" spans="13:16" x14ac:dyDescent="0.35">
      <c r="M913" s="133" t="s">
        <v>873</v>
      </c>
      <c r="N913" s="39">
        <v>193258.60000000003</v>
      </c>
      <c r="O913" s="39">
        <v>-825.03999999994994</v>
      </c>
      <c r="P913" s="67">
        <v>266</v>
      </c>
    </row>
    <row r="914" spans="13:16" x14ac:dyDescent="0.35">
      <c r="M914" s="133" t="s">
        <v>924</v>
      </c>
      <c r="N914" s="39">
        <v>5229.1900000000005</v>
      </c>
      <c r="O914" s="39">
        <v>475.70000000000073</v>
      </c>
      <c r="P914" s="67">
        <v>10</v>
      </c>
    </row>
    <row r="915" spans="13:16" x14ac:dyDescent="0.35">
      <c r="M915" s="132" t="s">
        <v>1916</v>
      </c>
      <c r="N915" s="131"/>
      <c r="O915" s="131"/>
      <c r="P915" s="131"/>
    </row>
    <row r="916" spans="13:16" x14ac:dyDescent="0.35">
      <c r="M916" s="133" t="s">
        <v>559</v>
      </c>
      <c r="N916" s="39">
        <v>4758.5999999999995</v>
      </c>
      <c r="O916" s="39">
        <v>-279.26000000000113</v>
      </c>
      <c r="P916" s="67">
        <v>8</v>
      </c>
    </row>
    <row r="917" spans="13:16" x14ac:dyDescent="0.35">
      <c r="M917" s="133" t="s">
        <v>881</v>
      </c>
      <c r="N917" s="39">
        <v>19267.019999999997</v>
      </c>
      <c r="O917" s="39">
        <v>-1055.260000000002</v>
      </c>
      <c r="P917" s="67">
        <v>48</v>
      </c>
    </row>
    <row r="918" spans="13:16" x14ac:dyDescent="0.35">
      <c r="M918" s="132" t="s">
        <v>1917</v>
      </c>
      <c r="N918" s="131"/>
      <c r="O918" s="131"/>
      <c r="P918" s="131"/>
    </row>
    <row r="919" spans="13:16" x14ac:dyDescent="0.35">
      <c r="M919" s="133" t="s">
        <v>914</v>
      </c>
      <c r="N919" s="39">
        <v>183185.87</v>
      </c>
      <c r="O919" s="39">
        <v>-17399.430000000022</v>
      </c>
      <c r="P919" s="67">
        <v>258</v>
      </c>
    </row>
    <row r="920" spans="13:16" x14ac:dyDescent="0.35">
      <c r="M920" s="132" t="s">
        <v>1918</v>
      </c>
      <c r="N920" s="131"/>
      <c r="O920" s="131"/>
      <c r="P920" s="131"/>
    </row>
    <row r="921" spans="13:16" x14ac:dyDescent="0.35">
      <c r="M921" s="133" t="s">
        <v>907</v>
      </c>
      <c r="N921" s="39">
        <v>108780.30000000005</v>
      </c>
      <c r="O921" s="39">
        <v>-10118.629999999946</v>
      </c>
      <c r="P921" s="67">
        <v>157</v>
      </c>
    </row>
    <row r="922" spans="13:16" x14ac:dyDescent="0.35">
      <c r="M922" s="132" t="s">
        <v>1864</v>
      </c>
      <c r="N922" s="131"/>
      <c r="O922" s="131"/>
      <c r="P922" s="131"/>
    </row>
    <row r="923" spans="13:16" x14ac:dyDescent="0.35">
      <c r="M923" s="133" t="s">
        <v>670</v>
      </c>
      <c r="N923" s="39">
        <v>81033.25999999998</v>
      </c>
      <c r="O923" s="39">
        <v>-4654.8900000000285</v>
      </c>
      <c r="P923" s="67">
        <v>144</v>
      </c>
    </row>
    <row r="924" spans="13:16" x14ac:dyDescent="0.35">
      <c r="M924" s="133" t="s">
        <v>856</v>
      </c>
      <c r="N924" s="39">
        <v>151449.03000000003</v>
      </c>
      <c r="O924" s="39">
        <v>-12509.23000000001</v>
      </c>
      <c r="P924" s="67">
        <v>231</v>
      </c>
    </row>
    <row r="925" spans="13:16" x14ac:dyDescent="0.35">
      <c r="M925" s="132" t="s">
        <v>1919</v>
      </c>
      <c r="N925" s="131"/>
      <c r="O925" s="131"/>
      <c r="P925" s="131"/>
    </row>
    <row r="926" spans="13:16" x14ac:dyDescent="0.35">
      <c r="M926" s="133" t="s">
        <v>418</v>
      </c>
      <c r="N926" s="39">
        <v>167361.35000000003</v>
      </c>
      <c r="O926" s="39">
        <v>-12735.079999999958</v>
      </c>
      <c r="P926" s="67">
        <v>469</v>
      </c>
    </row>
    <row r="927" spans="13:16" x14ac:dyDescent="0.35">
      <c r="M927" s="132" t="s">
        <v>1920</v>
      </c>
      <c r="N927" s="131"/>
      <c r="O927" s="131"/>
      <c r="P927" s="131"/>
    </row>
    <row r="928" spans="13:16" x14ac:dyDescent="0.35">
      <c r="M928" s="133" t="s">
        <v>557</v>
      </c>
      <c r="N928" s="39">
        <v>13188.230000000001</v>
      </c>
      <c r="O928" s="39">
        <v>574.56000000000313</v>
      </c>
      <c r="P928" s="67">
        <v>37</v>
      </c>
    </row>
    <row r="929" spans="13:16" x14ac:dyDescent="0.35">
      <c r="M929" s="133" t="s">
        <v>675</v>
      </c>
      <c r="N929" s="39">
        <v>16240.270000000002</v>
      </c>
      <c r="O929" s="39">
        <v>-1191.7399999999961</v>
      </c>
      <c r="P929" s="67">
        <v>24</v>
      </c>
    </row>
    <row r="930" spans="13:16" x14ac:dyDescent="0.35">
      <c r="M930" s="133" t="s">
        <v>772</v>
      </c>
      <c r="N930" s="39">
        <v>419.46</v>
      </c>
      <c r="O930" s="39">
        <v>6.3100000000000023</v>
      </c>
      <c r="P930" s="67">
        <v>1</v>
      </c>
    </row>
    <row r="931" spans="13:16" x14ac:dyDescent="0.35">
      <c r="M931" s="132" t="s">
        <v>1921</v>
      </c>
      <c r="N931" s="131"/>
      <c r="O931" s="131"/>
      <c r="P931" s="131"/>
    </row>
    <row r="932" spans="13:16" x14ac:dyDescent="0.35">
      <c r="M932" s="133" t="s">
        <v>441</v>
      </c>
      <c r="N932" s="39">
        <v>147819.57</v>
      </c>
      <c r="O932" s="39">
        <v>17788.55000000009</v>
      </c>
      <c r="P932" s="67">
        <v>667</v>
      </c>
    </row>
    <row r="933" spans="13:16" x14ac:dyDescent="0.35">
      <c r="M933" s="132" t="s">
        <v>1922</v>
      </c>
      <c r="N933" s="131"/>
      <c r="O933" s="131"/>
      <c r="P933" s="131"/>
    </row>
    <row r="934" spans="13:16" x14ac:dyDescent="0.35">
      <c r="M934" s="133" t="s">
        <v>489</v>
      </c>
      <c r="N934" s="39">
        <v>153405.37000000002</v>
      </c>
      <c r="O934" s="39">
        <v>-3784.9400000000023</v>
      </c>
      <c r="P934" s="67">
        <v>246</v>
      </c>
    </row>
    <row r="935" spans="13:16" x14ac:dyDescent="0.35">
      <c r="M935" s="132" t="s">
        <v>1923</v>
      </c>
      <c r="N935" s="131"/>
      <c r="O935" s="131"/>
      <c r="P935" s="131"/>
    </row>
    <row r="936" spans="13:16" x14ac:dyDescent="0.35">
      <c r="M936" s="133" t="s">
        <v>918</v>
      </c>
      <c r="N936" s="39">
        <v>35084.51</v>
      </c>
      <c r="O936" s="39">
        <v>-3.4299999999857391</v>
      </c>
      <c r="P936" s="67">
        <v>212</v>
      </c>
    </row>
    <row r="937" spans="13:16" x14ac:dyDescent="0.35">
      <c r="M937" s="132" t="s">
        <v>1924</v>
      </c>
      <c r="N937" s="131"/>
      <c r="O937" s="131"/>
      <c r="P937" s="131"/>
    </row>
    <row r="938" spans="13:16" x14ac:dyDescent="0.35">
      <c r="M938" s="133" t="s">
        <v>917</v>
      </c>
      <c r="N938" s="39">
        <v>78543.320000000022</v>
      </c>
      <c r="O938" s="39">
        <v>5024.8900000000285</v>
      </c>
      <c r="P938" s="67">
        <v>69</v>
      </c>
    </row>
    <row r="939" spans="13:16" x14ac:dyDescent="0.35">
      <c r="M939" s="38" t="s">
        <v>1589</v>
      </c>
      <c r="N939" s="131"/>
      <c r="O939" s="131"/>
      <c r="P939" s="131"/>
    </row>
    <row r="940" spans="13:16" x14ac:dyDescent="0.35">
      <c r="M940" s="132" t="s">
        <v>1925</v>
      </c>
      <c r="N940" s="131"/>
      <c r="O940" s="131"/>
      <c r="P940" s="131"/>
    </row>
    <row r="941" spans="13:16" x14ac:dyDescent="0.35">
      <c r="M941" s="133" t="s">
        <v>951</v>
      </c>
      <c r="N941" s="39">
        <v>13657.509999999998</v>
      </c>
      <c r="O941" s="39">
        <v>-7.8900000000030559</v>
      </c>
      <c r="P941" s="67">
        <v>26</v>
      </c>
    </row>
    <row r="942" spans="13:16" x14ac:dyDescent="0.35">
      <c r="M942" s="132" t="s">
        <v>1926</v>
      </c>
      <c r="N942" s="131"/>
      <c r="O942" s="131"/>
      <c r="P942" s="131"/>
    </row>
    <row r="943" spans="13:16" x14ac:dyDescent="0.35">
      <c r="M943" s="133" t="s">
        <v>721</v>
      </c>
      <c r="N943" s="39">
        <v>1.37</v>
      </c>
      <c r="O943" s="39">
        <v>0.51000000000000012</v>
      </c>
      <c r="P943" s="67">
        <v>1</v>
      </c>
    </row>
    <row r="944" spans="13:16" x14ac:dyDescent="0.35">
      <c r="M944" s="38" t="s">
        <v>1590</v>
      </c>
      <c r="N944" s="131"/>
      <c r="O944" s="131"/>
      <c r="P944" s="131"/>
    </row>
    <row r="945" spans="13:16" x14ac:dyDescent="0.35">
      <c r="M945" s="132" t="s">
        <v>1927</v>
      </c>
      <c r="N945" s="131"/>
      <c r="O945" s="131"/>
      <c r="P945" s="131"/>
    </row>
    <row r="946" spans="13:16" x14ac:dyDescent="0.35">
      <c r="M946" s="133" t="s">
        <v>739</v>
      </c>
      <c r="N946" s="39">
        <v>5670.2300000000005</v>
      </c>
      <c r="O946" s="39">
        <v>-21.699999999998909</v>
      </c>
      <c r="P946" s="67">
        <v>6</v>
      </c>
    </row>
    <row r="947" spans="13:16" x14ac:dyDescent="0.35">
      <c r="M947" s="132" t="s">
        <v>1928</v>
      </c>
      <c r="N947" s="131"/>
      <c r="O947" s="131"/>
      <c r="P947" s="131"/>
    </row>
    <row r="948" spans="13:16" x14ac:dyDescent="0.35">
      <c r="M948" s="133" t="s">
        <v>487</v>
      </c>
      <c r="N948" s="39">
        <v>193782.95</v>
      </c>
      <c r="O948" s="39">
        <v>16631.48000000004</v>
      </c>
      <c r="P948" s="67">
        <v>441</v>
      </c>
    </row>
    <row r="949" spans="13:16" x14ac:dyDescent="0.35">
      <c r="M949" s="132" t="s">
        <v>1929</v>
      </c>
      <c r="N949" s="131"/>
      <c r="O949" s="131"/>
      <c r="P949" s="131"/>
    </row>
    <row r="950" spans="13:16" x14ac:dyDescent="0.35">
      <c r="M950" s="133" t="s">
        <v>958</v>
      </c>
      <c r="N950" s="39">
        <v>12790.07</v>
      </c>
      <c r="O950" s="39">
        <v>19.479999999997744</v>
      </c>
      <c r="P950" s="67">
        <v>27</v>
      </c>
    </row>
    <row r="951" spans="13:16" x14ac:dyDescent="0.35">
      <c r="M951" s="38" t="s">
        <v>1591</v>
      </c>
      <c r="N951" s="131"/>
      <c r="O951" s="131"/>
      <c r="P951" s="131"/>
    </row>
    <row r="952" spans="13:16" x14ac:dyDescent="0.35">
      <c r="M952" s="132" t="s">
        <v>1930</v>
      </c>
      <c r="N952" s="131"/>
      <c r="O952" s="131"/>
      <c r="P952" s="131"/>
    </row>
    <row r="953" spans="13:16" x14ac:dyDescent="0.35">
      <c r="M953" s="133" t="s">
        <v>893</v>
      </c>
      <c r="N953" s="39">
        <v>138536.16</v>
      </c>
      <c r="O953" s="39">
        <v>-10815.220000000001</v>
      </c>
      <c r="P953" s="67">
        <v>191</v>
      </c>
    </row>
    <row r="954" spans="13:16" x14ac:dyDescent="0.35">
      <c r="M954" s="132" t="s">
        <v>1931</v>
      </c>
      <c r="N954" s="131"/>
      <c r="O954" s="131"/>
      <c r="P954" s="131"/>
    </row>
    <row r="955" spans="13:16" x14ac:dyDescent="0.35">
      <c r="M955" s="133" t="s">
        <v>965</v>
      </c>
      <c r="N955" s="39">
        <v>21339.289999999997</v>
      </c>
      <c r="O955" s="39">
        <v>526.57999999999811</v>
      </c>
      <c r="P955" s="67">
        <v>67</v>
      </c>
    </row>
    <row r="956" spans="13:16" x14ac:dyDescent="0.35">
      <c r="M956" s="38" t="s">
        <v>1592</v>
      </c>
      <c r="N956" s="131"/>
      <c r="O956" s="131"/>
      <c r="P956" s="131"/>
    </row>
    <row r="957" spans="13:16" x14ac:dyDescent="0.35">
      <c r="M957" s="132" t="s">
        <v>1932</v>
      </c>
      <c r="N957" s="131"/>
      <c r="O957" s="131"/>
      <c r="P957" s="131"/>
    </row>
    <row r="958" spans="13:16" x14ac:dyDescent="0.35">
      <c r="M958" s="133" t="s">
        <v>409</v>
      </c>
      <c r="N958" s="39">
        <v>42803.810000000012</v>
      </c>
      <c r="O958" s="39">
        <v>-1467.8399999999747</v>
      </c>
      <c r="P958" s="67">
        <v>167</v>
      </c>
    </row>
    <row r="959" spans="13:16" x14ac:dyDescent="0.35">
      <c r="M959" s="132" t="s">
        <v>1933</v>
      </c>
      <c r="N959" s="131"/>
      <c r="O959" s="131"/>
      <c r="P959" s="131"/>
    </row>
    <row r="960" spans="13:16" x14ac:dyDescent="0.35">
      <c r="M960" s="133" t="s">
        <v>534</v>
      </c>
      <c r="N960" s="39">
        <v>223285.08000000002</v>
      </c>
      <c r="O960" s="39">
        <v>-1186.3399999999383</v>
      </c>
      <c r="P960" s="67">
        <v>399</v>
      </c>
    </row>
    <row r="961" spans="13:16" x14ac:dyDescent="0.35">
      <c r="M961" s="132" t="s">
        <v>1934</v>
      </c>
      <c r="N961" s="131"/>
      <c r="O961" s="131"/>
      <c r="P961" s="131"/>
    </row>
    <row r="962" spans="13:16" x14ac:dyDescent="0.35">
      <c r="M962" s="133" t="s">
        <v>977</v>
      </c>
      <c r="N962" s="39">
        <v>126488.09000000001</v>
      </c>
      <c r="O962" s="39">
        <v>-11793.60000000002</v>
      </c>
      <c r="P962" s="67">
        <v>104</v>
      </c>
    </row>
    <row r="963" spans="13:16" x14ac:dyDescent="0.35">
      <c r="M963" s="132" t="s">
        <v>1935</v>
      </c>
      <c r="N963" s="131"/>
      <c r="O963" s="131"/>
      <c r="P963" s="131"/>
    </row>
    <row r="964" spans="13:16" x14ac:dyDescent="0.35">
      <c r="M964" s="133" t="s">
        <v>536</v>
      </c>
      <c r="N964" s="39">
        <v>773398.21999999927</v>
      </c>
      <c r="O964" s="39">
        <v>-14928.03000000061</v>
      </c>
      <c r="P964" s="67">
        <v>1203</v>
      </c>
    </row>
    <row r="965" spans="13:16" x14ac:dyDescent="0.35">
      <c r="M965" s="133" t="s">
        <v>741</v>
      </c>
      <c r="N965" s="39">
        <v>131762.71</v>
      </c>
      <c r="O965" s="39">
        <v>12117.930000000051</v>
      </c>
      <c r="P965" s="67">
        <v>448</v>
      </c>
    </row>
    <row r="966" spans="13:16" x14ac:dyDescent="0.35">
      <c r="M966" s="133" t="s">
        <v>829</v>
      </c>
      <c r="N966" s="39">
        <v>77140.97</v>
      </c>
      <c r="O966" s="39">
        <v>-11424.320000000007</v>
      </c>
      <c r="P966" s="67">
        <v>103</v>
      </c>
    </row>
    <row r="967" spans="13:16" x14ac:dyDescent="0.35">
      <c r="M967" s="133" t="s">
        <v>1018</v>
      </c>
      <c r="N967" s="39">
        <v>47478.55</v>
      </c>
      <c r="O967" s="39">
        <v>-261.54999999998836</v>
      </c>
      <c r="P967" s="67">
        <v>203</v>
      </c>
    </row>
    <row r="968" spans="13:16" x14ac:dyDescent="0.35">
      <c r="M968" s="132" t="s">
        <v>1936</v>
      </c>
      <c r="N968" s="131"/>
      <c r="O968" s="131"/>
      <c r="P968" s="131"/>
    </row>
    <row r="969" spans="13:16" x14ac:dyDescent="0.35">
      <c r="M969" s="133" t="s">
        <v>455</v>
      </c>
      <c r="N969" s="39">
        <v>1066.44</v>
      </c>
      <c r="O969" s="39">
        <v>-35.150000000000091</v>
      </c>
      <c r="P969" s="67">
        <v>3</v>
      </c>
    </row>
    <row r="970" spans="13:16" x14ac:dyDescent="0.35">
      <c r="M970" s="133" t="s">
        <v>909</v>
      </c>
      <c r="N970" s="39">
        <v>154348.66</v>
      </c>
      <c r="O970" s="39">
        <v>10996.820000000007</v>
      </c>
      <c r="P970" s="67">
        <v>107</v>
      </c>
    </row>
    <row r="971" spans="13:16" x14ac:dyDescent="0.35">
      <c r="M971" s="133" t="s">
        <v>931</v>
      </c>
      <c r="N971" s="39">
        <v>12680.069999999998</v>
      </c>
      <c r="O971" s="39">
        <v>1203.9899999999998</v>
      </c>
      <c r="P971" s="67">
        <v>54</v>
      </c>
    </row>
    <row r="972" spans="13:16" x14ac:dyDescent="0.35">
      <c r="M972" s="132" t="s">
        <v>1937</v>
      </c>
      <c r="N972" s="131"/>
      <c r="O972" s="131"/>
      <c r="P972" s="131"/>
    </row>
    <row r="973" spans="13:16" x14ac:dyDescent="0.35">
      <c r="M973" s="133" t="s">
        <v>703</v>
      </c>
      <c r="N973" s="39">
        <v>66335.33</v>
      </c>
      <c r="O973" s="39">
        <v>-2324.839999999982</v>
      </c>
      <c r="P973" s="67">
        <v>202</v>
      </c>
    </row>
    <row r="974" spans="13:16" x14ac:dyDescent="0.35">
      <c r="M974" s="133" t="s">
        <v>728</v>
      </c>
      <c r="N974" s="39">
        <v>6214.25</v>
      </c>
      <c r="O974" s="39">
        <v>624.97000000000025</v>
      </c>
      <c r="P974" s="67">
        <v>5</v>
      </c>
    </row>
    <row r="975" spans="13:16" x14ac:dyDescent="0.35">
      <c r="M975" s="133" t="s">
        <v>950</v>
      </c>
      <c r="N975" s="39">
        <v>194563.61000000004</v>
      </c>
      <c r="O975" s="39">
        <v>-1911.6999999999243</v>
      </c>
      <c r="P975" s="67">
        <v>311</v>
      </c>
    </row>
    <row r="976" spans="13:16" x14ac:dyDescent="0.35">
      <c r="M976" s="132" t="s">
        <v>1938</v>
      </c>
      <c r="N976" s="131"/>
      <c r="O976" s="131"/>
      <c r="P976" s="131"/>
    </row>
    <row r="977" spans="13:16" x14ac:dyDescent="0.35">
      <c r="M977" s="133" t="s">
        <v>627</v>
      </c>
      <c r="N977" s="39">
        <v>165149.92000000004</v>
      </c>
      <c r="O977" s="39">
        <v>-11970.779999999941</v>
      </c>
      <c r="P977" s="67">
        <v>173</v>
      </c>
    </row>
    <row r="978" spans="13:16" x14ac:dyDescent="0.35">
      <c r="M978" s="38" t="s">
        <v>1593</v>
      </c>
      <c r="N978" s="131"/>
      <c r="O978" s="131"/>
      <c r="P978" s="131"/>
    </row>
    <row r="979" spans="13:16" x14ac:dyDescent="0.35">
      <c r="M979" s="132" t="s">
        <v>1939</v>
      </c>
      <c r="N979" s="131"/>
      <c r="O979" s="131"/>
      <c r="P979" s="131"/>
    </row>
    <row r="980" spans="13:16" x14ac:dyDescent="0.35">
      <c r="M980" s="133" t="s">
        <v>898</v>
      </c>
      <c r="N980" s="39">
        <v>101203.69</v>
      </c>
      <c r="O980" s="39">
        <v>542.63999999999942</v>
      </c>
      <c r="P980" s="67">
        <v>243</v>
      </c>
    </row>
    <row r="981" spans="13:16" x14ac:dyDescent="0.35">
      <c r="M981" s="132" t="s">
        <v>1940</v>
      </c>
      <c r="N981" s="131"/>
      <c r="O981" s="131"/>
      <c r="P981" s="131"/>
    </row>
    <row r="982" spans="13:16" x14ac:dyDescent="0.35">
      <c r="M982" s="133" t="s">
        <v>724</v>
      </c>
      <c r="N982" s="39">
        <v>586741.66000000015</v>
      </c>
      <c r="O982" s="39">
        <v>-17458.629999999655</v>
      </c>
      <c r="P982" s="67">
        <v>980</v>
      </c>
    </row>
    <row r="983" spans="13:16" x14ac:dyDescent="0.35">
      <c r="M983" s="132" t="s">
        <v>1941</v>
      </c>
      <c r="N983" s="131"/>
      <c r="O983" s="131"/>
      <c r="P983" s="131"/>
    </row>
    <row r="984" spans="13:16" x14ac:dyDescent="0.35">
      <c r="M984" s="133" t="s">
        <v>635</v>
      </c>
      <c r="N984" s="39">
        <v>11099.67</v>
      </c>
      <c r="O984" s="39">
        <v>1113.6100000000006</v>
      </c>
      <c r="P984" s="67">
        <v>17</v>
      </c>
    </row>
    <row r="985" spans="13:16" x14ac:dyDescent="0.35">
      <c r="M985" s="132" t="s">
        <v>1942</v>
      </c>
      <c r="N985" s="131"/>
      <c r="O985" s="131"/>
      <c r="P985" s="131"/>
    </row>
    <row r="986" spans="13:16" x14ac:dyDescent="0.35">
      <c r="M986" s="133" t="s">
        <v>630</v>
      </c>
      <c r="N986" s="39">
        <v>138515.38999999996</v>
      </c>
      <c r="O986" s="39">
        <v>16608.889999999985</v>
      </c>
      <c r="P986" s="67">
        <v>623</v>
      </c>
    </row>
    <row r="987" spans="13:16" x14ac:dyDescent="0.35">
      <c r="M987" s="132" t="s">
        <v>1943</v>
      </c>
      <c r="N987" s="131"/>
      <c r="O987" s="131"/>
      <c r="P987" s="131"/>
    </row>
    <row r="988" spans="13:16" x14ac:dyDescent="0.35">
      <c r="M988" s="133" t="s">
        <v>461</v>
      </c>
      <c r="N988" s="39">
        <v>4008.83</v>
      </c>
      <c r="O988" s="39">
        <v>423.48999999999978</v>
      </c>
      <c r="P988" s="67">
        <v>10</v>
      </c>
    </row>
    <row r="989" spans="13:16" x14ac:dyDescent="0.35">
      <c r="M989" s="132" t="s">
        <v>1944</v>
      </c>
      <c r="N989" s="131"/>
      <c r="O989" s="131"/>
      <c r="P989" s="131"/>
    </row>
    <row r="990" spans="13:16" x14ac:dyDescent="0.35">
      <c r="M990" s="133" t="s">
        <v>888</v>
      </c>
      <c r="N990" s="39">
        <v>617857.20000000019</v>
      </c>
      <c r="O990" s="39">
        <v>-15888.649999999441</v>
      </c>
      <c r="P990" s="67">
        <v>1471</v>
      </c>
    </row>
    <row r="991" spans="13:16" x14ac:dyDescent="0.35">
      <c r="M991" s="132" t="s">
        <v>1945</v>
      </c>
      <c r="N991" s="131"/>
      <c r="O991" s="131"/>
      <c r="P991" s="131"/>
    </row>
    <row r="992" spans="13:16" x14ac:dyDescent="0.35">
      <c r="M992" s="133" t="s">
        <v>872</v>
      </c>
      <c r="N992" s="39">
        <v>278962.76000000013</v>
      </c>
      <c r="O992" s="39">
        <v>27380.860000000161</v>
      </c>
      <c r="P992" s="67">
        <v>691</v>
      </c>
    </row>
    <row r="993" spans="13:16" x14ac:dyDescent="0.35">
      <c r="M993" s="132" t="s">
        <v>1946</v>
      </c>
      <c r="N993" s="131"/>
      <c r="O993" s="131"/>
      <c r="P993" s="131"/>
    </row>
    <row r="994" spans="13:16" x14ac:dyDescent="0.35">
      <c r="M994" s="133" t="s">
        <v>529</v>
      </c>
      <c r="N994" s="39">
        <v>179994.3000000001</v>
      </c>
      <c r="O994" s="39">
        <v>2319.4300000000803</v>
      </c>
      <c r="P994" s="67">
        <v>716</v>
      </c>
    </row>
    <row r="995" spans="13:16" x14ac:dyDescent="0.35">
      <c r="M995" s="133" t="s">
        <v>833</v>
      </c>
      <c r="N995" s="39">
        <v>40581.18</v>
      </c>
      <c r="O995" s="39">
        <v>228.89000000000669</v>
      </c>
      <c r="P995" s="67">
        <v>90</v>
      </c>
    </row>
    <row r="996" spans="13:16" x14ac:dyDescent="0.35">
      <c r="M996" s="133" t="s">
        <v>945</v>
      </c>
      <c r="N996" s="39">
        <v>16272.889999999998</v>
      </c>
      <c r="O996" s="39">
        <v>5.4500000000025466</v>
      </c>
      <c r="P996" s="67">
        <v>67</v>
      </c>
    </row>
    <row r="997" spans="13:16" x14ac:dyDescent="0.35">
      <c r="M997" s="133" t="s">
        <v>959</v>
      </c>
      <c r="N997" s="39">
        <v>4854.4799999999996</v>
      </c>
      <c r="O997" s="39">
        <v>-1153.3700000000008</v>
      </c>
      <c r="P997" s="67">
        <v>7</v>
      </c>
    </row>
    <row r="998" spans="13:16" x14ac:dyDescent="0.35">
      <c r="M998" s="133" t="s">
        <v>982</v>
      </c>
      <c r="N998" s="39">
        <v>17649.289999999997</v>
      </c>
      <c r="O998" s="39">
        <v>-555.01000000000204</v>
      </c>
      <c r="P998" s="67">
        <v>36</v>
      </c>
    </row>
    <row r="999" spans="13:16" x14ac:dyDescent="0.35">
      <c r="M999" s="132" t="s">
        <v>1947</v>
      </c>
      <c r="N999" s="131"/>
      <c r="O999" s="131"/>
      <c r="P999" s="131"/>
    </row>
    <row r="1000" spans="13:16" x14ac:dyDescent="0.35">
      <c r="M1000" s="133" t="s">
        <v>904</v>
      </c>
      <c r="N1000" s="39">
        <v>3531.42</v>
      </c>
      <c r="O1000" s="39">
        <v>441.42000000000098</v>
      </c>
      <c r="P1000" s="67">
        <v>31</v>
      </c>
    </row>
    <row r="1001" spans="13:16" x14ac:dyDescent="0.35">
      <c r="M1001" s="132" t="s">
        <v>1948</v>
      </c>
      <c r="N1001" s="131"/>
      <c r="O1001" s="131"/>
      <c r="P1001" s="131"/>
    </row>
    <row r="1002" spans="13:16" x14ac:dyDescent="0.35">
      <c r="M1002" s="133" t="s">
        <v>594</v>
      </c>
      <c r="N1002" s="39">
        <v>731634.54000000015</v>
      </c>
      <c r="O1002" s="39">
        <v>-22624.6599999998</v>
      </c>
      <c r="P1002" s="67">
        <v>1344</v>
      </c>
    </row>
    <row r="1003" spans="13:16" x14ac:dyDescent="0.35">
      <c r="M1003" s="133" t="s">
        <v>769</v>
      </c>
      <c r="N1003" s="39">
        <v>368568.44000000018</v>
      </c>
      <c r="O1003" s="39">
        <v>20165.410000000149</v>
      </c>
      <c r="P1003" s="67">
        <v>1124</v>
      </c>
    </row>
    <row r="1004" spans="13:16" x14ac:dyDescent="0.35">
      <c r="M1004" s="132" t="s">
        <v>1949</v>
      </c>
      <c r="N1004" s="131"/>
      <c r="O1004" s="131"/>
      <c r="P1004" s="131"/>
    </row>
    <row r="1005" spans="13:16" x14ac:dyDescent="0.35">
      <c r="M1005" s="133" t="s">
        <v>414</v>
      </c>
      <c r="N1005" s="39">
        <v>7436.2800000000007</v>
      </c>
      <c r="O1005" s="39">
        <v>-72.389999999997599</v>
      </c>
      <c r="P1005" s="67">
        <v>14</v>
      </c>
    </row>
    <row r="1006" spans="13:16" x14ac:dyDescent="0.35">
      <c r="M1006" s="133" t="s">
        <v>639</v>
      </c>
      <c r="N1006" s="39">
        <v>55198.479999999945</v>
      </c>
      <c r="O1006" s="39">
        <v>-1787.2200000000375</v>
      </c>
      <c r="P1006" s="67">
        <v>268</v>
      </c>
    </row>
    <row r="1007" spans="13:16" x14ac:dyDescent="0.35">
      <c r="M1007" s="133" t="s">
        <v>927</v>
      </c>
      <c r="N1007" s="39">
        <v>228419.26000000004</v>
      </c>
      <c r="O1007" s="39">
        <v>-7492.9999999998836</v>
      </c>
      <c r="P1007" s="67">
        <v>348</v>
      </c>
    </row>
    <row r="1008" spans="13:16" x14ac:dyDescent="0.35">
      <c r="M1008" s="133" t="s">
        <v>942</v>
      </c>
      <c r="N1008" s="39">
        <v>619466.12000000069</v>
      </c>
      <c r="O1008" s="39">
        <v>55480.600000001257</v>
      </c>
      <c r="P1008" s="67">
        <v>1579</v>
      </c>
    </row>
    <row r="1009" spans="13:16" x14ac:dyDescent="0.35">
      <c r="M1009" s="132" t="s">
        <v>1950</v>
      </c>
      <c r="N1009" s="131"/>
      <c r="O1009" s="131"/>
      <c r="P1009" s="131"/>
    </row>
    <row r="1010" spans="13:16" x14ac:dyDescent="0.35">
      <c r="M1010" s="133" t="s">
        <v>622</v>
      </c>
      <c r="N1010" s="39">
        <v>294524.04000000004</v>
      </c>
      <c r="O1010" s="39">
        <v>30616.209999999963</v>
      </c>
      <c r="P1010" s="67">
        <v>680</v>
      </c>
    </row>
    <row r="1011" spans="13:16" x14ac:dyDescent="0.35">
      <c r="M1011" s="132" t="s">
        <v>1951</v>
      </c>
      <c r="N1011" s="131"/>
      <c r="O1011" s="131"/>
      <c r="P1011" s="131"/>
    </row>
    <row r="1012" spans="13:16" x14ac:dyDescent="0.35">
      <c r="M1012" s="133" t="s">
        <v>410</v>
      </c>
      <c r="N1012" s="39">
        <v>336451.7900000001</v>
      </c>
      <c r="O1012" s="39">
        <v>-4294.0799999997253</v>
      </c>
      <c r="P1012" s="67">
        <v>1514</v>
      </c>
    </row>
    <row r="1013" spans="13:16" x14ac:dyDescent="0.35">
      <c r="M1013" s="133" t="s">
        <v>471</v>
      </c>
      <c r="N1013" s="39">
        <v>257293.99000000005</v>
      </c>
      <c r="O1013" s="39">
        <v>27366.98000000004</v>
      </c>
      <c r="P1013" s="67">
        <v>596</v>
      </c>
    </row>
    <row r="1014" spans="13:16" x14ac:dyDescent="0.35">
      <c r="M1014" s="132" t="s">
        <v>1952</v>
      </c>
      <c r="N1014" s="131"/>
      <c r="O1014" s="131"/>
      <c r="P1014" s="131"/>
    </row>
    <row r="1015" spans="13:16" x14ac:dyDescent="0.35">
      <c r="M1015" s="133" t="s">
        <v>437</v>
      </c>
      <c r="N1015" s="39">
        <v>12262.039999999999</v>
      </c>
      <c r="O1015" s="39">
        <v>-856.31000000000131</v>
      </c>
      <c r="P1015" s="67">
        <v>18</v>
      </c>
    </row>
    <row r="1016" spans="13:16" x14ac:dyDescent="0.35">
      <c r="M1016" s="132" t="s">
        <v>1953</v>
      </c>
      <c r="N1016" s="131"/>
      <c r="O1016" s="131"/>
      <c r="P1016" s="131"/>
    </row>
    <row r="1017" spans="13:16" x14ac:dyDescent="0.35">
      <c r="M1017" s="133" t="s">
        <v>697</v>
      </c>
      <c r="N1017" s="39">
        <v>18963.38</v>
      </c>
      <c r="O1017" s="39">
        <v>-1150.6000000000022</v>
      </c>
      <c r="P1017" s="67">
        <v>18</v>
      </c>
    </row>
    <row r="1018" spans="13:16" x14ac:dyDescent="0.35">
      <c r="M1018" s="132" t="s">
        <v>1954</v>
      </c>
      <c r="N1018" s="131"/>
      <c r="O1018" s="131"/>
      <c r="P1018" s="131"/>
    </row>
    <row r="1019" spans="13:16" x14ac:dyDescent="0.35">
      <c r="M1019" s="133" t="s">
        <v>667</v>
      </c>
      <c r="N1019" s="39">
        <v>175503.44000000009</v>
      </c>
      <c r="O1019" s="39">
        <v>11380.010000000126</v>
      </c>
      <c r="P1019" s="67">
        <v>154</v>
      </c>
    </row>
    <row r="1020" spans="13:16" x14ac:dyDescent="0.35">
      <c r="M1020" s="132" t="s">
        <v>1955</v>
      </c>
      <c r="N1020" s="131"/>
      <c r="O1020" s="131"/>
      <c r="P1020" s="131"/>
    </row>
    <row r="1021" spans="13:16" x14ac:dyDescent="0.35">
      <c r="M1021" s="133" t="s">
        <v>551</v>
      </c>
      <c r="N1021" s="39">
        <v>351590.54</v>
      </c>
      <c r="O1021" s="39">
        <v>37533.169999999925</v>
      </c>
      <c r="P1021" s="67">
        <v>939</v>
      </c>
    </row>
    <row r="1022" spans="13:16" x14ac:dyDescent="0.35">
      <c r="M1022" s="132" t="s">
        <v>1956</v>
      </c>
      <c r="N1022" s="131"/>
      <c r="O1022" s="131"/>
      <c r="P1022" s="131"/>
    </row>
    <row r="1023" spans="13:16" x14ac:dyDescent="0.35">
      <c r="M1023" s="133" t="s">
        <v>974</v>
      </c>
      <c r="N1023" s="39">
        <v>2509.61</v>
      </c>
      <c r="O1023" s="39">
        <v>-1056.0099999999998</v>
      </c>
      <c r="P1023" s="67">
        <v>3</v>
      </c>
    </row>
    <row r="1024" spans="13:16" x14ac:dyDescent="0.35">
      <c r="M1024" s="132" t="s">
        <v>1957</v>
      </c>
      <c r="N1024" s="131"/>
      <c r="O1024" s="131"/>
      <c r="P1024" s="131"/>
    </row>
    <row r="1025" spans="13:16" x14ac:dyDescent="0.35">
      <c r="M1025" s="133" t="s">
        <v>399</v>
      </c>
      <c r="N1025" s="39">
        <v>83457.14999999998</v>
      </c>
      <c r="O1025" s="39">
        <v>-133.11000000005879</v>
      </c>
      <c r="P1025" s="67">
        <v>137</v>
      </c>
    </row>
    <row r="1026" spans="13:16" x14ac:dyDescent="0.35">
      <c r="M1026" s="133" t="s">
        <v>912</v>
      </c>
      <c r="N1026" s="39">
        <v>61616.609999999957</v>
      </c>
      <c r="O1026" s="39">
        <v>167.3999999999578</v>
      </c>
      <c r="P1026" s="67">
        <v>174</v>
      </c>
    </row>
    <row r="1027" spans="13:16" x14ac:dyDescent="0.35">
      <c r="M1027" s="132" t="s">
        <v>1958</v>
      </c>
      <c r="N1027" s="131"/>
      <c r="O1027" s="131"/>
      <c r="P1027" s="131"/>
    </row>
    <row r="1028" spans="13:16" x14ac:dyDescent="0.35">
      <c r="M1028" s="133" t="s">
        <v>427</v>
      </c>
      <c r="N1028" s="39">
        <v>1714.68</v>
      </c>
      <c r="O1028" s="39">
        <v>13.669999999999845</v>
      </c>
      <c r="P1028" s="67">
        <v>5</v>
      </c>
    </row>
    <row r="1029" spans="13:16" x14ac:dyDescent="0.35">
      <c r="M1029" s="133" t="s">
        <v>623</v>
      </c>
      <c r="N1029" s="39">
        <v>43911.229999999981</v>
      </c>
      <c r="O1029" s="39">
        <v>184.94999999998981</v>
      </c>
      <c r="P1029" s="67">
        <v>149</v>
      </c>
    </row>
    <row r="1030" spans="13:16" x14ac:dyDescent="0.35">
      <c r="M1030" s="133" t="s">
        <v>866</v>
      </c>
      <c r="N1030" s="39">
        <v>5146.32</v>
      </c>
      <c r="O1030" s="39">
        <v>7.6000000000003638</v>
      </c>
      <c r="P1030" s="67">
        <v>10</v>
      </c>
    </row>
    <row r="1031" spans="13:16" x14ac:dyDescent="0.35">
      <c r="M1031" s="133" t="s">
        <v>897</v>
      </c>
      <c r="N1031" s="39">
        <v>8997.81</v>
      </c>
      <c r="O1031" s="39">
        <v>-35.340000000000146</v>
      </c>
      <c r="P1031" s="67">
        <v>20</v>
      </c>
    </row>
    <row r="1032" spans="13:16" x14ac:dyDescent="0.35">
      <c r="M1032" s="133" t="s">
        <v>956</v>
      </c>
      <c r="N1032" s="39">
        <v>817125.0299999998</v>
      </c>
      <c r="O1032" s="39">
        <v>-18270.329999999842</v>
      </c>
      <c r="P1032" s="67">
        <v>1736</v>
      </c>
    </row>
    <row r="1033" spans="13:16" x14ac:dyDescent="0.35">
      <c r="M1033" s="132" t="s">
        <v>1959</v>
      </c>
      <c r="N1033" s="131"/>
      <c r="O1033" s="131"/>
      <c r="P1033" s="131"/>
    </row>
    <row r="1034" spans="13:16" x14ac:dyDescent="0.35">
      <c r="M1034" s="133" t="s">
        <v>729</v>
      </c>
      <c r="N1034" s="39">
        <v>7612.4499999999989</v>
      </c>
      <c r="O1034" s="39">
        <v>-106.81000000000131</v>
      </c>
      <c r="P1034" s="67">
        <v>12</v>
      </c>
    </row>
    <row r="1035" spans="13:16" x14ac:dyDescent="0.35">
      <c r="M1035" s="38" t="s">
        <v>1594</v>
      </c>
      <c r="N1035" s="131"/>
      <c r="O1035" s="131"/>
      <c r="P1035" s="131"/>
    </row>
    <row r="1036" spans="13:16" x14ac:dyDescent="0.35">
      <c r="M1036" s="132" t="s">
        <v>1960</v>
      </c>
      <c r="N1036" s="131"/>
      <c r="O1036" s="131"/>
      <c r="P1036" s="131"/>
    </row>
    <row r="1037" spans="13:16" x14ac:dyDescent="0.35">
      <c r="M1037" s="133" t="s">
        <v>491</v>
      </c>
      <c r="N1037" s="39">
        <v>6947.5199999999995</v>
      </c>
      <c r="O1037" s="39">
        <v>794.74999999999909</v>
      </c>
      <c r="P1037" s="67">
        <v>20</v>
      </c>
    </row>
    <row r="1038" spans="13:16" x14ac:dyDescent="0.35">
      <c r="M1038" s="132" t="s">
        <v>1961</v>
      </c>
      <c r="N1038" s="131"/>
      <c r="O1038" s="131"/>
      <c r="P1038" s="131"/>
    </row>
    <row r="1039" spans="13:16" x14ac:dyDescent="0.35">
      <c r="M1039" s="133" t="s">
        <v>1007</v>
      </c>
      <c r="N1039" s="39">
        <v>20168.71</v>
      </c>
      <c r="O1039" s="39">
        <v>-1396.3099999999977</v>
      </c>
      <c r="P1039" s="67">
        <v>47</v>
      </c>
    </row>
    <row r="1040" spans="13:16" x14ac:dyDescent="0.35">
      <c r="M1040" s="132" t="s">
        <v>1962</v>
      </c>
      <c r="N1040" s="131"/>
      <c r="O1040" s="131"/>
      <c r="P1040" s="131"/>
    </row>
    <row r="1041" spans="13:16" x14ac:dyDescent="0.35">
      <c r="M1041" s="133" t="s">
        <v>986</v>
      </c>
      <c r="N1041" s="39">
        <v>105379.61000000004</v>
      </c>
      <c r="O1041" s="39">
        <v>-10584.559999999939</v>
      </c>
      <c r="P1041" s="67">
        <v>222</v>
      </c>
    </row>
    <row r="1042" spans="13:16" x14ac:dyDescent="0.35">
      <c r="M1042" s="132" t="s">
        <v>1963</v>
      </c>
      <c r="N1042" s="131"/>
      <c r="O1042" s="131"/>
      <c r="P1042" s="131"/>
    </row>
    <row r="1043" spans="13:16" x14ac:dyDescent="0.35">
      <c r="M1043" s="133" t="s">
        <v>565</v>
      </c>
      <c r="N1043" s="39">
        <v>397472.02000000008</v>
      </c>
      <c r="O1043" s="39">
        <v>4383.7400000002817</v>
      </c>
      <c r="P1043" s="67">
        <v>763</v>
      </c>
    </row>
    <row r="1044" spans="13:16" x14ac:dyDescent="0.35">
      <c r="M1044" s="132" t="s">
        <v>1964</v>
      </c>
      <c r="N1044" s="131"/>
      <c r="O1044" s="131"/>
      <c r="P1044" s="131"/>
    </row>
    <row r="1045" spans="13:16" x14ac:dyDescent="0.35">
      <c r="M1045" s="133" t="s">
        <v>858</v>
      </c>
      <c r="N1045" s="39">
        <v>1778.4199999999998</v>
      </c>
      <c r="O1045" s="39">
        <v>-22.720000000000255</v>
      </c>
      <c r="P1045" s="67">
        <v>3</v>
      </c>
    </row>
    <row r="1046" spans="13:16" x14ac:dyDescent="0.35">
      <c r="M1046" s="132" t="s">
        <v>1965</v>
      </c>
      <c r="N1046" s="131"/>
      <c r="O1046" s="131"/>
      <c r="P1046" s="131"/>
    </row>
    <row r="1047" spans="13:16" x14ac:dyDescent="0.35">
      <c r="M1047" s="133" t="s">
        <v>421</v>
      </c>
      <c r="N1047" s="39">
        <v>7780.34</v>
      </c>
      <c r="O1047" s="39">
        <v>1084.8900000000003</v>
      </c>
      <c r="P1047" s="67">
        <v>29</v>
      </c>
    </row>
    <row r="1048" spans="13:16" x14ac:dyDescent="0.35">
      <c r="M1048" s="133" t="s">
        <v>602</v>
      </c>
      <c r="N1048" s="39">
        <v>269108.15000000014</v>
      </c>
      <c r="O1048" s="39">
        <v>25621.270000000135</v>
      </c>
      <c r="P1048" s="67">
        <v>588</v>
      </c>
    </row>
    <row r="1049" spans="13:16" x14ac:dyDescent="0.35">
      <c r="M1049" s="132" t="s">
        <v>1966</v>
      </c>
      <c r="N1049" s="131"/>
      <c r="O1049" s="131"/>
      <c r="P1049" s="131"/>
    </row>
    <row r="1050" spans="13:16" x14ac:dyDescent="0.35">
      <c r="M1050" s="133" t="s">
        <v>962</v>
      </c>
      <c r="N1050" s="39">
        <v>4031.26</v>
      </c>
      <c r="O1050" s="39">
        <v>19.230000000000473</v>
      </c>
      <c r="P1050" s="67">
        <v>15</v>
      </c>
    </row>
    <row r="1051" spans="13:16" x14ac:dyDescent="0.35">
      <c r="M1051" s="132" t="s">
        <v>1967</v>
      </c>
      <c r="N1051" s="131"/>
      <c r="O1051" s="131"/>
      <c r="P1051" s="131"/>
    </row>
    <row r="1052" spans="13:16" x14ac:dyDescent="0.35">
      <c r="M1052" s="133" t="s">
        <v>105</v>
      </c>
      <c r="N1052" s="39">
        <v>882273.53000000049</v>
      </c>
      <c r="O1052" s="39">
        <v>67903.800000000279</v>
      </c>
      <c r="P1052" s="67">
        <v>1558</v>
      </c>
    </row>
    <row r="1053" spans="13:16" x14ac:dyDescent="0.35">
      <c r="M1053" s="38" t="s">
        <v>1595</v>
      </c>
      <c r="N1053" s="131"/>
      <c r="O1053" s="131"/>
      <c r="P1053" s="131"/>
    </row>
    <row r="1054" spans="13:16" x14ac:dyDescent="0.35">
      <c r="M1054" s="132" t="s">
        <v>1968</v>
      </c>
      <c r="N1054" s="131"/>
      <c r="O1054" s="131"/>
      <c r="P1054" s="131"/>
    </row>
    <row r="1055" spans="13:16" x14ac:dyDescent="0.35">
      <c r="M1055" s="133" t="s">
        <v>870</v>
      </c>
      <c r="N1055" s="39">
        <v>382311.43999999989</v>
      </c>
      <c r="O1055" s="39">
        <v>-6747.2200000000303</v>
      </c>
      <c r="P1055" s="67">
        <v>1581</v>
      </c>
    </row>
    <row r="1056" spans="13:16" x14ac:dyDescent="0.35">
      <c r="M1056" s="132" t="s">
        <v>1969</v>
      </c>
      <c r="N1056" s="131"/>
      <c r="O1056" s="131"/>
      <c r="P1056" s="131"/>
    </row>
    <row r="1057" spans="13:16" x14ac:dyDescent="0.35">
      <c r="M1057" s="133" t="s">
        <v>941</v>
      </c>
      <c r="N1057" s="39">
        <v>149.87</v>
      </c>
      <c r="O1057" s="39">
        <v>13.080000000000013</v>
      </c>
      <c r="P1057" s="67">
        <v>1</v>
      </c>
    </row>
    <row r="1058" spans="13:16" x14ac:dyDescent="0.35">
      <c r="M1058" s="132" t="s">
        <v>1970</v>
      </c>
      <c r="N1058" s="131"/>
      <c r="O1058" s="131"/>
      <c r="P1058" s="131"/>
    </row>
    <row r="1059" spans="13:16" x14ac:dyDescent="0.35">
      <c r="M1059" s="133" t="s">
        <v>474</v>
      </c>
      <c r="N1059" s="39">
        <v>87271.19</v>
      </c>
      <c r="O1059" s="39">
        <v>5804.6900000000023</v>
      </c>
      <c r="P1059" s="67">
        <v>88</v>
      </c>
    </row>
    <row r="1060" spans="13:16" x14ac:dyDescent="0.35">
      <c r="M1060" s="132" t="s">
        <v>1971</v>
      </c>
      <c r="N1060" s="131"/>
      <c r="O1060" s="131"/>
      <c r="P1060" s="131"/>
    </row>
    <row r="1061" spans="13:16" x14ac:dyDescent="0.35">
      <c r="M1061" s="133" t="s">
        <v>968</v>
      </c>
      <c r="N1061" s="39">
        <v>151404.66000000006</v>
      </c>
      <c r="O1061" s="39">
        <v>11709.990000000049</v>
      </c>
      <c r="P1061" s="67">
        <v>325</v>
      </c>
    </row>
    <row r="1062" spans="13:16" x14ac:dyDescent="0.35">
      <c r="M1062" s="132" t="s">
        <v>1972</v>
      </c>
      <c r="N1062" s="131"/>
      <c r="O1062" s="131"/>
      <c r="P1062" s="131"/>
    </row>
    <row r="1063" spans="13:16" x14ac:dyDescent="0.35">
      <c r="M1063" s="133" t="s">
        <v>444</v>
      </c>
      <c r="N1063" s="39">
        <v>4378.6500000000005</v>
      </c>
      <c r="O1063" s="39">
        <v>667.94000000000051</v>
      </c>
      <c r="P1063" s="67">
        <v>42</v>
      </c>
    </row>
    <row r="1064" spans="13:16" x14ac:dyDescent="0.35">
      <c r="M1064" s="38" t="s">
        <v>1596</v>
      </c>
      <c r="N1064" s="131"/>
      <c r="O1064" s="131"/>
      <c r="P1064" s="131"/>
    </row>
    <row r="1065" spans="13:16" x14ac:dyDescent="0.35">
      <c r="M1065" s="132" t="s">
        <v>1973</v>
      </c>
      <c r="N1065" s="131"/>
      <c r="O1065" s="131"/>
      <c r="P1065" s="131"/>
    </row>
    <row r="1066" spans="13:16" x14ac:dyDescent="0.35">
      <c r="M1066" s="133" t="s">
        <v>868</v>
      </c>
      <c r="N1066" s="39">
        <v>378353.15000000014</v>
      </c>
      <c r="O1066" s="39">
        <v>41374.359999999928</v>
      </c>
      <c r="P1066" s="67">
        <v>1407</v>
      </c>
    </row>
    <row r="1067" spans="13:16" x14ac:dyDescent="0.35">
      <c r="M1067" s="132" t="s">
        <v>1974</v>
      </c>
      <c r="N1067" s="131"/>
      <c r="O1067" s="131"/>
      <c r="P1067" s="131"/>
    </row>
    <row r="1068" spans="13:16" x14ac:dyDescent="0.35">
      <c r="M1068" s="133" t="s">
        <v>598</v>
      </c>
      <c r="N1068" s="39">
        <v>535373.67000000074</v>
      </c>
      <c r="O1068" s="39">
        <v>-19439.489999998943</v>
      </c>
      <c r="P1068" s="67">
        <v>1532</v>
      </c>
    </row>
    <row r="1069" spans="13:16" x14ac:dyDescent="0.35">
      <c r="M1069" s="133" t="s">
        <v>862</v>
      </c>
      <c r="N1069" s="39">
        <v>164456.30999999988</v>
      </c>
      <c r="O1069" s="39">
        <v>-9579.9000000001106</v>
      </c>
      <c r="P1069" s="67">
        <v>285</v>
      </c>
    </row>
    <row r="1070" spans="13:16" x14ac:dyDescent="0.35">
      <c r="M1070" s="132" t="s">
        <v>1975</v>
      </c>
      <c r="N1070" s="131"/>
      <c r="O1070" s="131"/>
      <c r="P1070" s="131"/>
    </row>
    <row r="1071" spans="13:16" x14ac:dyDescent="0.35">
      <c r="M1071" s="133" t="s">
        <v>413</v>
      </c>
      <c r="N1071" s="39">
        <v>3028.4500000000007</v>
      </c>
      <c r="O1071" s="39">
        <v>918.41000000000031</v>
      </c>
      <c r="P1071" s="67">
        <v>93</v>
      </c>
    </row>
    <row r="1072" spans="13:16" x14ac:dyDescent="0.35">
      <c r="M1072" s="133" t="s">
        <v>464</v>
      </c>
      <c r="N1072" s="39">
        <v>249.54</v>
      </c>
      <c r="O1072" s="39">
        <v>30.849999999999994</v>
      </c>
      <c r="P1072" s="67">
        <v>2</v>
      </c>
    </row>
    <row r="1073" spans="13:16" x14ac:dyDescent="0.35">
      <c r="M1073" s="132" t="s">
        <v>1976</v>
      </c>
      <c r="N1073" s="131"/>
      <c r="O1073" s="131"/>
      <c r="P1073" s="131"/>
    </row>
    <row r="1074" spans="13:16" x14ac:dyDescent="0.35">
      <c r="M1074" s="133" t="s">
        <v>994</v>
      </c>
      <c r="N1074" s="39">
        <v>138840.68000000011</v>
      </c>
      <c r="O1074" s="39">
        <v>9927.1600000001054</v>
      </c>
      <c r="P1074" s="67">
        <v>161</v>
      </c>
    </row>
    <row r="1075" spans="13:16" x14ac:dyDescent="0.35">
      <c r="M1075" s="132" t="s">
        <v>1977</v>
      </c>
      <c r="N1075" s="131"/>
      <c r="O1075" s="131"/>
      <c r="P1075" s="131"/>
    </row>
    <row r="1076" spans="13:16" x14ac:dyDescent="0.35">
      <c r="M1076" s="133" t="s">
        <v>696</v>
      </c>
      <c r="N1076" s="39">
        <v>478258.69000000058</v>
      </c>
      <c r="O1076" s="39">
        <v>-10032.529999999446</v>
      </c>
      <c r="P1076" s="67">
        <v>990</v>
      </c>
    </row>
    <row r="1077" spans="13:16" x14ac:dyDescent="0.35">
      <c r="M1077" s="132" t="s">
        <v>1978</v>
      </c>
      <c r="N1077" s="131"/>
      <c r="O1077" s="131"/>
      <c r="P1077" s="131"/>
    </row>
    <row r="1078" spans="13:16" x14ac:dyDescent="0.35">
      <c r="M1078" s="133" t="s">
        <v>480</v>
      </c>
      <c r="N1078" s="39">
        <v>8522.77</v>
      </c>
      <c r="O1078" s="39">
        <v>697.55999999999949</v>
      </c>
      <c r="P1078" s="67">
        <v>21</v>
      </c>
    </row>
    <row r="1079" spans="13:16" x14ac:dyDescent="0.35">
      <c r="M1079" s="133" t="s">
        <v>573</v>
      </c>
      <c r="N1079" s="39">
        <v>14237</v>
      </c>
      <c r="O1079" s="39">
        <v>-20.359999999998763</v>
      </c>
      <c r="P1079" s="67">
        <v>32</v>
      </c>
    </row>
    <row r="1080" spans="13:16" x14ac:dyDescent="0.35">
      <c r="M1080" s="133" t="s">
        <v>861</v>
      </c>
      <c r="N1080" s="39">
        <v>155522.33000000002</v>
      </c>
      <c r="O1080" s="39">
        <v>-15388.620000000024</v>
      </c>
      <c r="P1080" s="67">
        <v>199</v>
      </c>
    </row>
    <row r="1081" spans="13:16" x14ac:dyDescent="0.35">
      <c r="M1081" s="132" t="s">
        <v>1979</v>
      </c>
      <c r="N1081" s="131"/>
      <c r="O1081" s="131"/>
      <c r="P1081" s="131"/>
    </row>
    <row r="1082" spans="13:16" x14ac:dyDescent="0.35">
      <c r="M1082" s="133" t="s">
        <v>806</v>
      </c>
      <c r="N1082" s="39">
        <v>7643.95</v>
      </c>
      <c r="O1082" s="39">
        <v>-232.09000000000015</v>
      </c>
      <c r="P1082" s="67">
        <v>22</v>
      </c>
    </row>
    <row r="1083" spans="13:16" x14ac:dyDescent="0.35">
      <c r="M1083" s="132" t="s">
        <v>1980</v>
      </c>
      <c r="N1083" s="131"/>
      <c r="O1083" s="131"/>
      <c r="P1083" s="131"/>
    </row>
    <row r="1084" spans="13:16" x14ac:dyDescent="0.35">
      <c r="M1084" s="133" t="s">
        <v>964</v>
      </c>
      <c r="N1084" s="39">
        <v>132410.21999999997</v>
      </c>
      <c r="O1084" s="39">
        <v>13283.039999999921</v>
      </c>
      <c r="P1084" s="67">
        <v>443</v>
      </c>
    </row>
    <row r="1085" spans="13:16" x14ac:dyDescent="0.35">
      <c r="M1085" s="132" t="s">
        <v>1981</v>
      </c>
      <c r="N1085" s="131"/>
      <c r="O1085" s="131"/>
      <c r="P1085" s="131"/>
    </row>
    <row r="1086" spans="13:16" x14ac:dyDescent="0.35">
      <c r="M1086" s="133" t="s">
        <v>655</v>
      </c>
      <c r="N1086" s="39">
        <v>167613.82999999999</v>
      </c>
      <c r="O1086" s="39">
        <v>-13842.190000000031</v>
      </c>
      <c r="P1086" s="67">
        <v>234</v>
      </c>
    </row>
    <row r="1087" spans="13:16" x14ac:dyDescent="0.35">
      <c r="M1087" s="133" t="s">
        <v>751</v>
      </c>
      <c r="N1087" s="39">
        <v>85798.84</v>
      </c>
      <c r="O1087" s="39">
        <v>-2381.879999999961</v>
      </c>
      <c r="P1087" s="67">
        <v>339</v>
      </c>
    </row>
    <row r="1088" spans="13:16" x14ac:dyDescent="0.35">
      <c r="M1088" s="132" t="s">
        <v>1982</v>
      </c>
      <c r="N1088" s="131"/>
      <c r="O1088" s="131"/>
      <c r="P1088" s="131"/>
    </row>
    <row r="1089" spans="13:16" x14ac:dyDescent="0.35">
      <c r="M1089" s="133" t="s">
        <v>1016</v>
      </c>
      <c r="N1089" s="39">
        <v>1291.76</v>
      </c>
      <c r="O1089" s="39">
        <v>176.73000000000002</v>
      </c>
      <c r="P1089" s="67">
        <v>8</v>
      </c>
    </row>
    <row r="1090" spans="13:16" x14ac:dyDescent="0.35">
      <c r="M1090" s="132" t="s">
        <v>1983</v>
      </c>
      <c r="N1090" s="131"/>
      <c r="O1090" s="131"/>
      <c r="P1090" s="131"/>
    </row>
    <row r="1091" spans="13:16" x14ac:dyDescent="0.35">
      <c r="M1091" s="133" t="s">
        <v>466</v>
      </c>
      <c r="N1091" s="39">
        <v>110629.49000000005</v>
      </c>
      <c r="O1091" s="39">
        <v>3076.9400000000751</v>
      </c>
      <c r="P1091" s="67">
        <v>229</v>
      </c>
    </row>
    <row r="1092" spans="13:16" x14ac:dyDescent="0.35">
      <c r="M1092" s="133" t="s">
        <v>1024</v>
      </c>
      <c r="N1092" s="39">
        <v>148658.95000000004</v>
      </c>
      <c r="O1092" s="39">
        <v>10765.420000000013</v>
      </c>
      <c r="P1092" s="67">
        <v>101</v>
      </c>
    </row>
    <row r="1093" spans="13:16" x14ac:dyDescent="0.35">
      <c r="M1093" s="132" t="s">
        <v>1984</v>
      </c>
      <c r="N1093" s="131"/>
      <c r="O1093" s="131"/>
      <c r="P1093" s="131"/>
    </row>
    <row r="1094" spans="13:16" x14ac:dyDescent="0.35">
      <c r="M1094" s="133" t="s">
        <v>576</v>
      </c>
      <c r="N1094" s="39">
        <v>140479.83000000005</v>
      </c>
      <c r="O1094" s="39">
        <v>13441.200000000084</v>
      </c>
      <c r="P1094" s="67">
        <v>264</v>
      </c>
    </row>
    <row r="1095" spans="13:16" x14ac:dyDescent="0.35">
      <c r="M1095" s="132" t="s">
        <v>1985</v>
      </c>
      <c r="N1095" s="131"/>
      <c r="O1095" s="131"/>
      <c r="P1095" s="131"/>
    </row>
    <row r="1096" spans="13:16" x14ac:dyDescent="0.35">
      <c r="M1096" s="133" t="s">
        <v>947</v>
      </c>
      <c r="N1096" s="39">
        <v>741360.41000000015</v>
      </c>
      <c r="O1096" s="39">
        <v>-24138.499999999767</v>
      </c>
      <c r="P1096" s="67">
        <v>1344</v>
      </c>
    </row>
    <row r="1097" spans="13:16" x14ac:dyDescent="0.35">
      <c r="M1097" s="132" t="s">
        <v>1986</v>
      </c>
      <c r="N1097" s="131"/>
      <c r="O1097" s="131"/>
      <c r="P1097" s="131"/>
    </row>
    <row r="1098" spans="13:16" x14ac:dyDescent="0.35">
      <c r="M1098" s="133" t="s">
        <v>926</v>
      </c>
      <c r="N1098" s="39">
        <v>387188.32999999984</v>
      </c>
      <c r="O1098" s="39">
        <v>-3289.0900000000256</v>
      </c>
      <c r="P1098" s="67">
        <v>593</v>
      </c>
    </row>
    <row r="1099" spans="13:16" x14ac:dyDescent="0.35">
      <c r="M1099" s="132" t="s">
        <v>1987</v>
      </c>
      <c r="N1099" s="131"/>
      <c r="O1099" s="131"/>
      <c r="P1099" s="131"/>
    </row>
    <row r="1100" spans="13:16" x14ac:dyDescent="0.35">
      <c r="M1100" s="133" t="s">
        <v>467</v>
      </c>
      <c r="N1100" s="39">
        <v>36946.880000000005</v>
      </c>
      <c r="O1100" s="39">
        <v>-258.22999999998137</v>
      </c>
      <c r="P1100" s="67">
        <v>220</v>
      </c>
    </row>
    <row r="1101" spans="13:16" x14ac:dyDescent="0.35">
      <c r="M1101" s="132" t="s">
        <v>1988</v>
      </c>
      <c r="N1101" s="131"/>
      <c r="O1101" s="131"/>
      <c r="P1101" s="131"/>
    </row>
    <row r="1102" spans="13:16" x14ac:dyDescent="0.35">
      <c r="M1102" s="133" t="s">
        <v>767</v>
      </c>
      <c r="N1102" s="39">
        <v>162319.14000000004</v>
      </c>
      <c r="O1102" s="39">
        <v>10885.390000000014</v>
      </c>
      <c r="P1102" s="67">
        <v>171</v>
      </c>
    </row>
    <row r="1103" spans="13:16" x14ac:dyDescent="0.35">
      <c r="M1103" s="132" t="s">
        <v>1989</v>
      </c>
      <c r="N1103" s="131"/>
      <c r="O1103" s="131"/>
      <c r="P1103" s="131"/>
    </row>
    <row r="1104" spans="13:16" x14ac:dyDescent="0.35">
      <c r="M1104" s="133" t="s">
        <v>425</v>
      </c>
      <c r="N1104" s="39">
        <v>13137.369999999997</v>
      </c>
      <c r="O1104" s="39">
        <v>159.80000000000109</v>
      </c>
      <c r="P1104" s="67">
        <v>45</v>
      </c>
    </row>
    <row r="1105" spans="13:16" x14ac:dyDescent="0.35">
      <c r="M1105" s="132" t="s">
        <v>1990</v>
      </c>
      <c r="N1105" s="131"/>
      <c r="O1105" s="131"/>
      <c r="P1105" s="131"/>
    </row>
    <row r="1106" spans="13:16" x14ac:dyDescent="0.35">
      <c r="M1106" s="133" t="s">
        <v>850</v>
      </c>
      <c r="N1106" s="39">
        <v>10357.859999999997</v>
      </c>
      <c r="O1106" s="39">
        <v>1379.4999999999964</v>
      </c>
      <c r="P1106" s="67">
        <v>49</v>
      </c>
    </row>
    <row r="1107" spans="13:16" x14ac:dyDescent="0.35">
      <c r="M1107" s="133" t="s">
        <v>860</v>
      </c>
      <c r="N1107" s="39">
        <v>17320.150000000001</v>
      </c>
      <c r="O1107" s="39">
        <v>-464.07999999999811</v>
      </c>
      <c r="P1107" s="67">
        <v>64</v>
      </c>
    </row>
    <row r="1108" spans="13:16" x14ac:dyDescent="0.35">
      <c r="M1108" s="133" t="s">
        <v>939</v>
      </c>
      <c r="N1108" s="39">
        <v>18521.21</v>
      </c>
      <c r="O1108" s="39">
        <v>2154.6799999999967</v>
      </c>
      <c r="P1108" s="67">
        <v>22</v>
      </c>
    </row>
    <row r="1109" spans="13:16" x14ac:dyDescent="0.35">
      <c r="M1109" s="133" t="s">
        <v>972</v>
      </c>
      <c r="N1109" s="39">
        <v>6037.69</v>
      </c>
      <c r="O1109" s="39">
        <v>-143.11000000000058</v>
      </c>
      <c r="P1109" s="67">
        <v>13</v>
      </c>
    </row>
    <row r="1110" spans="13:16" x14ac:dyDescent="0.35">
      <c r="M1110" s="132" t="s">
        <v>1991</v>
      </c>
      <c r="N1110" s="131"/>
      <c r="O1110" s="131"/>
      <c r="P1110" s="131"/>
    </row>
    <row r="1111" spans="13:16" x14ac:dyDescent="0.35">
      <c r="M1111" s="133" t="s">
        <v>601</v>
      </c>
      <c r="N1111" s="39">
        <v>130995.20000000001</v>
      </c>
      <c r="O1111" s="39">
        <v>16258.130000000063</v>
      </c>
      <c r="P1111" s="67">
        <v>692</v>
      </c>
    </row>
    <row r="1112" spans="13:16" x14ac:dyDescent="0.35">
      <c r="M1112" s="133" t="s">
        <v>818</v>
      </c>
      <c r="N1112" s="39">
        <v>153310.37</v>
      </c>
      <c r="O1112" s="39">
        <v>11044.510000000009</v>
      </c>
      <c r="P1112" s="67">
        <v>153</v>
      </c>
    </row>
    <row r="1113" spans="13:16" x14ac:dyDescent="0.35">
      <c r="M1113" s="132" t="s">
        <v>1992</v>
      </c>
      <c r="N1113" s="131"/>
      <c r="O1113" s="131"/>
      <c r="P1113" s="131"/>
    </row>
    <row r="1114" spans="13:16" x14ac:dyDescent="0.35">
      <c r="M1114" s="133" t="s">
        <v>424</v>
      </c>
      <c r="N1114" s="39">
        <v>150221.55000000005</v>
      </c>
      <c r="O1114" s="39">
        <v>-8027.0299999999697</v>
      </c>
      <c r="P1114" s="67">
        <v>234</v>
      </c>
    </row>
    <row r="1115" spans="13:16" x14ac:dyDescent="0.35">
      <c r="M1115" s="133" t="s">
        <v>722</v>
      </c>
      <c r="N1115" s="39">
        <v>95321.330000000089</v>
      </c>
      <c r="O1115" s="39">
        <v>7910.6200000001118</v>
      </c>
      <c r="P1115" s="67">
        <v>145</v>
      </c>
    </row>
    <row r="1116" spans="13:16" x14ac:dyDescent="0.35">
      <c r="M1116" s="133" t="s">
        <v>796</v>
      </c>
      <c r="N1116" s="39">
        <v>25204.31</v>
      </c>
      <c r="O1116" s="39">
        <v>3174.9900000000125</v>
      </c>
      <c r="P1116" s="67">
        <v>198</v>
      </c>
    </row>
    <row r="1117" spans="13:16" x14ac:dyDescent="0.35">
      <c r="M1117" s="132" t="s">
        <v>1993</v>
      </c>
      <c r="N1117" s="131"/>
      <c r="O1117" s="131"/>
      <c r="P1117" s="131"/>
    </row>
    <row r="1118" spans="13:16" x14ac:dyDescent="0.35">
      <c r="M1118" s="133" t="s">
        <v>397</v>
      </c>
      <c r="N1118" s="39">
        <v>85177.039999999979</v>
      </c>
      <c r="O1118" s="39">
        <v>-219.99000000003434</v>
      </c>
      <c r="P1118" s="67">
        <v>121</v>
      </c>
    </row>
    <row r="1119" spans="13:16" x14ac:dyDescent="0.35">
      <c r="M1119" s="133" t="s">
        <v>459</v>
      </c>
      <c r="N1119" s="39">
        <v>148840.03000000006</v>
      </c>
      <c r="O1119" s="39">
        <v>9991.7300000000396</v>
      </c>
      <c r="P1119" s="67">
        <v>118</v>
      </c>
    </row>
    <row r="1120" spans="13:16" x14ac:dyDescent="0.35">
      <c r="M1120" s="133" t="s">
        <v>477</v>
      </c>
      <c r="N1120" s="39">
        <v>537525.52000000014</v>
      </c>
      <c r="O1120" s="39">
        <v>57462.789999999979</v>
      </c>
      <c r="P1120" s="67">
        <v>1776</v>
      </c>
    </row>
    <row r="1121" spans="13:16" x14ac:dyDescent="0.35">
      <c r="M1121" s="133" t="s">
        <v>676</v>
      </c>
      <c r="N1121" s="39">
        <v>725937.34000000032</v>
      </c>
      <c r="O1121" s="39">
        <v>65329.050000000396</v>
      </c>
      <c r="P1121" s="67">
        <v>1578</v>
      </c>
    </row>
    <row r="1122" spans="13:16" x14ac:dyDescent="0.35">
      <c r="M1122" s="132" t="s">
        <v>1994</v>
      </c>
      <c r="N1122" s="131"/>
      <c r="O1122" s="131"/>
      <c r="P1122" s="131"/>
    </row>
    <row r="1123" spans="13:16" x14ac:dyDescent="0.35">
      <c r="M1123" s="133" t="s">
        <v>593</v>
      </c>
      <c r="N1123" s="39">
        <v>114536.65000000001</v>
      </c>
      <c r="O1123" s="39">
        <v>-5260.0899999999674</v>
      </c>
      <c r="P1123" s="67">
        <v>470</v>
      </c>
    </row>
    <row r="1124" spans="13:16" x14ac:dyDescent="0.35">
      <c r="M1124" s="132" t="s">
        <v>1995</v>
      </c>
      <c r="N1124" s="131"/>
      <c r="O1124" s="131"/>
      <c r="P1124" s="131"/>
    </row>
    <row r="1125" spans="13:16" x14ac:dyDescent="0.35">
      <c r="M1125" s="133" t="s">
        <v>472</v>
      </c>
      <c r="N1125" s="39">
        <v>5575.2</v>
      </c>
      <c r="O1125" s="39">
        <v>589.3700000000008</v>
      </c>
      <c r="P1125" s="67">
        <v>14</v>
      </c>
    </row>
    <row r="1126" spans="13:16" x14ac:dyDescent="0.35">
      <c r="M1126" s="132" t="s">
        <v>1996</v>
      </c>
      <c r="N1126" s="131"/>
      <c r="O1126" s="131"/>
      <c r="P1126" s="131"/>
    </row>
    <row r="1127" spans="13:16" x14ac:dyDescent="0.35">
      <c r="M1127" s="133" t="s">
        <v>768</v>
      </c>
      <c r="N1127" s="39">
        <v>208154.96000000008</v>
      </c>
      <c r="O1127" s="39">
        <v>-12637.089999999909</v>
      </c>
      <c r="P1127" s="67">
        <v>880</v>
      </c>
    </row>
    <row r="1128" spans="13:16" x14ac:dyDescent="0.35">
      <c r="M1128" s="132" t="s">
        <v>1997</v>
      </c>
      <c r="N1128" s="131"/>
      <c r="O1128" s="131"/>
      <c r="P1128" s="131"/>
    </row>
    <row r="1129" spans="13:16" x14ac:dyDescent="0.35">
      <c r="M1129" s="133" t="s">
        <v>712</v>
      </c>
      <c r="N1129" s="39">
        <v>206558.71000000002</v>
      </c>
      <c r="O1129" s="39">
        <v>1896.5399999999208</v>
      </c>
      <c r="P1129" s="67">
        <v>320</v>
      </c>
    </row>
    <row r="1130" spans="13:16" x14ac:dyDescent="0.35">
      <c r="M1130" s="133" t="s">
        <v>928</v>
      </c>
      <c r="N1130" s="39">
        <v>2898.74</v>
      </c>
      <c r="O1130" s="39">
        <v>215.5</v>
      </c>
      <c r="P1130" s="67">
        <v>7</v>
      </c>
    </row>
    <row r="1131" spans="13:16" x14ac:dyDescent="0.35">
      <c r="M1131" s="132" t="s">
        <v>1998</v>
      </c>
      <c r="N1131" s="131"/>
      <c r="O1131" s="131"/>
      <c r="P1131" s="131"/>
    </row>
    <row r="1132" spans="13:16" x14ac:dyDescent="0.35">
      <c r="M1132" s="133" t="s">
        <v>416</v>
      </c>
      <c r="N1132" s="39">
        <v>9127.81</v>
      </c>
      <c r="O1132" s="39">
        <v>-32.050000000001091</v>
      </c>
      <c r="P1132" s="67">
        <v>18</v>
      </c>
    </row>
    <row r="1133" spans="13:16" x14ac:dyDescent="0.35">
      <c r="M1133" s="132" t="s">
        <v>1999</v>
      </c>
      <c r="N1133" s="131"/>
      <c r="O1133" s="131"/>
      <c r="P1133" s="131"/>
    </row>
    <row r="1134" spans="13:16" x14ac:dyDescent="0.35">
      <c r="M1134" s="133" t="s">
        <v>504</v>
      </c>
      <c r="N1134" s="39">
        <v>3273.74</v>
      </c>
      <c r="O1134" s="39">
        <v>219.02999999999975</v>
      </c>
      <c r="P1134" s="67">
        <v>13</v>
      </c>
    </row>
    <row r="1135" spans="13:16" x14ac:dyDescent="0.35">
      <c r="M1135" s="132" t="s">
        <v>2000</v>
      </c>
      <c r="N1135" s="131"/>
      <c r="O1135" s="131"/>
      <c r="P1135" s="131"/>
    </row>
    <row r="1136" spans="13:16" x14ac:dyDescent="0.35">
      <c r="M1136" s="133" t="s">
        <v>906</v>
      </c>
      <c r="N1136" s="39">
        <v>46135.390000000007</v>
      </c>
      <c r="O1136" s="39">
        <v>-1554.9900000000052</v>
      </c>
      <c r="P1136" s="67">
        <v>33</v>
      </c>
    </row>
    <row r="1137" spans="13:16" x14ac:dyDescent="0.35">
      <c r="M1137" s="38" t="s">
        <v>1597</v>
      </c>
      <c r="N1137" s="131"/>
      <c r="O1137" s="131"/>
      <c r="P1137" s="131"/>
    </row>
    <row r="1138" spans="13:16" x14ac:dyDescent="0.35">
      <c r="M1138" s="132" t="s">
        <v>2001</v>
      </c>
      <c r="N1138" s="131"/>
      <c r="O1138" s="131"/>
      <c r="P1138" s="131"/>
    </row>
    <row r="1139" spans="13:16" x14ac:dyDescent="0.35">
      <c r="M1139" s="133" t="s">
        <v>599</v>
      </c>
      <c r="N1139" s="39">
        <v>8094.53</v>
      </c>
      <c r="O1139" s="39">
        <v>988.63000000000011</v>
      </c>
      <c r="P1139" s="67">
        <v>31</v>
      </c>
    </row>
    <row r="1140" spans="13:16" x14ac:dyDescent="0.35">
      <c r="M1140" s="132" t="s">
        <v>2002</v>
      </c>
      <c r="N1140" s="131"/>
      <c r="O1140" s="131"/>
      <c r="P1140" s="131"/>
    </row>
    <row r="1141" spans="13:16" x14ac:dyDescent="0.35">
      <c r="M1141" s="133" t="s">
        <v>981</v>
      </c>
      <c r="N1141" s="39">
        <v>83441.47</v>
      </c>
      <c r="O1141" s="39">
        <v>-2496.9600000000064</v>
      </c>
      <c r="P1141" s="67">
        <v>73</v>
      </c>
    </row>
    <row r="1142" spans="13:16" x14ac:dyDescent="0.35">
      <c r="M1142" s="132" t="s">
        <v>2003</v>
      </c>
      <c r="N1142" s="131"/>
      <c r="O1142" s="131"/>
      <c r="P1142" s="131"/>
    </row>
    <row r="1143" spans="13:16" x14ac:dyDescent="0.35">
      <c r="M1143" s="133" t="s">
        <v>686</v>
      </c>
      <c r="N1143" s="39">
        <v>3560.9199999999992</v>
      </c>
      <c r="O1143" s="39">
        <v>7.0599999999994907</v>
      </c>
      <c r="P1143" s="67">
        <v>13</v>
      </c>
    </row>
    <row r="1144" spans="13:16" x14ac:dyDescent="0.35">
      <c r="M1144" s="132" t="s">
        <v>2004</v>
      </c>
      <c r="N1144" s="131"/>
      <c r="O1144" s="131"/>
      <c r="P1144" s="131"/>
    </row>
    <row r="1145" spans="13:16" x14ac:dyDescent="0.35">
      <c r="M1145" s="133" t="s">
        <v>633</v>
      </c>
      <c r="N1145" s="39">
        <v>364410.4699999998</v>
      </c>
      <c r="O1145" s="39">
        <v>-7265.9999999998254</v>
      </c>
      <c r="P1145" s="67">
        <v>743</v>
      </c>
    </row>
    <row r="1146" spans="13:16" x14ac:dyDescent="0.35">
      <c r="M1146" s="38" t="s">
        <v>1598</v>
      </c>
      <c r="N1146" s="131"/>
      <c r="O1146" s="131"/>
      <c r="P1146" s="131"/>
    </row>
    <row r="1147" spans="13:16" x14ac:dyDescent="0.35">
      <c r="M1147" s="132" t="s">
        <v>2005</v>
      </c>
      <c r="N1147" s="131"/>
      <c r="O1147" s="131"/>
      <c r="P1147" s="131"/>
    </row>
    <row r="1148" spans="13:16" x14ac:dyDescent="0.35">
      <c r="M1148" s="133" t="s">
        <v>641</v>
      </c>
      <c r="N1148" s="39">
        <v>704315.32</v>
      </c>
      <c r="O1148" s="39">
        <v>60536.519999999437</v>
      </c>
      <c r="P1148" s="67">
        <v>1382</v>
      </c>
    </row>
    <row r="1149" spans="13:16" x14ac:dyDescent="0.35">
      <c r="M1149" s="132" t="s">
        <v>2006</v>
      </c>
      <c r="N1149" s="131"/>
      <c r="O1149" s="131"/>
      <c r="P1149" s="131"/>
    </row>
    <row r="1150" spans="13:16" x14ac:dyDescent="0.35">
      <c r="M1150" s="133" t="s">
        <v>584</v>
      </c>
      <c r="N1150" s="39">
        <v>40287.050000000003</v>
      </c>
      <c r="O1150" s="39">
        <v>4747.0300000000279</v>
      </c>
      <c r="P1150" s="67">
        <v>142</v>
      </c>
    </row>
    <row r="1151" spans="13:16" x14ac:dyDescent="0.35">
      <c r="M1151" s="133" t="s">
        <v>899</v>
      </c>
      <c r="N1151" s="39">
        <v>109074.54000000002</v>
      </c>
      <c r="O1151" s="39">
        <v>6937.6200000000244</v>
      </c>
      <c r="P1151" s="67">
        <v>76</v>
      </c>
    </row>
    <row r="1152" spans="13:16" x14ac:dyDescent="0.35">
      <c r="M1152" s="132" t="s">
        <v>2007</v>
      </c>
      <c r="N1152" s="131"/>
      <c r="O1152" s="131"/>
      <c r="P1152" s="131"/>
    </row>
    <row r="1153" spans="13:16" x14ac:dyDescent="0.35">
      <c r="M1153" s="133" t="s">
        <v>701</v>
      </c>
      <c r="N1153" s="39">
        <v>1146.23</v>
      </c>
      <c r="O1153" s="39">
        <v>109.27999999999997</v>
      </c>
      <c r="P1153" s="67">
        <v>5</v>
      </c>
    </row>
    <row r="1154" spans="13:16" x14ac:dyDescent="0.35">
      <c r="M1154" s="37" t="s">
        <v>124</v>
      </c>
      <c r="N1154" s="39">
        <v>77548570.199999124</v>
      </c>
      <c r="O1154" s="39">
        <v>999494.56999887526</v>
      </c>
      <c r="P1154" s="67">
        <v>204114</v>
      </c>
    </row>
  </sheetData>
  <mergeCells count="7">
    <mergeCell ref="I27:K27"/>
    <mergeCell ref="B4:G4"/>
    <mergeCell ref="I4:J4"/>
    <mergeCell ref="L4:M4"/>
    <mergeCell ref="I17:N17"/>
    <mergeCell ref="I23:K23"/>
    <mergeCell ref="M23:P2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4A11E-D888-4F10-B76E-821E253F447D}">
  <dimension ref="A1"/>
  <sheetViews>
    <sheetView topLeftCell="A63" workbookViewId="0">
      <selection activeCell="C68" sqref="C68"/>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Props1.xml><?xml version="1.0" encoding="utf-8"?>
<ds:datastoreItem xmlns:ds="http://schemas.openxmlformats.org/officeDocument/2006/customXml" ds:itemID="{EB62CD5C-3A75-47D9-88E4-F90B752C3E22}">
  <ds:schemaRefs/>
</ds:datastoreItem>
</file>

<file path=customXml/itemProps2.xml><?xml version="1.0" encoding="utf-8"?>
<ds:datastoreItem xmlns:ds="http://schemas.openxmlformats.org/officeDocument/2006/customXml" ds:itemID="{B12770C8-1FFA-4847-8E97-0A540D094DB4}">
  <ds:schemaRefs/>
</ds:datastoreItem>
</file>

<file path=customXml/itemProps3.xml><?xml version="1.0" encoding="utf-8"?>
<ds:datastoreItem xmlns:ds="http://schemas.openxmlformats.org/officeDocument/2006/customXml" ds:itemID="{C2F85F76-2BDA-4C9C-813B-C1CC7092A65C}">
  <ds:schemaRefs/>
</ds:datastoreItem>
</file>

<file path=customXml/itemProps4.xml><?xml version="1.0" encoding="utf-8"?>
<ds:datastoreItem xmlns:ds="http://schemas.openxmlformats.org/officeDocument/2006/customXml" ds:itemID="{095C111A-74F3-43F1-A95E-7A921B653C60}">
  <ds:schemaRefs/>
</ds:datastoreItem>
</file>

<file path=customXml/itemProps5.xml><?xml version="1.0" encoding="utf-8"?>
<ds:datastoreItem xmlns:ds="http://schemas.openxmlformats.org/officeDocument/2006/customXml" ds:itemID="{E38A641F-6E0B-47F7-82CC-5307519EEE55}">
  <ds:schemaRefs/>
</ds:datastoreItem>
</file>

<file path=customXml/itemProps6.xml><?xml version="1.0" encoding="utf-8"?>
<ds:datastoreItem xmlns:ds="http://schemas.openxmlformats.org/officeDocument/2006/customXml" ds:itemID="{85676FC9-BF10-4884-B9D5-7048ADDC220B}">
  <ds:schemaRefs/>
</ds:datastoreItem>
</file>

<file path=customXml/itemProps7.xml><?xml version="1.0" encoding="utf-8"?>
<ds:datastoreItem xmlns:ds="http://schemas.openxmlformats.org/officeDocument/2006/customXml" ds:itemID="{8DFD2B9A-256A-42C0-8E64-2CE6F5A5F8F8}">
  <ds:schemaRefs/>
</ds:datastoreItem>
</file>

<file path=customXml/itemProps8.xml><?xml version="1.0" encoding="utf-8"?>
<ds:datastoreItem xmlns:ds="http://schemas.openxmlformats.org/officeDocument/2006/customXml" ds:itemID="{DA3C4B07-B9AB-477A-BDE6-D8065AE9AC7A}">
  <ds:schemaRefs/>
</ds:datastoreItem>
</file>

<file path=customXml/itemProps9.xml><?xml version="1.0" encoding="utf-8"?>
<ds:datastoreItem xmlns:ds="http://schemas.openxmlformats.org/officeDocument/2006/customXml" ds:itemID="{5C1C2C51-CB5B-4320-9D93-146B9B6436F8}">
  <ds:schemaRefs/>
</ds:datastoreItem>
</file>

<file path=customXml/itemProps10.xml><?xml version="1.0" encoding="utf-8"?>
<ds:datastoreItem xmlns:ds="http://schemas.openxmlformats.org/officeDocument/2006/customXml" ds:itemID="{50DA8699-B714-4005-B37A-93F0AE783FEF}">
  <ds:schemaRefs/>
</ds:datastoreItem>
</file>

<file path=customXml/itemProps11.xml><?xml version="1.0" encoding="utf-8"?>
<ds:datastoreItem xmlns:ds="http://schemas.openxmlformats.org/officeDocument/2006/customXml" ds:itemID="{DB23B122-2F54-4F20-9EB6-C7DFCAE5581A}">
  <ds:schemaRefs/>
</ds:datastoreItem>
</file>

<file path=customXml/itemProps12.xml><?xml version="1.0" encoding="utf-8"?>
<ds:datastoreItem xmlns:ds="http://schemas.openxmlformats.org/officeDocument/2006/customXml" ds:itemID="{8558946B-72E0-48DF-B74A-66702DF322EF}">
  <ds:schemaRefs/>
</ds:datastoreItem>
</file>

<file path=customXml/itemProps13.xml><?xml version="1.0" encoding="utf-8"?>
<ds:datastoreItem xmlns:ds="http://schemas.openxmlformats.org/officeDocument/2006/customXml" ds:itemID="{04582511-35E0-467E-BC7E-C5D91293299E}">
  <ds:schemaRefs/>
</ds:datastoreItem>
</file>

<file path=customXml/itemProps14.xml><?xml version="1.0" encoding="utf-8"?>
<ds:datastoreItem xmlns:ds="http://schemas.openxmlformats.org/officeDocument/2006/customXml" ds:itemID="{EF78C416-1BB8-446A-A33C-4BA7B295088F}">
  <ds:schemaRefs/>
</ds:datastoreItem>
</file>

<file path=customXml/itemProps15.xml><?xml version="1.0" encoding="utf-8"?>
<ds:datastoreItem xmlns:ds="http://schemas.openxmlformats.org/officeDocument/2006/customXml" ds:itemID="{C0CE4965-A616-4073-BB01-0666422CADD0}">
  <ds:schemaRefs/>
</ds:datastoreItem>
</file>

<file path=customXml/itemProps16.xml><?xml version="1.0" encoding="utf-8"?>
<ds:datastoreItem xmlns:ds="http://schemas.openxmlformats.org/officeDocument/2006/customXml" ds:itemID="{0483538B-1524-42F2-87CA-3C4E050B562A}">
  <ds:schemaRefs/>
</ds:datastoreItem>
</file>

<file path=customXml/itemProps17.xml><?xml version="1.0" encoding="utf-8"?>
<ds:datastoreItem xmlns:ds="http://schemas.openxmlformats.org/officeDocument/2006/customXml" ds:itemID="{FBDE80EE-1AEA-44E5-B524-39D239E66D56}">
  <ds:schemaRefs/>
</ds:datastoreItem>
</file>

<file path=customXml/itemProps18.xml><?xml version="1.0" encoding="utf-8"?>
<ds:datastoreItem xmlns:ds="http://schemas.openxmlformats.org/officeDocument/2006/customXml" ds:itemID="{430CCBDE-5B13-4ADD-8575-5FDC3A933134}">
  <ds:schemaRefs/>
</ds:datastoreItem>
</file>

<file path=customXml/itemProps19.xml><?xml version="1.0" encoding="utf-8"?>
<ds:datastoreItem xmlns:ds="http://schemas.openxmlformats.org/officeDocument/2006/customXml" ds:itemID="{72BCA30B-17A3-48FC-9917-764C6E174055}">
  <ds:schemaRefs/>
</ds:datastoreItem>
</file>

<file path=customXml/itemProps20.xml><?xml version="1.0" encoding="utf-8"?>
<ds:datastoreItem xmlns:ds="http://schemas.openxmlformats.org/officeDocument/2006/customXml" ds:itemID="{BA7893A3-EC72-4274-93C7-4FAC1D4809E2}">
  <ds:schemaRefs/>
</ds:datastoreItem>
</file>

<file path=customXml/itemProps21.xml><?xml version="1.0" encoding="utf-8"?>
<ds:datastoreItem xmlns:ds="http://schemas.openxmlformats.org/officeDocument/2006/customXml" ds:itemID="{B521A03F-A177-4FA2-A0AB-AC72333BB993}">
  <ds:schemaRefs/>
</ds:datastoreItem>
</file>

<file path=customXml/itemProps22.xml><?xml version="1.0" encoding="utf-8"?>
<ds:datastoreItem xmlns:ds="http://schemas.openxmlformats.org/officeDocument/2006/customXml" ds:itemID="{29BFC72F-94A5-4B29-BD94-A489370F1F86}">
  <ds:schemaRefs/>
</ds:datastoreItem>
</file>

<file path=customXml/itemProps23.xml><?xml version="1.0" encoding="utf-8"?>
<ds:datastoreItem xmlns:ds="http://schemas.openxmlformats.org/officeDocument/2006/customXml" ds:itemID="{37BF26F3-8D9C-46CF-8A55-79D239E4451B}">
  <ds:schemaRefs>
    <ds:schemaRef ds:uri="http://schemas.microsoft.com/DataMashup"/>
  </ds:schemaRefs>
</ds:datastoreItem>
</file>

<file path=customXml/itemProps24.xml><?xml version="1.0" encoding="utf-8"?>
<ds:datastoreItem xmlns:ds="http://schemas.openxmlformats.org/officeDocument/2006/customXml" ds:itemID="{CE7F297C-4858-4C4A-B1B9-6907F9189C4C}">
  <ds:schemaRefs/>
</ds:datastoreItem>
</file>

<file path=customXml/itemProps25.xml><?xml version="1.0" encoding="utf-8"?>
<ds:datastoreItem xmlns:ds="http://schemas.openxmlformats.org/officeDocument/2006/customXml" ds:itemID="{64445E11-9D04-4B61-AE34-33AFA84E9431}">
  <ds:schemaRefs/>
</ds:datastoreItem>
</file>

<file path=customXml/itemProps26.xml><?xml version="1.0" encoding="utf-8"?>
<ds:datastoreItem xmlns:ds="http://schemas.openxmlformats.org/officeDocument/2006/customXml" ds:itemID="{3F2ABFD8-9C26-4D6B-9B31-F58E53CC214E}">
  <ds:schemaRefs/>
</ds:datastoreItem>
</file>

<file path=customXml/itemProps27.xml><?xml version="1.0" encoding="utf-8"?>
<ds:datastoreItem xmlns:ds="http://schemas.openxmlformats.org/officeDocument/2006/customXml" ds:itemID="{23315A42-7677-4FC8-917A-C8E2865EC7ED}">
  <ds:schemaRefs/>
</ds:datastoreItem>
</file>

<file path=customXml/itemProps28.xml><?xml version="1.0" encoding="utf-8"?>
<ds:datastoreItem xmlns:ds="http://schemas.openxmlformats.org/officeDocument/2006/customXml" ds:itemID="{E91A88CB-8BE1-41C1-9572-AAC8C9540714}">
  <ds:schemaRefs/>
</ds:datastoreItem>
</file>

<file path=customXml/itemProps29.xml><?xml version="1.0" encoding="utf-8"?>
<ds:datastoreItem xmlns:ds="http://schemas.openxmlformats.org/officeDocument/2006/customXml" ds:itemID="{99E9B463-AAF5-4D77-AA9F-66D79DC47370}">
  <ds:schemaRefs/>
</ds:datastoreItem>
</file>

<file path=customXml/itemProps30.xml><?xml version="1.0" encoding="utf-8"?>
<ds:datastoreItem xmlns:ds="http://schemas.openxmlformats.org/officeDocument/2006/customXml" ds:itemID="{88BC6D8D-B540-42F6-A486-3FE1A69EB364}">
  <ds:schemaRefs/>
</ds:datastoreItem>
</file>

<file path=customXml/itemProps31.xml><?xml version="1.0" encoding="utf-8"?>
<ds:datastoreItem xmlns:ds="http://schemas.openxmlformats.org/officeDocument/2006/customXml" ds:itemID="{970747C1-C3E7-4522-943A-24458A8DE4D3}">
  <ds:schemaRefs/>
</ds:datastoreItem>
</file>

<file path=customXml/itemProps32.xml><?xml version="1.0" encoding="utf-8"?>
<ds:datastoreItem xmlns:ds="http://schemas.openxmlformats.org/officeDocument/2006/customXml" ds:itemID="{5D7C6AFE-B67E-441A-A9DE-008CB497D33B}">
  <ds:schemaRefs/>
</ds:datastoreItem>
</file>

<file path=customXml/itemProps33.xml><?xml version="1.0" encoding="utf-8"?>
<ds:datastoreItem xmlns:ds="http://schemas.openxmlformats.org/officeDocument/2006/customXml" ds:itemID="{650A35B7-99AC-4C14-B562-C14F96A29A60}">
  <ds:schemaRefs/>
</ds:datastoreItem>
</file>

<file path=customXml/itemProps34.xml><?xml version="1.0" encoding="utf-8"?>
<ds:datastoreItem xmlns:ds="http://schemas.openxmlformats.org/officeDocument/2006/customXml" ds:itemID="{6F524D2E-CA12-4367-B7DA-EADFAE6D73DB}">
  <ds:schemaRefs/>
</ds:datastoreItem>
</file>

<file path=customXml/itemProps35.xml><?xml version="1.0" encoding="utf-8"?>
<ds:datastoreItem xmlns:ds="http://schemas.openxmlformats.org/officeDocument/2006/customXml" ds:itemID="{39E92425-7969-41B5-B034-EAC5FC0354D9}">
  <ds:schemaRefs/>
</ds:datastoreItem>
</file>

<file path=customXml/itemProps36.xml><?xml version="1.0" encoding="utf-8"?>
<ds:datastoreItem xmlns:ds="http://schemas.openxmlformats.org/officeDocument/2006/customXml" ds:itemID="{1FD46AFC-D091-4496-A8DA-73604D05404B}">
  <ds:schemaRefs/>
</ds:datastoreItem>
</file>

<file path=customXml/itemProps37.xml><?xml version="1.0" encoding="utf-8"?>
<ds:datastoreItem xmlns:ds="http://schemas.openxmlformats.org/officeDocument/2006/customXml" ds:itemID="{5D516301-9B5B-4B09-AC43-0586674B6C9D}">
  <ds:schemaRefs/>
</ds:datastoreItem>
</file>

<file path=customXml/itemProps38.xml><?xml version="1.0" encoding="utf-8"?>
<ds:datastoreItem xmlns:ds="http://schemas.openxmlformats.org/officeDocument/2006/customXml" ds:itemID="{47EAF425-DAE9-4AD1-BB51-96D5CEA3D9F4}">
  <ds:schemaRefs/>
</ds:datastoreItem>
</file>

<file path=customXml/itemProps39.xml><?xml version="1.0" encoding="utf-8"?>
<ds:datastoreItem xmlns:ds="http://schemas.openxmlformats.org/officeDocument/2006/customXml" ds:itemID="{683E139B-F98E-4769-9356-667F3DE36A1D}">
  <ds:schemaRefs/>
</ds:datastoreItem>
</file>

<file path=customXml/itemProps40.xml><?xml version="1.0" encoding="utf-8"?>
<ds:datastoreItem xmlns:ds="http://schemas.openxmlformats.org/officeDocument/2006/customXml" ds:itemID="{7FAA3BB4-5F5F-452C-A137-5895CF2866E1}">
  <ds:schemaRefs/>
</ds:datastoreItem>
</file>

<file path=customXml/itemProps41.xml><?xml version="1.0" encoding="utf-8"?>
<ds:datastoreItem xmlns:ds="http://schemas.openxmlformats.org/officeDocument/2006/customXml" ds:itemID="{3A0F3F14-37BF-4C06-8AD1-E1A7792A0EB9}">
  <ds:schemaRefs/>
</ds:datastoreItem>
</file>

<file path=customXml/itemProps42.xml><?xml version="1.0" encoding="utf-8"?>
<ds:datastoreItem xmlns:ds="http://schemas.openxmlformats.org/officeDocument/2006/customXml" ds:itemID="{35E829B7-AEC2-4E6B-9C08-D3AFE1519571}">
  <ds:schemaRefs/>
</ds:datastoreItem>
</file>

<file path=customXml/itemProps43.xml><?xml version="1.0" encoding="utf-8"?>
<ds:datastoreItem xmlns:ds="http://schemas.openxmlformats.org/officeDocument/2006/customXml" ds:itemID="{1912D4C1-192C-48A2-8D12-2D2A957FE30E}">
  <ds:schemaRefs/>
</ds:datastoreItem>
</file>

<file path=customXml/itemProps44.xml><?xml version="1.0" encoding="utf-8"?>
<ds:datastoreItem xmlns:ds="http://schemas.openxmlformats.org/officeDocument/2006/customXml" ds:itemID="{AE50CB2E-1658-4C4A-BC9F-5B7273E791C8}">
  <ds:schemaRefs/>
</ds:datastoreItem>
</file>

<file path=customXml/itemProps45.xml><?xml version="1.0" encoding="utf-8"?>
<ds:datastoreItem xmlns:ds="http://schemas.openxmlformats.org/officeDocument/2006/customXml" ds:itemID="{FF6B0289-D94D-486A-AC40-2E283AADCD38}">
  <ds:schemaRefs/>
</ds:datastoreItem>
</file>

<file path=customXml/itemProps46.xml><?xml version="1.0" encoding="utf-8"?>
<ds:datastoreItem xmlns:ds="http://schemas.openxmlformats.org/officeDocument/2006/customXml" ds:itemID="{99EDDAC0-4170-4D28-BB6F-D86E19E8CC50}">
  <ds:schemaRefs/>
</ds:datastoreItem>
</file>

<file path=customXml/itemProps47.xml><?xml version="1.0" encoding="utf-8"?>
<ds:datastoreItem xmlns:ds="http://schemas.openxmlformats.org/officeDocument/2006/customXml" ds:itemID="{8CA98FD7-9DD1-4536-B86C-952D1550D035}">
  <ds:schemaRefs/>
</ds:datastoreItem>
</file>

<file path=customXml/itemProps48.xml><?xml version="1.0" encoding="utf-8"?>
<ds:datastoreItem xmlns:ds="http://schemas.openxmlformats.org/officeDocument/2006/customXml" ds:itemID="{97D20FBD-A972-45AE-A8C0-84C55FAD85DB}">
  <ds:schemaRefs/>
</ds:datastoreItem>
</file>

<file path=customXml/itemProps49.xml><?xml version="1.0" encoding="utf-8"?>
<ds:datastoreItem xmlns:ds="http://schemas.openxmlformats.org/officeDocument/2006/customXml" ds:itemID="{1C391913-F699-443D-A6B7-00A450BB642A}">
  <ds:schemaRefs/>
</ds:datastoreItem>
</file>

<file path=customXml/itemProps50.xml><?xml version="1.0" encoding="utf-8"?>
<ds:datastoreItem xmlns:ds="http://schemas.openxmlformats.org/officeDocument/2006/customXml" ds:itemID="{F46B9B5C-D8F8-4AE1-969B-E784025777FD}">
  <ds:schemaRefs/>
</ds:datastoreItem>
</file>

<file path=customXml/itemProps51.xml><?xml version="1.0" encoding="utf-8"?>
<ds:datastoreItem xmlns:ds="http://schemas.openxmlformats.org/officeDocument/2006/customXml" ds:itemID="{5755D762-D97D-4A53-B6A0-F96C02165D76}">
  <ds:schemaRefs/>
</ds:datastoreItem>
</file>

<file path=customXml/itemProps52.xml><?xml version="1.0" encoding="utf-8"?>
<ds:datastoreItem xmlns:ds="http://schemas.openxmlformats.org/officeDocument/2006/customXml" ds:itemID="{589ABE22-86A2-43AD-95E1-A72F310C0EC4}">
  <ds:schemaRefs/>
</ds:datastoreItem>
</file>

<file path=customXml/itemProps53.xml><?xml version="1.0" encoding="utf-8"?>
<ds:datastoreItem xmlns:ds="http://schemas.openxmlformats.org/officeDocument/2006/customXml" ds:itemID="{CAB53C1E-5F36-41DF-8533-94C47047E58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Raw_Data</vt:lpstr>
      <vt:lpstr>Power_Query</vt:lpstr>
      <vt:lpstr>Analysis</vt:lpstr>
      <vt:lpstr>PT_Overall_Performance</vt:lpstr>
      <vt:lpstr>PT_Sales_Trend_Analysis</vt:lpstr>
      <vt:lpstr>PT_Product_Analysis</vt:lpstr>
      <vt:lpstr>PT_Category&amp;Subcategory_Analysi</vt:lpstr>
      <vt:lpstr>PT_Regional_Analysis</vt:lpstr>
      <vt:lpstr>PT_Reseller_Analysis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2026-07-22T09:09:02Z</dcterms:created>
  <dcterms:modified xsi:type="dcterms:W3CDTF">2026-07-26T15:53:33Z</dcterms:modified>
</cp:coreProperties>
</file>