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s\Documents\Ausbildung\IBA\Jahr 1\WISO\"/>
    </mc:Choice>
  </mc:AlternateContent>
  <bookViews>
    <workbookView xWindow="0" yWindow="0" windowWidth="20490" windowHeight="7530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G23" i="2"/>
  <c r="F23" i="2"/>
  <c r="G22" i="2"/>
  <c r="F22" i="2"/>
  <c r="G21" i="2"/>
  <c r="F21" i="2"/>
  <c r="E25" i="2"/>
  <c r="D24" i="2"/>
  <c r="C23" i="2"/>
  <c r="B22" i="2"/>
  <c r="A21" i="2"/>
  <c r="J13" i="2"/>
  <c r="I13" i="2"/>
  <c r="H13" i="2"/>
  <c r="G13" i="2"/>
  <c r="F13" i="2"/>
  <c r="E13" i="2"/>
  <c r="E12" i="2"/>
  <c r="F12" i="2"/>
  <c r="G12" i="2"/>
  <c r="H12" i="2"/>
  <c r="I12" i="2"/>
  <c r="D12" i="2"/>
  <c r="I11" i="2"/>
  <c r="H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I7" i="2"/>
  <c r="H7" i="2"/>
  <c r="G7" i="2"/>
  <c r="F7" i="2"/>
  <c r="E7" i="2"/>
  <c r="E6" i="2"/>
  <c r="F6" i="2"/>
  <c r="G6" i="2"/>
  <c r="H6" i="2"/>
  <c r="I6" i="2"/>
  <c r="E5" i="2"/>
  <c r="G5" i="2"/>
  <c r="I5" i="2"/>
  <c r="H5" i="2"/>
  <c r="I4" i="2"/>
  <c r="H4" i="2"/>
  <c r="G4" i="2"/>
  <c r="F4" i="2"/>
  <c r="E4" i="2"/>
  <c r="E12" i="1"/>
  <c r="E6" i="1"/>
  <c r="E7" i="1"/>
  <c r="E8" i="1"/>
  <c r="E9" i="1"/>
  <c r="E10" i="1"/>
  <c r="E11" i="1"/>
  <c r="E5" i="1"/>
  <c r="E4" i="1"/>
  <c r="D12" i="1"/>
  <c r="C12" i="1"/>
</calcChain>
</file>

<file path=xl/sharedStrings.xml><?xml version="1.0" encoding="utf-8"?>
<sst xmlns="http://schemas.openxmlformats.org/spreadsheetml/2006/main" count="51" uniqueCount="38">
  <si>
    <t>Kostenartenrechnung</t>
  </si>
  <si>
    <t>Klasse 4</t>
  </si>
  <si>
    <t>Klasse 2</t>
  </si>
  <si>
    <t>Personalkosten</t>
  </si>
  <si>
    <t>Miete, Pacht und Leasing</t>
  </si>
  <si>
    <t>Steuern und IHK-Beiträge</t>
  </si>
  <si>
    <t>Energie- und Betriebsstoffe</t>
  </si>
  <si>
    <t>Kosten der Warenabgabe</t>
  </si>
  <si>
    <t>Betriebskosten, Instandhaltung</t>
  </si>
  <si>
    <t>AVK</t>
  </si>
  <si>
    <t>Abschreibungen</t>
  </si>
  <si>
    <t>Summe</t>
  </si>
  <si>
    <t>Gesamtkosten</t>
  </si>
  <si>
    <t>Blatt 26.01.2018</t>
  </si>
  <si>
    <t>Füllwörter:</t>
  </si>
  <si>
    <t>1. Abrechnungszeitraums</t>
  </si>
  <si>
    <t>2. Handlungskostenzuschlags</t>
  </si>
  <si>
    <t>3. Vertreterprovisionen</t>
  </si>
  <si>
    <t xml:space="preserve">4. </t>
  </si>
  <si>
    <t>Kostenstellenrechnung</t>
  </si>
  <si>
    <t>Verwaltung</t>
  </si>
  <si>
    <t>Einkauf</t>
  </si>
  <si>
    <t>Verkauf</t>
  </si>
  <si>
    <t>Lager</t>
  </si>
  <si>
    <t>Fuhrpark</t>
  </si>
  <si>
    <t>Schlüssel</t>
  </si>
  <si>
    <t>4-1-1-1-2</t>
  </si>
  <si>
    <t>4-0-2-1-2</t>
  </si>
  <si>
    <t>4-1-1-1-1</t>
  </si>
  <si>
    <t>4-4-1-2-2</t>
  </si>
  <si>
    <t>0-0-5-2-3</t>
  </si>
  <si>
    <t>3-3-2-4-1</t>
  </si>
  <si>
    <t>3-3-1-1-1</t>
  </si>
  <si>
    <t>1-0-0-1-1</t>
  </si>
  <si>
    <t>in %</t>
  </si>
  <si>
    <t>Konstenstellen</t>
  </si>
  <si>
    <t>Fruchtsäfte</t>
  </si>
  <si>
    <t>Handelsware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</si>
</sst>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165" fontId="2" fillId="0" borderId="0" xfId="0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4" sqref="E4:E11"/>
    </sheetView>
  </sheetViews>
  <sheetFormatPr baseColWidth="10" defaultRowHeight="15" x14ac:dyDescent="0.25"/>
  <cols>
    <col min="1" max="1" width="29.140625" bestFit="1" customWidth="1"/>
    <col min="3" max="3" width="25.28515625" customWidth="1"/>
    <col min="4" max="4" width="24.140625" customWidth="1"/>
    <col min="5" max="5" width="25.5703125" customWidth="1"/>
  </cols>
  <sheetData>
    <row r="1" spans="1:5" x14ac:dyDescent="0.25">
      <c r="A1" t="s">
        <v>0</v>
      </c>
    </row>
    <row r="3" spans="1:5" x14ac:dyDescent="0.25">
      <c r="C3" t="s">
        <v>1</v>
      </c>
      <c r="D3" t="s">
        <v>2</v>
      </c>
      <c r="E3" t="s">
        <v>12</v>
      </c>
    </row>
    <row r="4" spans="1:5" x14ac:dyDescent="0.25">
      <c r="A4" t="s">
        <v>3</v>
      </c>
      <c r="C4" s="1">
        <v>112000</v>
      </c>
      <c r="D4" s="2">
        <v>45000</v>
      </c>
      <c r="E4" s="1">
        <f>SUM(C4:D4)</f>
        <v>157000</v>
      </c>
    </row>
    <row r="5" spans="1:5" x14ac:dyDescent="0.25">
      <c r="A5" t="s">
        <v>4</v>
      </c>
      <c r="C5" s="2">
        <v>9000</v>
      </c>
      <c r="D5" s="2">
        <v>7000</v>
      </c>
      <c r="E5" s="1">
        <f>SUM(C5:D5)</f>
        <v>16000</v>
      </c>
    </row>
    <row r="6" spans="1:5" x14ac:dyDescent="0.25">
      <c r="A6" t="s">
        <v>5</v>
      </c>
      <c r="C6" s="2">
        <v>18500</v>
      </c>
      <c r="E6" s="1">
        <f t="shared" ref="E6:E11" si="0">SUM(C6:D6)</f>
        <v>18500</v>
      </c>
    </row>
    <row r="7" spans="1:5" x14ac:dyDescent="0.25">
      <c r="A7" t="s">
        <v>6</v>
      </c>
      <c r="C7" s="2">
        <v>12000</v>
      </c>
      <c r="D7" s="2"/>
      <c r="E7" s="1">
        <f t="shared" si="0"/>
        <v>12000</v>
      </c>
    </row>
    <row r="8" spans="1:5" x14ac:dyDescent="0.25">
      <c r="A8" t="s">
        <v>7</v>
      </c>
      <c r="C8" s="2">
        <v>11000</v>
      </c>
      <c r="D8" s="2"/>
      <c r="E8" s="1">
        <f t="shared" si="0"/>
        <v>11000</v>
      </c>
    </row>
    <row r="9" spans="1:5" x14ac:dyDescent="0.25">
      <c r="A9" t="s">
        <v>8</v>
      </c>
      <c r="C9" s="2">
        <v>22800</v>
      </c>
      <c r="D9" s="2"/>
      <c r="E9" s="1">
        <f t="shared" si="0"/>
        <v>22800</v>
      </c>
    </row>
    <row r="10" spans="1:5" x14ac:dyDescent="0.25">
      <c r="A10" t="s">
        <v>9</v>
      </c>
      <c r="C10" s="2">
        <v>55000</v>
      </c>
      <c r="D10" s="2"/>
      <c r="E10" s="1">
        <f t="shared" si="0"/>
        <v>55000</v>
      </c>
    </row>
    <row r="11" spans="1:5" x14ac:dyDescent="0.25">
      <c r="A11" t="s">
        <v>10</v>
      </c>
      <c r="C11" s="2"/>
      <c r="D11" s="2">
        <v>23000</v>
      </c>
      <c r="E11" s="1">
        <f t="shared" si="0"/>
        <v>23000</v>
      </c>
    </row>
    <row r="12" spans="1:5" x14ac:dyDescent="0.25">
      <c r="A12" t="s">
        <v>11</v>
      </c>
      <c r="C12" s="2">
        <f>SUM(C4:C10)</f>
        <v>240300</v>
      </c>
      <c r="D12" s="2">
        <f>SUM(D4:D11)</f>
        <v>75000</v>
      </c>
      <c r="E12" s="3">
        <f>SUM(E4:E11)</f>
        <v>315300</v>
      </c>
    </row>
    <row r="16" spans="1:5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0" workbookViewId="0">
      <selection activeCell="F24" sqref="F24"/>
    </sheetView>
  </sheetViews>
  <sheetFormatPr baseColWidth="10" defaultRowHeight="15" x14ac:dyDescent="0.25"/>
  <sheetData>
    <row r="1" spans="1:10" x14ac:dyDescent="0.25">
      <c r="A1" t="s">
        <v>19</v>
      </c>
    </row>
    <row r="3" spans="1:10" x14ac:dyDescent="0.25"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</row>
    <row r="4" spans="1:10" x14ac:dyDescent="0.25">
      <c r="A4" t="s">
        <v>3</v>
      </c>
      <c r="D4" s="1">
        <v>157000</v>
      </c>
      <c r="E4" s="1">
        <f>D4/9*4</f>
        <v>69777.777777777781</v>
      </c>
      <c r="F4" s="1">
        <f>D4/9*1</f>
        <v>17444.444444444445</v>
      </c>
      <c r="G4" s="1">
        <f>F4:F5</f>
        <v>17444.444444444445</v>
      </c>
      <c r="H4" s="1">
        <f>G4</f>
        <v>17444.444444444445</v>
      </c>
      <c r="I4" s="1">
        <f>H4*2</f>
        <v>34888.888888888891</v>
      </c>
      <c r="J4" t="s">
        <v>26</v>
      </c>
    </row>
    <row r="5" spans="1:10" x14ac:dyDescent="0.25">
      <c r="A5" t="s">
        <v>4</v>
      </c>
      <c r="D5" s="1">
        <v>16000</v>
      </c>
      <c r="E5" s="1">
        <f>G5*2</f>
        <v>7111.1111111111113</v>
      </c>
      <c r="F5">
        <v>0</v>
      </c>
      <c r="G5" s="1">
        <f>I5</f>
        <v>3555.5555555555557</v>
      </c>
      <c r="H5" s="1">
        <f>D5/9</f>
        <v>1777.7777777777778</v>
      </c>
      <c r="I5" s="1">
        <f>H5*2</f>
        <v>3555.5555555555557</v>
      </c>
      <c r="J5" t="s">
        <v>27</v>
      </c>
    </row>
    <row r="6" spans="1:10" x14ac:dyDescent="0.25">
      <c r="A6" t="s">
        <v>5</v>
      </c>
      <c r="D6" s="1">
        <v>18500</v>
      </c>
      <c r="E6" s="1">
        <f>F6*4</f>
        <v>9250</v>
      </c>
      <c r="F6" s="1">
        <f>G6</f>
        <v>2312.5</v>
      </c>
      <c r="G6" s="1">
        <f>H6</f>
        <v>2312.5</v>
      </c>
      <c r="H6" s="1">
        <f>I6</f>
        <v>2312.5</v>
      </c>
      <c r="I6" s="1">
        <f>D6/8</f>
        <v>2312.5</v>
      </c>
      <c r="J6" t="s">
        <v>28</v>
      </c>
    </row>
    <row r="7" spans="1:10" x14ac:dyDescent="0.25">
      <c r="A7" t="s">
        <v>6</v>
      </c>
      <c r="D7" s="1">
        <v>12000</v>
      </c>
      <c r="E7" s="1">
        <f>D7/13*4</f>
        <v>3692.3076923076924</v>
      </c>
      <c r="F7" s="1">
        <f>E7</f>
        <v>3692.3076923076924</v>
      </c>
      <c r="G7" s="1">
        <f>D7/13</f>
        <v>923.07692307692309</v>
      </c>
      <c r="H7" s="1">
        <f>G7*2</f>
        <v>1846.1538461538462</v>
      </c>
      <c r="I7" s="1">
        <f>H7</f>
        <v>1846.1538461538462</v>
      </c>
      <c r="J7" t="s">
        <v>29</v>
      </c>
    </row>
    <row r="8" spans="1:10" x14ac:dyDescent="0.25">
      <c r="A8" t="s">
        <v>7</v>
      </c>
      <c r="D8" s="1">
        <v>11000</v>
      </c>
      <c r="E8">
        <v>0</v>
      </c>
      <c r="F8">
        <v>0</v>
      </c>
      <c r="G8" s="1">
        <f>D8/10*5</f>
        <v>5500</v>
      </c>
      <c r="H8" s="1">
        <f>D8/10*2</f>
        <v>2200</v>
      </c>
      <c r="I8" s="1">
        <f>D8/10*3</f>
        <v>3300</v>
      </c>
      <c r="J8" t="s">
        <v>30</v>
      </c>
    </row>
    <row r="9" spans="1:10" x14ac:dyDescent="0.25">
      <c r="A9" t="s">
        <v>8</v>
      </c>
      <c r="D9" s="1">
        <v>22800</v>
      </c>
      <c r="E9" s="1">
        <f>D9/13*3</f>
        <v>5261.538461538461</v>
      </c>
      <c r="F9" s="1">
        <f>E9</f>
        <v>5261.538461538461</v>
      </c>
      <c r="G9" s="1">
        <f>D9/13*2</f>
        <v>3507.6923076923076</v>
      </c>
      <c r="H9" s="1">
        <f>G9*2</f>
        <v>7015.3846153846152</v>
      </c>
      <c r="I9" s="1">
        <f>H9/4</f>
        <v>1753.8461538461538</v>
      </c>
      <c r="J9" t="s">
        <v>31</v>
      </c>
    </row>
    <row r="10" spans="1:10" x14ac:dyDescent="0.25">
      <c r="A10" t="s">
        <v>9</v>
      </c>
      <c r="D10" s="1">
        <v>55000</v>
      </c>
      <c r="E10" s="1">
        <f>D10/9*3</f>
        <v>18333.333333333336</v>
      </c>
      <c r="F10" s="1">
        <f>E10</f>
        <v>18333.333333333336</v>
      </c>
      <c r="G10" s="1">
        <f>D10/9</f>
        <v>6111.1111111111113</v>
      </c>
      <c r="H10" s="1">
        <f>G10</f>
        <v>6111.1111111111113</v>
      </c>
      <c r="I10" s="1">
        <f>H10</f>
        <v>6111.1111111111113</v>
      </c>
      <c r="J10" t="s">
        <v>32</v>
      </c>
    </row>
    <row r="11" spans="1:10" x14ac:dyDescent="0.25">
      <c r="A11" t="s">
        <v>10</v>
      </c>
      <c r="D11" s="1">
        <v>23000</v>
      </c>
      <c r="E11" s="1">
        <f>D11/3</f>
        <v>7666.666666666667</v>
      </c>
      <c r="F11">
        <v>0</v>
      </c>
      <c r="G11">
        <v>0</v>
      </c>
      <c r="H11" s="1">
        <f>E11</f>
        <v>7666.666666666667</v>
      </c>
      <c r="I11" s="1">
        <f>H11</f>
        <v>7666.666666666667</v>
      </c>
      <c r="J11" t="s">
        <v>33</v>
      </c>
    </row>
    <row r="12" spans="1:10" x14ac:dyDescent="0.25">
      <c r="D12" s="1">
        <f>SUM(D4:D11)</f>
        <v>315300</v>
      </c>
      <c r="E12" s="1">
        <f t="shared" ref="E12:I12" si="0">SUM(E4:E11)</f>
        <v>121092.73504273505</v>
      </c>
      <c r="F12" s="1">
        <f t="shared" si="0"/>
        <v>47044.123931623937</v>
      </c>
      <c r="G12" s="1">
        <f t="shared" si="0"/>
        <v>39354.380341880336</v>
      </c>
      <c r="H12" s="1">
        <f t="shared" si="0"/>
        <v>46374.038461538461</v>
      </c>
      <c r="I12" s="1">
        <f t="shared" si="0"/>
        <v>61434.722222222219</v>
      </c>
    </row>
    <row r="13" spans="1:10" x14ac:dyDescent="0.25">
      <c r="C13" t="s">
        <v>34</v>
      </c>
      <c r="E13">
        <f>E12/D12*100</f>
        <v>38.405561383677465</v>
      </c>
      <c r="F13">
        <f>F12/D12*100</f>
        <v>14.920432582183295</v>
      </c>
      <c r="G13">
        <f>G12/D12*100</f>
        <v>12.481566870244318</v>
      </c>
      <c r="H13">
        <f>H12/D12*100</f>
        <v>14.707909439117811</v>
      </c>
      <c r="I13">
        <f>I12/D12*100</f>
        <v>19.484529724777108</v>
      </c>
      <c r="J13">
        <f>SUM(E13:I13)</f>
        <v>100</v>
      </c>
    </row>
    <row r="18" spans="1:7" x14ac:dyDescent="0.25">
      <c r="A18" t="s">
        <v>35</v>
      </c>
    </row>
    <row r="20" spans="1:7" x14ac:dyDescent="0.25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36</v>
      </c>
      <c r="G20" t="s">
        <v>37</v>
      </c>
    </row>
    <row r="21" spans="1:7" x14ac:dyDescent="0.25">
      <c r="A21" s="1">
        <f>E12</f>
        <v>121092.73504273505</v>
      </c>
      <c r="F21" s="1">
        <f>A21/5*3</f>
        <v>72655.641025641031</v>
      </c>
      <c r="G21" s="1">
        <f>A21-F21</f>
        <v>48437.094017094016</v>
      </c>
    </row>
    <row r="22" spans="1:7" x14ac:dyDescent="0.25">
      <c r="B22" s="1">
        <f>F12</f>
        <v>47044.123931623937</v>
      </c>
      <c r="F22" s="1">
        <f>B22/4*3</f>
        <v>35283.092948717953</v>
      </c>
      <c r="G22" s="1">
        <f>B22-F22</f>
        <v>11761.030982905984</v>
      </c>
    </row>
    <row r="23" spans="1:7" x14ac:dyDescent="0.25">
      <c r="C23" s="1">
        <f>G12</f>
        <v>39354.380341880336</v>
      </c>
      <c r="F23" s="1">
        <f>C23/12*7</f>
        <v>22956.721866096865</v>
      </c>
      <c r="G23" s="1">
        <f>C23-F23</f>
        <v>16397.658475783472</v>
      </c>
    </row>
    <row r="24" spans="1:7" x14ac:dyDescent="0.25">
      <c r="D24" s="1">
        <f>H12</f>
        <v>46374.038461538461</v>
      </c>
      <c r="F24">
        <f>D24</f>
        <v>46374.038461538461</v>
      </c>
    </row>
    <row r="25" spans="1:7" x14ac:dyDescent="0.25">
      <c r="E25" s="1">
        <f>I12</f>
        <v>61434.722222222219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Conraths</dc:creator>
  <cp:lastModifiedBy>Sarah Conraths</cp:lastModifiedBy>
  <dcterms:created xsi:type="dcterms:W3CDTF">2018-01-26T13:15:18Z</dcterms:created>
  <dcterms:modified xsi:type="dcterms:W3CDTF">2018-01-26T14:27:39Z</dcterms:modified>
</cp:coreProperties>
</file>