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INPUT/"/>
    </mc:Choice>
  </mc:AlternateContent>
  <xr:revisionPtr revIDLastSave="53" documentId="8_{39EF1430-613E-4645-860D-8848AF0B7024}" xr6:coauthVersionLast="47" xr6:coauthVersionMax="47" xr10:uidLastSave="{FAAD791F-1CF2-4642-B467-0F782865D220}"/>
  <bookViews>
    <workbookView xWindow="2055" yWindow="735" windowWidth="26565" windowHeight="14400" xr2:uid="{56CC9B58-C21C-4D89-A2B2-7F5E3E96844A}"/>
  </bookViews>
  <sheets>
    <sheet name="Baseline-SM24" sheetId="1" r:id="rId1"/>
    <sheet name="Cri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O4" i="1"/>
  <c r="M9" i="1"/>
  <c r="L9" i="1"/>
  <c r="K9" i="1"/>
  <c r="J9" i="1"/>
  <c r="I9" i="1"/>
  <c r="H9" i="1"/>
  <c r="G9" i="1"/>
  <c r="F9" i="1"/>
  <c r="E9" i="1"/>
  <c r="D9" i="1"/>
  <c r="R9" i="1"/>
  <c r="Q9" i="1"/>
  <c r="P9" i="1"/>
  <c r="O9" i="1"/>
  <c r="N4" i="1"/>
  <c r="N9" i="1"/>
  <c r="O25" i="1" l="1"/>
  <c r="K36" i="1"/>
  <c r="F37" i="1"/>
  <c r="F36" i="1"/>
  <c r="K37" i="1"/>
  <c r="J37" i="1"/>
  <c r="J36" i="1"/>
  <c r="I37" i="1"/>
  <c r="I36" i="1"/>
  <c r="H37" i="1"/>
  <c r="H36" i="1"/>
  <c r="G37" i="1"/>
  <c r="G36" i="1"/>
  <c r="S37" i="1"/>
  <c r="R37" i="1"/>
  <c r="Q37" i="1"/>
  <c r="P37" i="1"/>
  <c r="O37" i="1"/>
  <c r="N37" i="1"/>
  <c r="M37" i="1"/>
  <c r="L37" i="1"/>
  <c r="E37" i="1"/>
  <c r="S36" i="1"/>
  <c r="R36" i="1"/>
  <c r="Q36" i="1"/>
  <c r="P36" i="1"/>
  <c r="O36" i="1"/>
  <c r="E36" i="1"/>
  <c r="N36" i="1"/>
  <c r="M36" i="1"/>
  <c r="L36" i="1"/>
  <c r="G35" i="2"/>
  <c r="F31" i="2"/>
  <c r="G31" i="2"/>
  <c r="H31" i="2"/>
  <c r="I31" i="2"/>
  <c r="J31" i="2"/>
  <c r="K31" i="2"/>
  <c r="L31" i="2"/>
  <c r="M31" i="2"/>
  <c r="E31" i="2"/>
  <c r="O35" i="2"/>
  <c r="S35" i="2"/>
  <c r="R35" i="2"/>
  <c r="Q35" i="2"/>
  <c r="P35" i="2"/>
  <c r="N35" i="2"/>
  <c r="M35" i="2"/>
  <c r="P16" i="1"/>
  <c r="P33" i="1" s="1"/>
  <c r="Q16" i="1"/>
  <c r="S16" i="1"/>
  <c r="S17" i="1"/>
  <c r="S34" i="1" s="1"/>
  <c r="R16" i="1"/>
  <c r="R33" i="1" s="1"/>
  <c r="R17" i="1"/>
  <c r="R34" i="1" s="1"/>
  <c r="Q17" i="1"/>
  <c r="P17" i="1"/>
  <c r="P34" i="1" s="1"/>
  <c r="L35" i="2"/>
  <c r="K35" i="2"/>
  <c r="J35" i="2"/>
  <c r="I35" i="2"/>
  <c r="H35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Q33" i="1" l="1"/>
  <c r="S33" i="1"/>
  <c r="Q34" i="1"/>
  <c r="E25" i="1"/>
  <c r="F25" i="1"/>
  <c r="G25" i="1"/>
  <c r="H25" i="1"/>
  <c r="I25" i="1"/>
  <c r="J25" i="1"/>
  <c r="K25" i="1"/>
  <c r="L25" i="1"/>
  <c r="M25" i="1"/>
  <c r="N25" i="1"/>
  <c r="P25" i="1"/>
  <c r="Q25" i="1"/>
  <c r="R25" i="1"/>
  <c r="S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E24" i="1"/>
  <c r="N14" i="2"/>
  <c r="O14" i="2" s="1"/>
  <c r="P14" i="2" s="1"/>
  <c r="P15" i="2" l="1"/>
  <c r="P16" i="2"/>
  <c r="Q14" i="2"/>
  <c r="R14" i="2" s="1"/>
  <c r="S14" i="2" s="1"/>
  <c r="O16" i="2" l="1"/>
  <c r="N16" i="2" s="1"/>
  <c r="M16" i="2" s="1"/>
  <c r="L16" i="2" s="1"/>
  <c r="K16" i="2" s="1"/>
  <c r="J16" i="2" s="1"/>
  <c r="I16" i="2" s="1"/>
  <c r="H16" i="2" s="1"/>
  <c r="G16" i="2" s="1"/>
  <c r="F16" i="2" s="1"/>
  <c r="E16" i="2" s="1"/>
  <c r="D16" i="2" s="1"/>
  <c r="Q16" i="2"/>
  <c r="R16" i="2" s="1"/>
  <c r="S16" i="2" s="1"/>
  <c r="O15" i="2"/>
  <c r="N15" i="2" s="1"/>
  <c r="M15" i="2" s="1"/>
  <c r="L15" i="2" s="1"/>
  <c r="K15" i="2" s="1"/>
  <c r="J15" i="2" s="1"/>
  <c r="I15" i="2" s="1"/>
  <c r="H15" i="2" s="1"/>
  <c r="G15" i="2" s="1"/>
  <c r="F15" i="2" s="1"/>
  <c r="E15" i="2" s="1"/>
  <c r="D15" i="2" s="1"/>
  <c r="Q15" i="2"/>
  <c r="R15" i="2" s="1"/>
  <c r="S15" i="2" s="1"/>
</calcChain>
</file>

<file path=xl/sharedStrings.xml><?xml version="1.0" encoding="utf-8"?>
<sst xmlns="http://schemas.openxmlformats.org/spreadsheetml/2006/main" count="57" uniqueCount="19">
  <si>
    <t>Real GDP growth, at constant market prices</t>
  </si>
  <si>
    <t>Private consumption</t>
  </si>
  <si>
    <t>Agriculture</t>
  </si>
  <si>
    <t>Industry</t>
  </si>
  <si>
    <t>Services</t>
  </si>
  <si>
    <t>Inflation (consumer price index)</t>
  </si>
  <si>
    <t>Growth rates</t>
  </si>
  <si>
    <t>Constant Levels</t>
  </si>
  <si>
    <t>Inflows, remittances</t>
  </si>
  <si>
    <t>Pending</t>
  </si>
  <si>
    <t>Crisis scenario</t>
  </si>
  <si>
    <t>Baseline Scenario (BaU)</t>
  </si>
  <si>
    <t>Food</t>
  </si>
  <si>
    <t>Non-food</t>
  </si>
  <si>
    <t>Inflation ratio - Nazmus</t>
  </si>
  <si>
    <t>Population (SM2024 MFMOD)</t>
  </si>
  <si>
    <t>Population (AM 2024)</t>
  </si>
  <si>
    <t>Population (World Bank as of Sept 23 2024)</t>
  </si>
  <si>
    <t xml:space="preserve">     Private consumption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</si>
</sst>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"/>
    <numFmt numFmtId="166" formatCode="_(* #,##0.000_);_(* \(#,##0.000\);_(* &quot;-&quot;??_);_(@_)"/>
    <numFmt numFmtId="167" formatCode="0.0000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83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164" fontId="1" fillId="3" borderId="0" xfId="0" applyNumberFormat="1" applyFont="1" applyFill="1"/>
    <xf numFmtId="0" fontId="3" fillId="3" borderId="0" xfId="0" applyFont="1" applyFill="1"/>
    <xf numFmtId="0" fontId="4" fillId="3" borderId="0" xfId="0" applyFont="1" applyFill="1"/>
    <xf numFmtId="164" fontId="3" fillId="3" borderId="0" xfId="0" applyNumberFormat="1" applyFont="1" applyFill="1"/>
    <xf numFmtId="0" fontId="3" fillId="3" borderId="1" xfId="0" applyFont="1" applyFill="1" applyBorder="1"/>
    <xf numFmtId="0" fontId="4" fillId="3" borderId="1" xfId="1" applyFont="1" applyFill="1" applyBorder="1" applyAlignment="1">
      <alignment horizontal="center"/>
    </xf>
    <xf numFmtId="164" fontId="3" fillId="3" borderId="1" xfId="0" applyNumberFormat="1" applyFont="1" applyFill="1" applyBorder="1"/>
    <xf numFmtId="0" fontId="5" fillId="3" borderId="0" xfId="0" applyFont="1" applyFill="1"/>
    <xf numFmtId="0" fontId="1" fillId="3" borderId="0" xfId="0" applyFont="1" applyFill="1"/>
    <xf numFmtId="0" fontId="6" fillId="3" borderId="0" xfId="0" applyFont="1" applyFill="1"/>
    <xf numFmtId="0" fontId="3" fillId="3" borderId="0" xfId="0" applyFont="1" applyFill="1" applyBorder="1"/>
    <xf numFmtId="164" fontId="3" fillId="3" borderId="0" xfId="0" applyNumberFormat="1" applyFont="1" applyFill="1" applyBorder="1"/>
    <xf numFmtId="2" fontId="3" fillId="3" borderId="0" xfId="0" applyNumberFormat="1" applyFont="1" applyFill="1"/>
    <xf numFmtId="2" fontId="3" fillId="3" borderId="0" xfId="0" applyNumberFormat="1" applyFont="1" applyFill="1" applyBorder="1"/>
    <xf numFmtId="3" fontId="3" fillId="3" borderId="0" xfId="0" applyNumberFormat="1" applyFont="1" applyFill="1"/>
    <xf numFmtId="3" fontId="1" fillId="3" borderId="0" xfId="0" applyNumberFormat="1" applyFont="1" applyFill="1"/>
    <xf numFmtId="0" fontId="1" fillId="3" borderId="1" xfId="0" applyFont="1" applyFill="1" applyBorder="1"/>
    <xf numFmtId="165" fontId="3" fillId="3" borderId="1" xfId="0" applyNumberFormat="1" applyFont="1" applyFill="1" applyBorder="1"/>
    <xf numFmtId="0" fontId="0" fillId="3" borderId="1" xfId="0" applyFont="1" applyFill="1" applyBorder="1"/>
    <xf numFmtId="0" fontId="0" fillId="3" borderId="0" xfId="0" applyFont="1" applyFill="1"/>
    <xf numFmtId="0" fontId="0" fillId="3" borderId="0" xfId="0" applyFont="1" applyFill="1" applyBorder="1"/>
    <xf numFmtId="165" fontId="3" fillId="3" borderId="0" xfId="0" applyNumberFormat="1" applyFont="1" applyFill="1"/>
    <xf numFmtId="166" fontId="3" fillId="3" borderId="1" xfId="2" applyNumberFormat="1" applyFont="1" applyFill="1" applyBorder="1"/>
    <xf numFmtId="166" fontId="3" fillId="4" borderId="1" xfId="2" applyNumberFormat="1" applyFont="1" applyFill="1" applyBorder="1"/>
    <xf numFmtId="166" fontId="3" fillId="3" borderId="0" xfId="2" applyNumberFormat="1" applyFont="1" applyFill="1" applyBorder="1"/>
    <xf numFmtId="0" fontId="1" fillId="3" borderId="0" xfId="0" applyFont="1" applyFill="1" applyBorder="1"/>
    <xf numFmtId="164" fontId="0" fillId="3" borderId="0" xfId="0" applyNumberFormat="1" applyFont="1" applyFill="1" applyBorder="1"/>
    <xf numFmtId="165" fontId="3" fillId="4" borderId="0" xfId="0" applyNumberFormat="1" applyFont="1" applyFill="1"/>
    <xf numFmtId="165" fontId="3" fillId="4" borderId="1" xfId="0" applyNumberFormat="1" applyFont="1" applyFill="1" applyBorder="1"/>
    <xf numFmtId="165" fontId="3" fillId="3" borderId="0" xfId="0" applyNumberFormat="1" applyFont="1" applyFill="1" applyBorder="1"/>
    <xf numFmtId="167" fontId="3" fillId="4" borderId="0" xfId="0" applyNumberFormat="1" applyFont="1" applyFill="1"/>
    <xf numFmtId="169" fontId="3" fillId="3" borderId="0" xfId="2" applyNumberFormat="1" applyFont="1" applyFill="1"/>
  </cellXfs>
  <cellStyles count="3">
    <cellStyle name="Comma" xfId="2" builtinId="3"/>
    <cellStyle name="Dates" xfId="1" xr:uid="{C792BA67-47F9-434A-8BE3-42E6916ADDF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AC93-6DC4-4674-9EAC-E2E68E0A213B}">
  <dimension ref="B2:T41"/>
  <sheetViews>
    <sheetView tabSelected="1" workbookViewId="0">
      <selection activeCell="D7" sqref="D7"/>
    </sheetView>
  </sheetViews>
  <sheetFormatPr defaultRowHeight="15" x14ac:dyDescent="0.25"/>
  <cols>
    <col min="1" max="1" width="9.140625" style="2"/>
    <col min="2" max="2" width="40" style="2" bestFit="1" customWidth="1"/>
    <col min="3" max="3" width="9.140625" style="2"/>
    <col min="4" max="13" width="10.5703125" style="2" customWidth="1"/>
    <col min="14" max="14" width="14.7109375" style="2" customWidth="1"/>
    <col min="15" max="16" width="10.5703125" style="2" customWidth="1"/>
    <col min="17" max="19" width="10.5703125" style="2" bestFit="1" customWidth="1"/>
    <col min="20" max="16384" width="9.140625" style="2"/>
  </cols>
  <sheetData>
    <row r="2" spans="2:19" ht="23.25" x14ac:dyDescent="0.35">
      <c r="B2" s="10" t="s">
        <v>11</v>
      </c>
    </row>
    <row r="4" spans="2:19" ht="15.75" x14ac:dyDescent="0.25">
      <c r="B4" s="8" t="s">
        <v>7</v>
      </c>
      <c r="N4" s="31">
        <f>N9/$N$9-1</f>
        <v>0</v>
      </c>
      <c r="O4" s="31">
        <f t="shared" ref="O4:R4" si="0">O9/$N$9-1</f>
        <v>9.4243811271377265E-3</v>
      </c>
      <c r="P4" s="31">
        <f t="shared" si="0"/>
        <v>1.3320817827324971E-2</v>
      </c>
      <c r="Q4" s="31">
        <f t="shared" si="0"/>
        <v>5.3005584954806784E-2</v>
      </c>
      <c r="R4" s="31">
        <f t="shared" si="0"/>
        <v>9.8330987885127286E-2</v>
      </c>
    </row>
    <row r="5" spans="2:19" x14ac:dyDescent="0.25">
      <c r="B5" s="5"/>
      <c r="C5" s="5"/>
      <c r="D5" s="6">
        <v>2012</v>
      </c>
      <c r="E5" s="6">
        <v>2013</v>
      </c>
      <c r="F5" s="6">
        <v>2014</v>
      </c>
      <c r="G5" s="6">
        <v>2015</v>
      </c>
      <c r="H5" s="6">
        <v>2016</v>
      </c>
      <c r="I5" s="6">
        <v>2017</v>
      </c>
      <c r="J5" s="6">
        <v>2018</v>
      </c>
      <c r="K5" s="6">
        <v>2019</v>
      </c>
      <c r="L5" s="6">
        <v>2020</v>
      </c>
      <c r="M5" s="6">
        <v>2021</v>
      </c>
      <c r="N5" s="6">
        <v>2022</v>
      </c>
      <c r="O5" s="6">
        <v>2023</v>
      </c>
      <c r="P5" s="6">
        <v>2024</v>
      </c>
      <c r="Q5" s="6">
        <v>2025</v>
      </c>
      <c r="R5" s="6">
        <v>2026</v>
      </c>
      <c r="S5" s="6">
        <v>2027</v>
      </c>
    </row>
    <row r="6" spans="2:19" x14ac:dyDescent="0.25">
      <c r="B6" s="2" t="s">
        <v>0</v>
      </c>
      <c r="D6" s="15">
        <v>16175733.872300345</v>
      </c>
      <c r="E6" s="15">
        <v>17148477.168329448</v>
      </c>
      <c r="F6" s="15">
        <v>18187862.326803643</v>
      </c>
      <c r="G6" s="15">
        <v>19379648.602542978</v>
      </c>
      <c r="H6" s="15">
        <v>20758213</v>
      </c>
      <c r="I6" s="15">
        <v>22126230</v>
      </c>
      <c r="J6" s="15">
        <v>23745739</v>
      </c>
      <c r="K6" s="15">
        <v>25617356</v>
      </c>
      <c r="L6" s="15">
        <v>26500651</v>
      </c>
      <c r="M6" s="15">
        <v>28339444</v>
      </c>
      <c r="N6" s="15">
        <v>30351495</v>
      </c>
      <c r="O6" s="15">
        <v>32104329</v>
      </c>
      <c r="P6" s="15">
        <v>33915983.981280357</v>
      </c>
      <c r="Q6" s="15">
        <v>35843097.4706081</v>
      </c>
      <c r="R6" s="15">
        <v>37965693.008444853</v>
      </c>
      <c r="S6" s="15">
        <v>40239960.457107425</v>
      </c>
    </row>
    <row r="7" spans="2:19" x14ac:dyDescent="0.25">
      <c r="B7" s="2" t="s">
        <v>1</v>
      </c>
      <c r="D7" s="15">
        <v>11646885.001226837</v>
      </c>
      <c r="E7" s="15">
        <v>12244068.962125741</v>
      </c>
      <c r="F7" s="15">
        <v>12734515.84258025</v>
      </c>
      <c r="G7" s="15">
        <v>13475299.137771722</v>
      </c>
      <c r="H7" s="15">
        <v>13879862.000000007</v>
      </c>
      <c r="I7" s="15">
        <v>14750010.000000007</v>
      </c>
      <c r="J7" s="15">
        <v>16138461</v>
      </c>
      <c r="K7" s="15">
        <v>16922051</v>
      </c>
      <c r="L7" s="15">
        <v>17429170.999999993</v>
      </c>
      <c r="M7" s="15">
        <v>18826200</v>
      </c>
      <c r="N7" s="32">
        <v>20233743.999999993</v>
      </c>
      <c r="O7" s="15">
        <v>20635376.999999993</v>
      </c>
      <c r="P7" s="15">
        <v>20924272.277999993</v>
      </c>
      <c r="Q7" s="15">
        <v>21957931.328533195</v>
      </c>
      <c r="R7" s="15">
        <v>23121701.688945454</v>
      </c>
      <c r="S7" s="15">
        <v>24416516.983526401</v>
      </c>
    </row>
    <row r="8" spans="2:19" x14ac:dyDescent="0.25">
      <c r="B8" s="2" t="s">
        <v>8</v>
      </c>
      <c r="D8" s="15">
        <v>12734</v>
      </c>
      <c r="E8" s="15">
        <v>14337.999999999991</v>
      </c>
      <c r="F8" s="15">
        <v>14115.999999999995</v>
      </c>
      <c r="G8" s="15">
        <v>15169.999999999998</v>
      </c>
      <c r="H8" s="15">
        <v>14716.999999999995</v>
      </c>
      <c r="I8" s="15">
        <v>12769.000000000005</v>
      </c>
      <c r="J8" s="15">
        <v>14982.000000000011</v>
      </c>
      <c r="K8" s="15">
        <v>16420.000000000011</v>
      </c>
      <c r="L8" s="15">
        <v>18205.000829999997</v>
      </c>
      <c r="M8" s="15">
        <v>24777.710000000003</v>
      </c>
      <c r="N8" s="15">
        <v>21031.680000000011</v>
      </c>
      <c r="O8" s="15">
        <v>21610.2</v>
      </c>
      <c r="P8" s="15">
        <v>22366.577699999998</v>
      </c>
      <c r="Q8" s="15">
        <v>24044.071027499998</v>
      </c>
      <c r="R8" s="15">
        <v>25077.966081682498</v>
      </c>
      <c r="S8" s="15">
        <v>25955.694894541382</v>
      </c>
    </row>
    <row r="9" spans="2:19" x14ac:dyDescent="0.25">
      <c r="B9" s="2" t="s">
        <v>18</v>
      </c>
      <c r="D9" s="15">
        <f t="shared" ref="D9:N9" si="1">D7/D19</f>
        <v>77128.624036308742</v>
      </c>
      <c r="E9" s="15">
        <f t="shared" si="1"/>
        <v>79491.455963940403</v>
      </c>
      <c r="F9" s="15">
        <f t="shared" si="1"/>
        <v>81651.924792610007</v>
      </c>
      <c r="G9" s="15">
        <f t="shared" si="1"/>
        <v>85378.566418118993</v>
      </c>
      <c r="H9" s="15">
        <f t="shared" si="1"/>
        <v>86865.863504083667</v>
      </c>
      <c r="I9" s="15">
        <f t="shared" si="1"/>
        <v>91165.370780127851</v>
      </c>
      <c r="J9" s="15">
        <f t="shared" si="1"/>
        <v>98595.226167493471</v>
      </c>
      <c r="K9" s="15">
        <f t="shared" si="1"/>
        <v>102238.15824452018</v>
      </c>
      <c r="L9" s="15">
        <f t="shared" si="1"/>
        <v>104103.85196600184</v>
      </c>
      <c r="M9" s="15">
        <f t="shared" si="1"/>
        <v>111163.4663076596</v>
      </c>
      <c r="N9" s="15">
        <f>N7/N19</f>
        <v>118197.42268643458</v>
      </c>
      <c r="O9" s="15">
        <f t="shared" ref="O9:R9" si="2">O7/O19</f>
        <v>119311.36024607695</v>
      </c>
      <c r="P9" s="15">
        <f t="shared" si="2"/>
        <v>119771.9090216999</v>
      </c>
      <c r="Q9" s="15">
        <f t="shared" si="2"/>
        <v>124462.5462160796</v>
      </c>
      <c r="R9" s="15">
        <f t="shared" si="2"/>
        <v>129819.89202466764</v>
      </c>
      <c r="S9" s="15"/>
    </row>
    <row r="10" spans="2:19" x14ac:dyDescent="0.25"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2:19" x14ac:dyDescent="0.25">
      <c r="B11" s="2" t="s">
        <v>2</v>
      </c>
      <c r="D11" s="15">
        <v>2685230.2717251824</v>
      </c>
      <c r="E11" s="15">
        <v>2751418.1780321049</v>
      </c>
      <c r="F11" s="15">
        <v>2871706.6053806697</v>
      </c>
      <c r="G11" s="15">
        <v>2967287.9442823385</v>
      </c>
      <c r="H11" s="15">
        <v>2795050.0000000014</v>
      </c>
      <c r="I11" s="15">
        <v>2884379.9999999995</v>
      </c>
      <c r="J11" s="15">
        <v>2986618.0000000023</v>
      </c>
      <c r="K11" s="15">
        <v>3083999.0000000019</v>
      </c>
      <c r="L11" s="15">
        <v>3189500.9999999977</v>
      </c>
      <c r="M11" s="15">
        <v>3290752.9999999981</v>
      </c>
      <c r="N11" s="15">
        <v>3391251.9999999977</v>
      </c>
      <c r="O11" s="15">
        <v>3505585.9999999907</v>
      </c>
      <c r="P11" s="15">
        <v>3614259.16599999</v>
      </c>
      <c r="Q11" s="15">
        <v>3726301.2001459892</v>
      </c>
      <c r="R11" s="15">
        <v>3845542.8385506608</v>
      </c>
      <c r="S11" s="15">
        <v>3970522.9808035572</v>
      </c>
    </row>
    <row r="12" spans="2:19" x14ac:dyDescent="0.25">
      <c r="B12" s="2" t="s">
        <v>3</v>
      </c>
      <c r="D12" s="15">
        <v>4338134.5644141259</v>
      </c>
      <c r="E12" s="15">
        <v>4756302.9250805313</v>
      </c>
      <c r="F12" s="15">
        <v>5144417.920840349</v>
      </c>
      <c r="G12" s="15">
        <v>5641723.9066053219</v>
      </c>
      <c r="H12" s="15">
        <v>6449400.0000000102</v>
      </c>
      <c r="I12" s="15">
        <v>6982905.0000000168</v>
      </c>
      <c r="J12" s="15">
        <v>7694869.0000000009</v>
      </c>
      <c r="K12" s="15">
        <v>8590037.9999999963</v>
      </c>
      <c r="L12" s="15">
        <v>8900232.0000000093</v>
      </c>
      <c r="M12" s="15">
        <v>9815808</v>
      </c>
      <c r="N12" s="15">
        <v>10783222.999999996</v>
      </c>
      <c r="O12" s="15">
        <v>11685490.999999994</v>
      </c>
      <c r="P12" s="15">
        <v>12456733.405999994</v>
      </c>
      <c r="Q12" s="15">
        <v>13353618.211231994</v>
      </c>
      <c r="R12" s="15">
        <v>14261664.249595771</v>
      </c>
      <c r="S12" s="15">
        <v>15288504.075566666</v>
      </c>
    </row>
    <row r="13" spans="2:19" x14ac:dyDescent="0.25">
      <c r="B13" s="2" t="s">
        <v>4</v>
      </c>
      <c r="D13" s="15">
        <v>8426503.2127003036</v>
      </c>
      <c r="E13" s="15">
        <v>8891153.7674323693</v>
      </c>
      <c r="F13" s="15">
        <v>9391224.0392250232</v>
      </c>
      <c r="G13" s="15">
        <v>9936014.7463149875</v>
      </c>
      <c r="H13" s="15">
        <v>10629823.999999989</v>
      </c>
      <c r="I13" s="15">
        <v>11307473.999999983</v>
      </c>
      <c r="J13" s="15">
        <v>12048522.999999996</v>
      </c>
      <c r="K13" s="15">
        <v>12877439.000000004</v>
      </c>
      <c r="L13" s="15">
        <v>13383890.999999994</v>
      </c>
      <c r="M13" s="15">
        <v>14151078</v>
      </c>
      <c r="N13" s="15">
        <v>15036465.000000007</v>
      </c>
      <c r="O13" s="15">
        <v>15844110.000000013</v>
      </c>
      <c r="P13" s="15">
        <v>16737510.713175127</v>
      </c>
      <c r="Q13" s="15">
        <v>17592770.072269551</v>
      </c>
      <c r="R13" s="15">
        <v>18616921.610366233</v>
      </c>
      <c r="S13" s="15">
        <v>19662933.414392516</v>
      </c>
    </row>
    <row r="15" spans="2:19" x14ac:dyDescent="0.25">
      <c r="B15" s="11" t="s">
        <v>5</v>
      </c>
      <c r="C15" s="11"/>
      <c r="D15" s="12">
        <v>170.1918</v>
      </c>
      <c r="E15" s="12">
        <v>181.72579999999999</v>
      </c>
      <c r="F15" s="12">
        <v>195.08170000000001</v>
      </c>
      <c r="G15" s="12">
        <v>207.57749999999999</v>
      </c>
      <c r="H15" s="12">
        <v>219.85830000000001</v>
      </c>
      <c r="I15" s="12">
        <v>231.8192</v>
      </c>
      <c r="J15" s="12">
        <v>245.2225</v>
      </c>
      <c r="K15" s="12">
        <v>258.64916667</v>
      </c>
      <c r="L15" s="12">
        <v>273.25668969999998</v>
      </c>
      <c r="M15" s="12">
        <v>288.44333333333333</v>
      </c>
      <c r="N15" s="12">
        <v>306.15376120336816</v>
      </c>
      <c r="O15" s="12">
        <v>333.80822873496618</v>
      </c>
      <c r="P15" s="12">
        <v>365.95701292435297</v>
      </c>
      <c r="Q15" s="12">
        <v>397.06335902292284</v>
      </c>
      <c r="R15" s="12">
        <v>422.87247735941276</v>
      </c>
      <c r="S15" s="12">
        <v>446.13046361418026</v>
      </c>
    </row>
    <row r="16" spans="2:19" x14ac:dyDescent="0.25">
      <c r="B16" s="11" t="s">
        <v>12</v>
      </c>
      <c r="C16" s="11"/>
      <c r="D16" s="12">
        <v>178.52862702831845</v>
      </c>
      <c r="E16" s="12">
        <v>178.52862702831845</v>
      </c>
      <c r="F16" s="12">
        <v>193.82124798820996</v>
      </c>
      <c r="G16" s="12">
        <v>206.76180948918454</v>
      </c>
      <c r="H16" s="12">
        <v>216.90222688145812</v>
      </c>
      <c r="I16" s="12">
        <v>229.95519449732689</v>
      </c>
      <c r="J16" s="12">
        <v>246.34108041029938</v>
      </c>
      <c r="K16" s="12">
        <v>259.91142411664021</v>
      </c>
      <c r="L16" s="12">
        <v>274.26245138806843</v>
      </c>
      <c r="M16" s="12">
        <v>289.97390061167545</v>
      </c>
      <c r="N16" s="12">
        <v>307.52103323597612</v>
      </c>
      <c r="O16" s="12">
        <v>334.31870742120168</v>
      </c>
      <c r="P16" s="12">
        <f>+P15*$C$40</f>
        <v>369.61658305359651</v>
      </c>
      <c r="Q16" s="12">
        <f>+Q15*$C$40</f>
        <v>401.03399261315207</v>
      </c>
      <c r="R16" s="12">
        <f>+R15*$C$40</f>
        <v>427.10120213300689</v>
      </c>
      <c r="S16" s="12">
        <f>+S15*$C$40</f>
        <v>450.59176825032205</v>
      </c>
    </row>
    <row r="17" spans="2:20" x14ac:dyDescent="0.25">
      <c r="B17" s="11" t="s">
        <v>13</v>
      </c>
      <c r="C17" s="11"/>
      <c r="D17" s="12">
        <v>188.00954060708895</v>
      </c>
      <c r="E17" s="12">
        <v>188.00954060708895</v>
      </c>
      <c r="F17" s="12">
        <v>198.43079581879138</v>
      </c>
      <c r="G17" s="12">
        <v>210.32243703056017</v>
      </c>
      <c r="H17" s="12">
        <v>226.03314079514985</v>
      </c>
      <c r="I17" s="12">
        <v>236.37369837060098</v>
      </c>
      <c r="J17" s="12">
        <v>245.20633616168286</v>
      </c>
      <c r="K17" s="12">
        <v>258.50643262941827</v>
      </c>
      <c r="L17" s="12">
        <v>273.617534189769</v>
      </c>
      <c r="M17" s="12">
        <v>288.09243810618551</v>
      </c>
      <c r="N17" s="12">
        <v>306.25657762864864</v>
      </c>
      <c r="O17" s="12">
        <v>335.01557533970646</v>
      </c>
      <c r="P17" s="12">
        <f>+P15*$C$41</f>
        <v>364.38669138189454</v>
      </c>
      <c r="Q17" s="12">
        <f>+Q15*$C$41</f>
        <v>395.35956014935545</v>
      </c>
      <c r="R17" s="12">
        <f>+R15*$C$41</f>
        <v>421.05793155906349</v>
      </c>
      <c r="S17" s="12">
        <f>+S15*$C$41</f>
        <v>444.21611779481179</v>
      </c>
    </row>
    <row r="18" spans="2:20" x14ac:dyDescent="0.25">
      <c r="B18" s="11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2:20" x14ac:dyDescent="0.25">
      <c r="B19" s="21" t="s">
        <v>15</v>
      </c>
      <c r="C19" s="26"/>
      <c r="D19" s="21">
        <v>151.006</v>
      </c>
      <c r="E19" s="21">
        <v>154.03</v>
      </c>
      <c r="F19" s="27">
        <v>155.96100000000001</v>
      </c>
      <c r="G19" s="27">
        <v>157.83000000000001</v>
      </c>
      <c r="H19" s="27">
        <v>159.785</v>
      </c>
      <c r="I19" s="27">
        <v>161.79400000000001</v>
      </c>
      <c r="J19" s="27">
        <v>163.684</v>
      </c>
      <c r="K19" s="27">
        <v>165.51599999999999</v>
      </c>
      <c r="L19" s="27">
        <v>167.42099999999999</v>
      </c>
      <c r="M19" s="27">
        <v>169.35599999999999</v>
      </c>
      <c r="N19" s="27">
        <v>171.18600000000001</v>
      </c>
      <c r="O19" s="27">
        <v>172.95400000000001</v>
      </c>
      <c r="P19" s="27">
        <v>174.70099999999999</v>
      </c>
      <c r="Q19" s="27">
        <v>176.422</v>
      </c>
      <c r="R19" s="27">
        <v>178.10599999999999</v>
      </c>
      <c r="S19" s="27">
        <v>179.75200000000001</v>
      </c>
      <c r="T19" s="20"/>
    </row>
    <row r="20" spans="2:20" x14ac:dyDescent="0.25">
      <c r="B20" s="19" t="s">
        <v>17</v>
      </c>
      <c r="C20" s="17"/>
      <c r="D20" s="5">
        <v>152.09100000000001</v>
      </c>
      <c r="E20" s="5">
        <v>154.03</v>
      </c>
      <c r="F20" s="5">
        <v>155.96100000000001</v>
      </c>
      <c r="G20" s="5">
        <v>157.83000000000001</v>
      </c>
      <c r="H20" s="5">
        <v>159.785</v>
      </c>
      <c r="I20" s="5">
        <v>161.79400000000001</v>
      </c>
      <c r="J20" s="5">
        <v>163.684</v>
      </c>
      <c r="K20" s="5">
        <v>165.51599999999999</v>
      </c>
      <c r="L20" s="5">
        <v>167.42099999999999</v>
      </c>
      <c r="M20" s="5">
        <v>169.35599999999999</v>
      </c>
      <c r="N20" s="5">
        <v>171.18600000000001</v>
      </c>
      <c r="O20" s="5">
        <v>172.95400000000001</v>
      </c>
      <c r="P20" s="5">
        <v>174.70099999999999</v>
      </c>
      <c r="Q20" s="5">
        <v>176.422</v>
      </c>
      <c r="R20" s="5">
        <v>178.10599999999999</v>
      </c>
      <c r="S20" s="5">
        <v>179.75200000000001</v>
      </c>
      <c r="T20" s="20"/>
    </row>
    <row r="21" spans="2:20" x14ac:dyDescent="0.25">
      <c r="B21" s="11"/>
    </row>
    <row r="22" spans="2:20" ht="15.75" x14ac:dyDescent="0.25">
      <c r="B22" s="8" t="s">
        <v>6</v>
      </c>
    </row>
    <row r="23" spans="2:20" x14ac:dyDescent="0.25">
      <c r="B23" s="5"/>
      <c r="C23" s="5"/>
      <c r="D23" s="6">
        <v>2012</v>
      </c>
      <c r="E23" s="6">
        <v>2013</v>
      </c>
      <c r="F23" s="6">
        <v>2014</v>
      </c>
      <c r="G23" s="6">
        <v>2015</v>
      </c>
      <c r="H23" s="6">
        <v>2016</v>
      </c>
      <c r="I23" s="6">
        <v>2017</v>
      </c>
      <c r="J23" s="6">
        <v>2018</v>
      </c>
      <c r="K23" s="6">
        <v>2019</v>
      </c>
      <c r="L23" s="6">
        <v>2020</v>
      </c>
      <c r="M23" s="6">
        <v>2021</v>
      </c>
      <c r="N23" s="6">
        <v>2022</v>
      </c>
      <c r="O23" s="6">
        <v>2023</v>
      </c>
      <c r="P23" s="6">
        <v>2024</v>
      </c>
      <c r="Q23" s="6">
        <v>2025</v>
      </c>
      <c r="R23" s="6">
        <v>2026</v>
      </c>
      <c r="S23" s="6">
        <v>2027</v>
      </c>
    </row>
    <row r="24" spans="2:20" x14ac:dyDescent="0.25">
      <c r="B24" s="2" t="s">
        <v>0</v>
      </c>
      <c r="E24" s="4">
        <f t="shared" ref="E24:S24" si="3">+(E6/D6-1)*100</f>
        <v>6.0135960674702282</v>
      </c>
      <c r="F24" s="4">
        <f t="shared" si="3"/>
        <v>6.0610930537539298</v>
      </c>
      <c r="G24" s="4">
        <f t="shared" si="3"/>
        <v>6.5526462336532365</v>
      </c>
      <c r="H24" s="4">
        <f t="shared" si="3"/>
        <v>7.1134643652730034</v>
      </c>
      <c r="I24" s="4">
        <f t="shared" si="3"/>
        <v>6.5902445456167191</v>
      </c>
      <c r="J24" s="4">
        <f t="shared" si="3"/>
        <v>7.3194077798160784</v>
      </c>
      <c r="K24" s="4">
        <f t="shared" si="3"/>
        <v>7.8819067286135081</v>
      </c>
      <c r="L24" s="4">
        <f t="shared" si="3"/>
        <v>3.4480334348322206</v>
      </c>
      <c r="M24" s="4">
        <f t="shared" si="3"/>
        <v>6.9386710537790108</v>
      </c>
      <c r="N24" s="4">
        <f t="shared" si="3"/>
        <v>7.0998252471008216</v>
      </c>
      <c r="O24" s="4">
        <f t="shared" si="3"/>
        <v>5.775115855083901</v>
      </c>
      <c r="P24" s="4">
        <f t="shared" si="3"/>
        <v>5.6430239712543351</v>
      </c>
      <c r="Q24" s="4">
        <f t="shared" si="3"/>
        <v>5.6820214633648725</v>
      </c>
      <c r="R24" s="4">
        <f t="shared" si="3"/>
        <v>5.9219087847452778</v>
      </c>
      <c r="S24" s="4">
        <f t="shared" si="3"/>
        <v>5.9903224949869882</v>
      </c>
    </row>
    <row r="25" spans="2:20" x14ac:dyDescent="0.25">
      <c r="B25" s="2" t="s">
        <v>1</v>
      </c>
      <c r="E25" s="4">
        <f t="shared" ref="E25:S25" si="4">+(E7/D7-1)*100</f>
        <v>5.1274135602437765</v>
      </c>
      <c r="F25" s="4">
        <f t="shared" si="4"/>
        <v>4.0055873743573001</v>
      </c>
      <c r="G25" s="4">
        <f t="shared" si="4"/>
        <v>5.817129636876528</v>
      </c>
      <c r="H25" s="4">
        <f t="shared" si="4"/>
        <v>3.0022551491586613</v>
      </c>
      <c r="I25" s="4">
        <f t="shared" si="4"/>
        <v>6.2691401398659474</v>
      </c>
      <c r="J25" s="4">
        <f t="shared" si="4"/>
        <v>9.4132207367994436</v>
      </c>
      <c r="K25" s="4">
        <f t="shared" si="4"/>
        <v>4.8554196090940804</v>
      </c>
      <c r="L25" s="4">
        <f t="shared" si="4"/>
        <v>2.9967998559984999</v>
      </c>
      <c r="M25" s="4">
        <f t="shared" si="4"/>
        <v>8.0154644188183521</v>
      </c>
      <c r="N25" s="4">
        <f t="shared" si="4"/>
        <v>7.4765167691833279</v>
      </c>
      <c r="O25" s="4">
        <f>+(O7/N7-1)*100</f>
        <v>1.9849663018371766</v>
      </c>
      <c r="P25" s="4">
        <f t="shared" si="4"/>
        <v>1.4000000000000012</v>
      </c>
      <c r="Q25" s="4">
        <f t="shared" si="4"/>
        <v>4.940000000000011</v>
      </c>
      <c r="R25" s="4">
        <f t="shared" si="4"/>
        <v>5.2999999999999936</v>
      </c>
      <c r="S25" s="4">
        <f t="shared" si="4"/>
        <v>5.600000000000005</v>
      </c>
    </row>
    <row r="26" spans="2:20" x14ac:dyDescent="0.25">
      <c r="B26" s="2" t="s">
        <v>8</v>
      </c>
      <c r="E26" s="4">
        <f t="shared" ref="E26:S26" si="5">+(E8/D8-1)*100</f>
        <v>12.596199151876796</v>
      </c>
      <c r="F26" s="4">
        <f t="shared" si="5"/>
        <v>-1.5483331008508627</v>
      </c>
      <c r="G26" s="4">
        <f t="shared" si="5"/>
        <v>7.4667044488524015</v>
      </c>
      <c r="H26" s="4">
        <f t="shared" si="5"/>
        <v>-2.9861568885959366</v>
      </c>
      <c r="I26" s="4">
        <f t="shared" si="5"/>
        <v>-13.236393286675208</v>
      </c>
      <c r="J26" s="4">
        <f t="shared" si="5"/>
        <v>17.331036103062146</v>
      </c>
      <c r="K26" s="4">
        <f t="shared" si="5"/>
        <v>9.5981844880523184</v>
      </c>
      <c r="L26" s="4">
        <f t="shared" si="5"/>
        <v>10.870894214372617</v>
      </c>
      <c r="M26" s="4">
        <f t="shared" si="5"/>
        <v>36.103866357253047</v>
      </c>
      <c r="N26" s="4">
        <f t="shared" si="5"/>
        <v>-15.118548082127003</v>
      </c>
      <c r="O26" s="4">
        <f t="shared" si="5"/>
        <v>2.7507075041080409</v>
      </c>
      <c r="P26" s="4">
        <f t="shared" si="5"/>
        <v>3.5000957881000438</v>
      </c>
      <c r="Q26" s="4">
        <f t="shared" si="5"/>
        <v>7.4999999999999956</v>
      </c>
      <c r="R26" s="4">
        <f t="shared" si="5"/>
        <v>4.2999999999999927</v>
      </c>
      <c r="S26" s="4">
        <f t="shared" si="5"/>
        <v>3.499999999999992</v>
      </c>
    </row>
    <row r="27" spans="2:20" x14ac:dyDescent="0.25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2:20" x14ac:dyDescent="0.25">
      <c r="B28" s="2" t="s">
        <v>2</v>
      </c>
      <c r="E28" s="4">
        <f t="shared" ref="E28:S28" si="6">+(E11/D11-1)*100</f>
        <v>2.4648875369782886</v>
      </c>
      <c r="F28" s="4">
        <f t="shared" si="6"/>
        <v>4.3718700526504062</v>
      </c>
      <c r="G28" s="4">
        <f t="shared" si="6"/>
        <v>3.3283810652028123</v>
      </c>
      <c r="H28" s="4">
        <f t="shared" si="6"/>
        <v>-5.8045578156384225</v>
      </c>
      <c r="I28" s="4">
        <f t="shared" si="6"/>
        <v>3.1960072270620588</v>
      </c>
      <c r="J28" s="4">
        <f t="shared" si="6"/>
        <v>3.5445399011226897</v>
      </c>
      <c r="K28" s="4">
        <f t="shared" si="6"/>
        <v>3.2605776835202605</v>
      </c>
      <c r="L28" s="4">
        <f t="shared" si="6"/>
        <v>3.4209479315653324</v>
      </c>
      <c r="M28" s="4">
        <f t="shared" si="6"/>
        <v>3.1745404688696022</v>
      </c>
      <c r="N28" s="4">
        <f t="shared" si="6"/>
        <v>3.0539818698030352</v>
      </c>
      <c r="O28" s="4">
        <f t="shared" si="6"/>
        <v>3.3714392206769972</v>
      </c>
      <c r="P28" s="4">
        <f t="shared" si="6"/>
        <v>3.0999999999999917</v>
      </c>
      <c r="Q28" s="4">
        <f t="shared" si="6"/>
        <v>3.0999999999999917</v>
      </c>
      <c r="R28" s="4">
        <f t="shared" si="6"/>
        <v>3.2000000000000028</v>
      </c>
      <c r="S28" s="4">
        <f t="shared" si="6"/>
        <v>3.2499999999999973</v>
      </c>
    </row>
    <row r="29" spans="2:20" x14ac:dyDescent="0.25">
      <c r="B29" s="2" t="s">
        <v>3</v>
      </c>
      <c r="E29" s="4">
        <f t="shared" ref="E29:S29" si="7">+(E12/D12-1)*100</f>
        <v>9.6393589100867381</v>
      </c>
      <c r="F29" s="4">
        <f t="shared" si="7"/>
        <v>8.160014235284363</v>
      </c>
      <c r="G29" s="4">
        <f t="shared" si="7"/>
        <v>9.6669048552676209</v>
      </c>
      <c r="H29" s="4">
        <f t="shared" si="7"/>
        <v>14.316122283989507</v>
      </c>
      <c r="I29" s="4">
        <f t="shared" si="7"/>
        <v>8.2721648525445168</v>
      </c>
      <c r="J29" s="4">
        <f t="shared" si="7"/>
        <v>10.19581391985116</v>
      </c>
      <c r="K29" s="4">
        <f t="shared" si="7"/>
        <v>11.633323452290023</v>
      </c>
      <c r="L29" s="4">
        <f t="shared" si="7"/>
        <v>3.6110899625823922</v>
      </c>
      <c r="M29" s="4">
        <f t="shared" si="7"/>
        <v>10.287102628335877</v>
      </c>
      <c r="N29" s="4">
        <f t="shared" si="7"/>
        <v>9.8556838112562559</v>
      </c>
      <c r="O29" s="4">
        <f t="shared" si="7"/>
        <v>8.367331362803121</v>
      </c>
      <c r="P29" s="4">
        <f t="shared" si="7"/>
        <v>6.6000000000000059</v>
      </c>
      <c r="Q29" s="4">
        <f t="shared" si="7"/>
        <v>7.2000000000000064</v>
      </c>
      <c r="R29" s="4">
        <f t="shared" si="7"/>
        <v>6.800000000000006</v>
      </c>
      <c r="S29" s="4">
        <f t="shared" si="7"/>
        <v>7.2000000000000064</v>
      </c>
    </row>
    <row r="30" spans="2:20" x14ac:dyDescent="0.25">
      <c r="B30" s="2" t="s">
        <v>4</v>
      </c>
      <c r="E30" s="4">
        <f t="shared" ref="E30:S30" si="8">+(E13/D13-1)*100</f>
        <v>5.5141562639144492</v>
      </c>
      <c r="F30" s="4">
        <f t="shared" si="8"/>
        <v>5.6243574779279326</v>
      </c>
      <c r="G30" s="4">
        <f t="shared" si="8"/>
        <v>5.8010617659050245</v>
      </c>
      <c r="H30" s="4">
        <f t="shared" si="8"/>
        <v>6.982771980509761</v>
      </c>
      <c r="I30" s="4">
        <f t="shared" si="8"/>
        <v>6.3749879584082958</v>
      </c>
      <c r="J30" s="4">
        <f t="shared" si="8"/>
        <v>6.5536210828343711</v>
      </c>
      <c r="K30" s="4">
        <f t="shared" si="8"/>
        <v>6.8798142311718102</v>
      </c>
      <c r="L30" s="4">
        <f t="shared" si="8"/>
        <v>3.9328627376918002</v>
      </c>
      <c r="M30" s="4">
        <f t="shared" si="8"/>
        <v>5.7321671253898199</v>
      </c>
      <c r="N30" s="4">
        <f t="shared" si="8"/>
        <v>6.2566752865047315</v>
      </c>
      <c r="O30" s="4">
        <f t="shared" si="8"/>
        <v>5.3712425094595284</v>
      </c>
      <c r="P30" s="4">
        <f t="shared" si="8"/>
        <v>5.638692947569246</v>
      </c>
      <c r="Q30" s="4">
        <f t="shared" si="8"/>
        <v>5.1098360667288345</v>
      </c>
      <c r="R30" s="4">
        <f t="shared" si="8"/>
        <v>5.8214342249091944</v>
      </c>
      <c r="S30" s="4">
        <f t="shared" si="8"/>
        <v>5.6186077694168501</v>
      </c>
    </row>
    <row r="31" spans="2:20" x14ac:dyDescent="0.25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2:20" x14ac:dyDescent="0.25">
      <c r="B32" s="11" t="s">
        <v>5</v>
      </c>
      <c r="C32" s="11"/>
      <c r="D32" s="11"/>
      <c r="E32" s="12">
        <f t="shared" ref="E32:S32" si="9">+(E15/D15-1)*100</f>
        <v>6.7770597643364683</v>
      </c>
      <c r="F32" s="12">
        <f t="shared" si="9"/>
        <v>7.349479270417314</v>
      </c>
      <c r="G32" s="12">
        <f t="shared" si="9"/>
        <v>6.4054188578426263</v>
      </c>
      <c r="H32" s="12">
        <f t="shared" si="9"/>
        <v>5.9162481482819773</v>
      </c>
      <c r="I32" s="12">
        <f t="shared" si="9"/>
        <v>5.440276760076812</v>
      </c>
      <c r="J32" s="12">
        <f t="shared" si="9"/>
        <v>5.7817902917445929</v>
      </c>
      <c r="K32" s="12">
        <f t="shared" si="9"/>
        <v>5.4752996442006818</v>
      </c>
      <c r="L32" s="12">
        <f t="shared" si="9"/>
        <v>5.6476203724395324</v>
      </c>
      <c r="M32" s="12">
        <f t="shared" si="9"/>
        <v>5.5576475181655427</v>
      </c>
      <c r="N32" s="12">
        <f t="shared" si="9"/>
        <v>6.1400024973252476</v>
      </c>
      <c r="O32" s="12">
        <f t="shared" si="9"/>
        <v>9.0328687855734113</v>
      </c>
      <c r="P32" s="12">
        <f t="shared" si="9"/>
        <v>9.6309142261774348</v>
      </c>
      <c r="Q32" s="12">
        <f t="shared" si="9"/>
        <v>8.4999999999999751</v>
      </c>
      <c r="R32" s="12">
        <f t="shared" si="9"/>
        <v>6.4999999999999725</v>
      </c>
      <c r="S32" s="12">
        <f t="shared" si="9"/>
        <v>5.4999999999999494</v>
      </c>
    </row>
    <row r="33" spans="2:19" x14ac:dyDescent="0.25">
      <c r="B33" s="11" t="s">
        <v>12</v>
      </c>
      <c r="E33" s="4"/>
      <c r="F33" s="13">
        <v>8.5659208914802054</v>
      </c>
      <c r="G33" s="13">
        <v>6.6765443083731224</v>
      </c>
      <c r="H33" s="13">
        <v>4.9043957476121891</v>
      </c>
      <c r="I33" s="13">
        <v>6.0179039208308804</v>
      </c>
      <c r="J33" s="13">
        <v>7.1256863532878301</v>
      </c>
      <c r="K33" s="13">
        <v>5.508761950600527</v>
      </c>
      <c r="L33" s="13">
        <v>5.521506921137842</v>
      </c>
      <c r="M33" s="13">
        <v>5.7286183887330866</v>
      </c>
      <c r="N33" s="13">
        <v>6.051279990125491</v>
      </c>
      <c r="O33" s="13">
        <v>8.7140947411757708</v>
      </c>
      <c r="P33" s="13">
        <f>+(P16/O16-1)*100</f>
        <v>10.558151502997926</v>
      </c>
      <c r="Q33" s="4">
        <f>+(Q16/P16-1)*100</f>
        <v>8.499999999999952</v>
      </c>
      <c r="R33" s="4">
        <f t="shared" ref="R33:S34" si="10">+(R16/Q16-1)*100</f>
        <v>6.4999999999999947</v>
      </c>
      <c r="S33" s="4">
        <f t="shared" si="10"/>
        <v>5.4999999999999494</v>
      </c>
    </row>
    <row r="34" spans="2:19" x14ac:dyDescent="0.25">
      <c r="B34" s="11" t="s">
        <v>13</v>
      </c>
      <c r="E34" s="4"/>
      <c r="F34" s="13">
        <v>5.542939564690097</v>
      </c>
      <c r="G34" s="13">
        <v>5.9928405581905375</v>
      </c>
      <c r="H34" s="13">
        <v>7.4698182402227031</v>
      </c>
      <c r="I34" s="13">
        <v>4.5747971023517353</v>
      </c>
      <c r="J34" s="13">
        <v>3.7367261467617041</v>
      </c>
      <c r="K34" s="13">
        <v>5.4240427372014066</v>
      </c>
      <c r="L34" s="13">
        <v>5.8455417943170662</v>
      </c>
      <c r="M34" s="13">
        <v>5.2901960246368507</v>
      </c>
      <c r="N34" s="13">
        <v>6.3049692112252309</v>
      </c>
      <c r="O34" s="13">
        <v>9.390491441437554</v>
      </c>
      <c r="P34" s="13">
        <f>+(P17/O17-1)*100</f>
        <v>8.7670897128904191</v>
      </c>
      <c r="Q34" s="4">
        <f>+(Q17/P17-1)*100</f>
        <v>8.4999999999999751</v>
      </c>
      <c r="R34" s="4">
        <f t="shared" si="10"/>
        <v>6.4999999999999947</v>
      </c>
      <c r="S34" s="4">
        <f t="shared" si="10"/>
        <v>5.4999999999999494</v>
      </c>
    </row>
    <row r="35" spans="2:19" x14ac:dyDescent="0.25">
      <c r="B35" s="11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2:19" x14ac:dyDescent="0.25">
      <c r="B36" s="21" t="s">
        <v>15</v>
      </c>
      <c r="E36" s="22">
        <f t="shared" ref="E36:S36" si="11">100*(E19/D19-1)</f>
        <v>2.0025694343271061</v>
      </c>
      <c r="F36" s="22">
        <f t="shared" si="11"/>
        <v>1.2536518859962431</v>
      </c>
      <c r="G36" s="22">
        <f t="shared" si="11"/>
        <v>1.1983765172062233</v>
      </c>
      <c r="H36" s="22">
        <f t="shared" si="11"/>
        <v>1.2386745232211727</v>
      </c>
      <c r="I36" s="22">
        <f t="shared" si="11"/>
        <v>1.2573145163814026</v>
      </c>
      <c r="J36" s="22">
        <f t="shared" si="11"/>
        <v>1.1681520946388524</v>
      </c>
      <c r="K36" s="22">
        <f t="shared" si="11"/>
        <v>1.1192297353437075</v>
      </c>
      <c r="L36" s="22">
        <f t="shared" si="11"/>
        <v>1.1509461320959868</v>
      </c>
      <c r="M36" s="22">
        <f t="shared" si="11"/>
        <v>1.1557689895532741</v>
      </c>
      <c r="N36" s="22">
        <f t="shared" si="11"/>
        <v>1.0805640189895938</v>
      </c>
      <c r="O36" s="22">
        <f t="shared" si="11"/>
        <v>1.0327947378874436</v>
      </c>
      <c r="P36" s="28">
        <f t="shared" si="11"/>
        <v>1.0100951698139404</v>
      </c>
      <c r="Q36" s="28">
        <f t="shared" si="11"/>
        <v>0.98511170514192781</v>
      </c>
      <c r="R36" s="28">
        <f t="shared" si="11"/>
        <v>0.95452948045027242</v>
      </c>
      <c r="S36" s="28">
        <f t="shared" si="11"/>
        <v>0.92416875343896976</v>
      </c>
    </row>
    <row r="37" spans="2:19" x14ac:dyDescent="0.25">
      <c r="B37" s="19" t="s">
        <v>17</v>
      </c>
      <c r="C37" s="5"/>
      <c r="D37" s="5"/>
      <c r="E37" s="18">
        <f t="shared" ref="E37:K37" si="12">100*(E20/D20-1)</f>
        <v>1.2748946354485202</v>
      </c>
      <c r="F37" s="18">
        <f t="shared" si="12"/>
        <v>1.2536518859962431</v>
      </c>
      <c r="G37" s="18">
        <f t="shared" si="12"/>
        <v>1.1983765172062233</v>
      </c>
      <c r="H37" s="18">
        <f t="shared" si="12"/>
        <v>1.2386745232211727</v>
      </c>
      <c r="I37" s="18">
        <f t="shared" si="12"/>
        <v>1.2573145163814026</v>
      </c>
      <c r="J37" s="18">
        <f t="shared" si="12"/>
        <v>1.1681520946388524</v>
      </c>
      <c r="K37" s="18">
        <f t="shared" si="12"/>
        <v>1.1192297353437075</v>
      </c>
      <c r="L37" s="18">
        <f t="shared" ref="L37:S37" si="13">100*(L20/K20-1)</f>
        <v>1.1509461320959868</v>
      </c>
      <c r="M37" s="18">
        <f t="shared" si="13"/>
        <v>1.1557689895532741</v>
      </c>
      <c r="N37" s="18">
        <f t="shared" si="13"/>
        <v>1.0805640189895938</v>
      </c>
      <c r="O37" s="18">
        <f t="shared" si="13"/>
        <v>1.0327947378874436</v>
      </c>
      <c r="P37" s="29">
        <f t="shared" si="13"/>
        <v>1.0100951698139404</v>
      </c>
      <c r="Q37" s="29">
        <f t="shared" si="13"/>
        <v>0.98511170514192781</v>
      </c>
      <c r="R37" s="29">
        <f t="shared" si="13"/>
        <v>0.95452948045027242</v>
      </c>
      <c r="S37" s="29">
        <f t="shared" si="13"/>
        <v>0.92416875343896976</v>
      </c>
    </row>
    <row r="39" spans="2:19" x14ac:dyDescent="0.25">
      <c r="B39" s="3" t="s">
        <v>14</v>
      </c>
    </row>
    <row r="40" spans="2:19" x14ac:dyDescent="0.25">
      <c r="B40" s="2" t="s">
        <v>12</v>
      </c>
      <c r="C40" s="2">
        <v>1.01</v>
      </c>
    </row>
    <row r="41" spans="2:19" x14ac:dyDescent="0.25">
      <c r="B41" s="2" t="s">
        <v>13</v>
      </c>
      <c r="C41" s="2">
        <v>0.99570899999999996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3E77-7B4B-48F5-9AEC-E0E2439D76A3}">
  <dimension ref="B2:T40"/>
  <sheetViews>
    <sheetView topLeftCell="B1" workbookViewId="0">
      <selection activeCell="I37" sqref="I37"/>
    </sheetView>
  </sheetViews>
  <sheetFormatPr defaultRowHeight="15" x14ac:dyDescent="0.25"/>
  <cols>
    <col min="1" max="1" width="9.140625" style="2"/>
    <col min="2" max="2" width="40" style="2" bestFit="1" customWidth="1"/>
    <col min="3" max="3" width="9.140625" style="2"/>
    <col min="4" max="16" width="10.5703125" style="2" customWidth="1"/>
    <col min="17" max="19" width="10.5703125" style="2" bestFit="1" customWidth="1"/>
    <col min="20" max="16384" width="9.140625" style="2"/>
  </cols>
  <sheetData>
    <row r="2" spans="2:20" ht="23.25" x14ac:dyDescent="0.35">
      <c r="B2" s="10" t="s">
        <v>10</v>
      </c>
    </row>
    <row r="4" spans="2:20" ht="15.75" x14ac:dyDescent="0.25">
      <c r="B4" s="8" t="s">
        <v>7</v>
      </c>
    </row>
    <row r="5" spans="2:20" x14ac:dyDescent="0.25">
      <c r="B5" s="5"/>
      <c r="C5" s="5"/>
      <c r="D5" s="6">
        <v>2012</v>
      </c>
      <c r="E5" s="6">
        <v>2013</v>
      </c>
      <c r="F5" s="6">
        <v>2014</v>
      </c>
      <c r="G5" s="6">
        <v>2015</v>
      </c>
      <c r="H5" s="6">
        <v>2016</v>
      </c>
      <c r="I5" s="6">
        <v>2017</v>
      </c>
      <c r="J5" s="6">
        <v>2018</v>
      </c>
      <c r="K5" s="6">
        <v>2019</v>
      </c>
      <c r="L5" s="6">
        <v>2020</v>
      </c>
      <c r="M5" s="6">
        <v>2021</v>
      </c>
      <c r="N5" s="6">
        <v>2022</v>
      </c>
      <c r="O5" s="6">
        <v>2023</v>
      </c>
      <c r="P5" s="6">
        <v>2024</v>
      </c>
      <c r="Q5" s="6">
        <v>2025</v>
      </c>
      <c r="R5" s="6">
        <v>2026</v>
      </c>
      <c r="S5" s="6">
        <v>2027</v>
      </c>
    </row>
    <row r="6" spans="2:20" x14ac:dyDescent="0.25">
      <c r="B6" s="2" t="s">
        <v>0</v>
      </c>
      <c r="D6" s="15">
        <v>16175733.872300345</v>
      </c>
      <c r="E6" s="15">
        <v>17148477.168329448</v>
      </c>
      <c r="F6" s="15">
        <v>18187862.326803643</v>
      </c>
      <c r="G6" s="15">
        <v>19379648.602542978</v>
      </c>
      <c r="H6" s="15">
        <v>20758213</v>
      </c>
      <c r="I6" s="15">
        <v>22126230</v>
      </c>
      <c r="J6" s="15">
        <v>23745739</v>
      </c>
      <c r="K6" s="15">
        <v>25617356</v>
      </c>
      <c r="L6" s="15">
        <v>26500651</v>
      </c>
      <c r="M6" s="15">
        <v>28339444</v>
      </c>
      <c r="N6" s="15">
        <v>30351495</v>
      </c>
      <c r="O6" s="15">
        <v>32104329</v>
      </c>
      <c r="P6" s="15">
        <v>33779452.738269545</v>
      </c>
      <c r="Q6" s="15">
        <v>35114213.414028585</v>
      </c>
      <c r="R6" s="15">
        <v>37034853.339908317</v>
      </c>
      <c r="S6" s="15">
        <v>39307090.895113006</v>
      </c>
    </row>
    <row r="7" spans="2:20" x14ac:dyDescent="0.25">
      <c r="B7" s="9" t="s">
        <v>1</v>
      </c>
      <c r="C7" s="9"/>
      <c r="D7" s="16">
        <v>11646885.001226837</v>
      </c>
      <c r="E7" s="16">
        <v>12244068.962125741</v>
      </c>
      <c r="F7" s="16">
        <v>12734515.84258025</v>
      </c>
      <c r="G7" s="16">
        <v>13475299.137771722</v>
      </c>
      <c r="H7" s="16">
        <v>13879862.000000007</v>
      </c>
      <c r="I7" s="16">
        <v>14750010.000000007</v>
      </c>
      <c r="J7" s="16">
        <v>16138461</v>
      </c>
      <c r="K7" s="16">
        <v>16922051</v>
      </c>
      <c r="L7" s="16">
        <v>17429170.999999993</v>
      </c>
      <c r="M7" s="16">
        <v>18826200</v>
      </c>
      <c r="N7" s="16">
        <v>20233743.999999993</v>
      </c>
      <c r="O7" s="16">
        <v>20635376.999999993</v>
      </c>
      <c r="P7" s="16">
        <v>20924272.277999993</v>
      </c>
      <c r="Q7" s="16">
        <v>21957931.328533195</v>
      </c>
      <c r="R7" s="16">
        <v>23121701.688945454</v>
      </c>
      <c r="S7" s="16">
        <v>24416516.983526401</v>
      </c>
      <c r="T7" s="9" t="s">
        <v>9</v>
      </c>
    </row>
    <row r="8" spans="2:20" x14ac:dyDescent="0.25">
      <c r="B8" s="2" t="s">
        <v>8</v>
      </c>
      <c r="D8" s="15">
        <v>12734</v>
      </c>
      <c r="E8" s="15">
        <v>14337.999999999991</v>
      </c>
      <c r="F8" s="15">
        <v>14115.999999999995</v>
      </c>
      <c r="G8" s="15">
        <v>15169.999999999998</v>
      </c>
      <c r="H8" s="15">
        <v>14716.999999999995</v>
      </c>
      <c r="I8" s="15">
        <v>12769.000000000005</v>
      </c>
      <c r="J8" s="15">
        <v>14982.000000000011</v>
      </c>
      <c r="K8" s="15">
        <v>16420.000000000011</v>
      </c>
      <c r="L8" s="15">
        <v>18205.000829999997</v>
      </c>
      <c r="M8" s="15">
        <v>24777.710000000003</v>
      </c>
      <c r="N8" s="15">
        <v>21031.680000000011</v>
      </c>
      <c r="O8" s="15">
        <v>21610.730000000007</v>
      </c>
      <c r="P8" s="15">
        <v>23912</v>
      </c>
      <c r="Q8" s="15">
        <v>25000</v>
      </c>
      <c r="R8" s="15">
        <v>26500</v>
      </c>
      <c r="S8" s="15">
        <v>27701.5409134326</v>
      </c>
    </row>
    <row r="9" spans="2:20" x14ac:dyDescent="0.25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2:20" x14ac:dyDescent="0.25">
      <c r="B10" s="2" t="s">
        <v>2</v>
      </c>
      <c r="D10" s="15">
        <v>2685230.2717251824</v>
      </c>
      <c r="E10" s="15">
        <v>2751418.1780321049</v>
      </c>
      <c r="F10" s="15">
        <v>2871706.6053806697</v>
      </c>
      <c r="G10" s="15">
        <v>2967287.9442823385</v>
      </c>
      <c r="H10" s="15">
        <v>2795050.0000000014</v>
      </c>
      <c r="I10" s="15">
        <v>2884379.9999999995</v>
      </c>
      <c r="J10" s="15">
        <v>2986618.0000000023</v>
      </c>
      <c r="K10" s="15">
        <v>3083999.0000000019</v>
      </c>
      <c r="L10" s="15">
        <v>3189500.9999999977</v>
      </c>
      <c r="M10" s="15">
        <v>3290752.9999999981</v>
      </c>
      <c r="N10" s="15">
        <v>3391251.9999999977</v>
      </c>
      <c r="O10" s="15">
        <v>3505585.9999999907</v>
      </c>
      <c r="P10" s="15">
        <v>3621270.3379999902</v>
      </c>
      <c r="Q10" s="15">
        <v>3729908.4481399902</v>
      </c>
      <c r="R10" s="15">
        <v>3845535.6100323298</v>
      </c>
      <c r="S10" s="15">
        <v>3972438.2851633965</v>
      </c>
    </row>
    <row r="11" spans="2:20" x14ac:dyDescent="0.25">
      <c r="B11" s="2" t="s">
        <v>3</v>
      </c>
      <c r="D11" s="15">
        <v>4338134.5644141259</v>
      </c>
      <c r="E11" s="15">
        <v>4756302.9250805313</v>
      </c>
      <c r="F11" s="15">
        <v>5144417.920840349</v>
      </c>
      <c r="G11" s="15">
        <v>5641723.9066053219</v>
      </c>
      <c r="H11" s="15">
        <v>6449400.0000000102</v>
      </c>
      <c r="I11" s="15">
        <v>6982905.0000000168</v>
      </c>
      <c r="J11" s="15">
        <v>7694869.0000000009</v>
      </c>
      <c r="K11" s="15">
        <v>8590037.9999999963</v>
      </c>
      <c r="L11" s="15">
        <v>8900232.0000000093</v>
      </c>
      <c r="M11" s="15">
        <v>9815808</v>
      </c>
      <c r="N11" s="15">
        <v>10783222.999999996</v>
      </c>
      <c r="O11" s="15">
        <v>11685491.999999996</v>
      </c>
      <c r="P11" s="15">
        <v>12363250.535999997</v>
      </c>
      <c r="Q11" s="15">
        <v>12771237.803687995</v>
      </c>
      <c r="R11" s="15">
        <v>13460884.645087147</v>
      </c>
      <c r="S11" s="15">
        <v>14268537.723792376</v>
      </c>
    </row>
    <row r="12" spans="2:20" x14ac:dyDescent="0.25">
      <c r="B12" s="2" t="s">
        <v>4</v>
      </c>
      <c r="D12" s="15">
        <v>8426503.2127003036</v>
      </c>
      <c r="E12" s="15">
        <v>8891153.7674323693</v>
      </c>
      <c r="F12" s="15">
        <v>9391224.0392250232</v>
      </c>
      <c r="G12" s="15">
        <v>9936014.7463149875</v>
      </c>
      <c r="H12" s="15">
        <v>10629823.999999989</v>
      </c>
      <c r="I12" s="15">
        <v>11307473.999999983</v>
      </c>
      <c r="J12" s="15">
        <v>12048522.999999996</v>
      </c>
      <c r="K12" s="15">
        <v>12877439.000000004</v>
      </c>
      <c r="L12" s="15">
        <v>13383890.999999994</v>
      </c>
      <c r="M12" s="15">
        <v>14151078</v>
      </c>
      <c r="N12" s="15">
        <v>15036465.000000007</v>
      </c>
      <c r="O12" s="15">
        <v>15844109.000000011</v>
      </c>
      <c r="P12" s="15">
        <v>16687451.168164315</v>
      </c>
      <c r="Q12" s="15">
        <v>17465872.970740758</v>
      </c>
      <c r="R12" s="15">
        <v>18519724.348055683</v>
      </c>
      <c r="S12" s="15">
        <v>19783804.56469547</v>
      </c>
    </row>
    <row r="14" spans="2:20" x14ac:dyDescent="0.25">
      <c r="B14" s="11" t="s">
        <v>5</v>
      </c>
      <c r="C14" s="11"/>
      <c r="D14" s="12">
        <v>170.1918</v>
      </c>
      <c r="E14" s="12">
        <v>181.72579999999999</v>
      </c>
      <c r="F14" s="12">
        <v>195.08170000000001</v>
      </c>
      <c r="G14" s="12">
        <v>207.57749999999999</v>
      </c>
      <c r="H14" s="12">
        <v>219.85830000000001</v>
      </c>
      <c r="I14" s="12">
        <v>231.8192</v>
      </c>
      <c r="J14" s="12">
        <v>245.2225</v>
      </c>
      <c r="K14" s="12">
        <v>258.64916667</v>
      </c>
      <c r="L14" s="12">
        <v>273.25668969999998</v>
      </c>
      <c r="M14" s="12">
        <v>288.44333333333333</v>
      </c>
      <c r="N14" s="12">
        <f t="shared" ref="N14:S14" si="0">+M14*(1+N31/100)</f>
        <v>306.18155653309765</v>
      </c>
      <c r="O14" s="12">
        <f t="shared" si="0"/>
        <v>333.80822873496624</v>
      </c>
      <c r="P14" s="12">
        <f t="shared" si="0"/>
        <v>366.27734154163181</v>
      </c>
      <c r="Q14" s="12">
        <f t="shared" si="0"/>
        <v>401.07368898808664</v>
      </c>
      <c r="R14" s="12">
        <f t="shared" si="0"/>
        <v>437.17032099701458</v>
      </c>
      <c r="S14" s="12">
        <f t="shared" si="0"/>
        <v>474.32979828176059</v>
      </c>
    </row>
    <row r="15" spans="2:20" x14ac:dyDescent="0.25">
      <c r="B15" s="11" t="s">
        <v>12</v>
      </c>
      <c r="C15" s="11"/>
      <c r="D15" s="12">
        <f t="shared" ref="D15:O15" si="1">+E15/(1+E32/100)</f>
        <v>178.52862702831845</v>
      </c>
      <c r="E15" s="12">
        <f t="shared" si="1"/>
        <v>178.52862702831845</v>
      </c>
      <c r="F15" s="12">
        <f t="shared" si="1"/>
        <v>193.82124798820996</v>
      </c>
      <c r="G15" s="12">
        <f t="shared" si="1"/>
        <v>206.76180948918454</v>
      </c>
      <c r="H15" s="12">
        <f t="shared" si="1"/>
        <v>216.90222688145812</v>
      </c>
      <c r="I15" s="12">
        <f t="shared" si="1"/>
        <v>229.95519449732689</v>
      </c>
      <c r="J15" s="12">
        <f t="shared" si="1"/>
        <v>246.34108041029938</v>
      </c>
      <c r="K15" s="12">
        <f t="shared" si="1"/>
        <v>259.91142411664021</v>
      </c>
      <c r="L15" s="12">
        <f t="shared" si="1"/>
        <v>274.26245138806843</v>
      </c>
      <c r="M15" s="12">
        <f t="shared" si="1"/>
        <v>289.97390061167545</v>
      </c>
      <c r="N15" s="12">
        <f t="shared" si="1"/>
        <v>307.52103323597612</v>
      </c>
      <c r="O15" s="12">
        <f t="shared" si="1"/>
        <v>334.31870742120168</v>
      </c>
      <c r="P15" s="12">
        <f>+P14*$C$39</f>
        <v>369.94011495704814</v>
      </c>
      <c r="Q15" s="12">
        <f t="shared" ref="Q15:S16" si="2">+P15*(1+Q32/100)</f>
        <v>406.75692684743063</v>
      </c>
      <c r="R15" s="12">
        <f t="shared" si="2"/>
        <v>443.36505026369952</v>
      </c>
      <c r="S15" s="12">
        <f t="shared" si="2"/>
        <v>481.05107953611378</v>
      </c>
    </row>
    <row r="16" spans="2:20" x14ac:dyDescent="0.25">
      <c r="B16" s="11" t="s">
        <v>13</v>
      </c>
      <c r="C16" s="11"/>
      <c r="D16" s="12">
        <f t="shared" ref="D16:O16" si="3">+E16/(1+E33/100)</f>
        <v>188.00954060708895</v>
      </c>
      <c r="E16" s="12">
        <f t="shared" si="3"/>
        <v>188.00954060708895</v>
      </c>
      <c r="F16" s="12">
        <f t="shared" si="3"/>
        <v>198.43079581879138</v>
      </c>
      <c r="G16" s="12">
        <f t="shared" si="3"/>
        <v>210.32243703056017</v>
      </c>
      <c r="H16" s="12">
        <f t="shared" si="3"/>
        <v>226.03314079514985</v>
      </c>
      <c r="I16" s="12">
        <f t="shared" si="3"/>
        <v>236.37369837060098</v>
      </c>
      <c r="J16" s="12">
        <f t="shared" si="3"/>
        <v>245.20633616168286</v>
      </c>
      <c r="K16" s="12">
        <f t="shared" si="3"/>
        <v>258.50643262941827</v>
      </c>
      <c r="L16" s="12">
        <f t="shared" si="3"/>
        <v>273.617534189769</v>
      </c>
      <c r="M16" s="12">
        <f t="shared" si="3"/>
        <v>288.09243810618551</v>
      </c>
      <c r="N16" s="12">
        <f t="shared" si="3"/>
        <v>306.25657762864864</v>
      </c>
      <c r="O16" s="12">
        <f t="shared" si="3"/>
        <v>335.01557533970646</v>
      </c>
      <c r="P16" s="12">
        <f>+P14*$C$40</f>
        <v>364.70564546907667</v>
      </c>
      <c r="Q16" s="12">
        <f t="shared" si="2"/>
        <v>399.35269188448774</v>
      </c>
      <c r="R16" s="12">
        <f t="shared" si="2"/>
        <v>435.29443415409173</v>
      </c>
      <c r="S16" s="12">
        <f t="shared" si="2"/>
        <v>472.29446105718932</v>
      </c>
    </row>
    <row r="17" spans="2:20" x14ac:dyDescent="0.25">
      <c r="B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2:20" x14ac:dyDescent="0.25">
      <c r="B18" s="5" t="s">
        <v>16</v>
      </c>
      <c r="C18" s="5"/>
      <c r="D18" s="7"/>
      <c r="E18" s="7"/>
      <c r="F18" s="7">
        <v>154.52017000000001</v>
      </c>
      <c r="G18" s="7">
        <v>156.25628</v>
      </c>
      <c r="H18" s="7">
        <v>157.97084000000001</v>
      </c>
      <c r="I18" s="7">
        <v>159.67059</v>
      </c>
      <c r="J18" s="7">
        <v>161.35604000000001</v>
      </c>
      <c r="K18" s="7">
        <v>163.04615999999999</v>
      </c>
      <c r="L18" s="7">
        <v>164.68899999999999</v>
      </c>
      <c r="M18" s="7">
        <v>166.303</v>
      </c>
      <c r="N18" s="7">
        <v>167.886</v>
      </c>
      <c r="O18" s="7">
        <v>169.43199999999999</v>
      </c>
      <c r="P18" s="7">
        <v>171.12631999999999</v>
      </c>
      <c r="Q18" s="7">
        <v>172.83758319999998</v>
      </c>
      <c r="R18" s="7">
        <v>174.56595903199999</v>
      </c>
      <c r="S18" s="7">
        <v>176.31161862232</v>
      </c>
    </row>
    <row r="19" spans="2:20" x14ac:dyDescent="0.25">
      <c r="B19" s="11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1" spans="2:20" ht="15.75" x14ac:dyDescent="0.25">
      <c r="B21" s="8" t="s">
        <v>6</v>
      </c>
    </row>
    <row r="22" spans="2:20" x14ac:dyDescent="0.25">
      <c r="B22" s="5"/>
      <c r="C22" s="5"/>
      <c r="D22" s="6">
        <v>2012</v>
      </c>
      <c r="E22" s="6">
        <v>2013</v>
      </c>
      <c r="F22" s="6">
        <v>2014</v>
      </c>
      <c r="G22" s="6">
        <v>2015</v>
      </c>
      <c r="H22" s="6">
        <v>2016</v>
      </c>
      <c r="I22" s="6">
        <v>2017</v>
      </c>
      <c r="J22" s="6">
        <v>2018</v>
      </c>
      <c r="K22" s="6">
        <v>2019</v>
      </c>
      <c r="L22" s="6">
        <v>2020</v>
      </c>
      <c r="M22" s="6">
        <v>2021</v>
      </c>
      <c r="N22" s="6">
        <v>2022</v>
      </c>
      <c r="O22" s="6">
        <v>2023</v>
      </c>
      <c r="P22" s="6">
        <v>2024</v>
      </c>
      <c r="Q22" s="6">
        <v>2025</v>
      </c>
      <c r="R22" s="6">
        <v>2026</v>
      </c>
      <c r="S22" s="6">
        <v>2027</v>
      </c>
    </row>
    <row r="23" spans="2:20" x14ac:dyDescent="0.25">
      <c r="B23" s="2" t="s">
        <v>0</v>
      </c>
      <c r="E23" s="4">
        <f t="shared" ref="E23:S23" si="4">+(E6/D6-1)*100</f>
        <v>6.0135960674702282</v>
      </c>
      <c r="F23" s="4">
        <f t="shared" si="4"/>
        <v>6.0610930537539298</v>
      </c>
      <c r="G23" s="4">
        <f t="shared" si="4"/>
        <v>6.5526462336532365</v>
      </c>
      <c r="H23" s="4">
        <f t="shared" si="4"/>
        <v>7.1134643652730034</v>
      </c>
      <c r="I23" s="4">
        <f t="shared" si="4"/>
        <v>6.5902445456167191</v>
      </c>
      <c r="J23" s="4">
        <f t="shared" si="4"/>
        <v>7.3194077798160784</v>
      </c>
      <c r="K23" s="4">
        <f t="shared" si="4"/>
        <v>7.8819067286135081</v>
      </c>
      <c r="L23" s="4">
        <f t="shared" si="4"/>
        <v>3.4480334348322206</v>
      </c>
      <c r="M23" s="4">
        <f t="shared" si="4"/>
        <v>6.9386710537790108</v>
      </c>
      <c r="N23" s="4">
        <f t="shared" si="4"/>
        <v>7.0998252471008216</v>
      </c>
      <c r="O23" s="4">
        <f t="shared" si="4"/>
        <v>5.775115855083901</v>
      </c>
      <c r="P23" s="4">
        <f t="shared" si="4"/>
        <v>5.2177503484640564</v>
      </c>
      <c r="Q23" s="4">
        <f t="shared" si="4"/>
        <v>3.9513981653316099</v>
      </c>
      <c r="R23" s="4">
        <f t="shared" si="4"/>
        <v>5.4696937198439821</v>
      </c>
      <c r="S23" s="4">
        <f t="shared" si="4"/>
        <v>6.1354031413326959</v>
      </c>
    </row>
    <row r="24" spans="2:20" x14ac:dyDescent="0.25">
      <c r="B24" s="9" t="s">
        <v>1</v>
      </c>
      <c r="E24" s="1">
        <f t="shared" ref="E24:S24" si="5">+(E7/D7-1)*100</f>
        <v>5.1274135602437765</v>
      </c>
      <c r="F24" s="1">
        <f t="shared" si="5"/>
        <v>4.0055873743573001</v>
      </c>
      <c r="G24" s="1">
        <f t="shared" si="5"/>
        <v>5.817129636876528</v>
      </c>
      <c r="H24" s="1">
        <f t="shared" si="5"/>
        <v>3.0022551491586613</v>
      </c>
      <c r="I24" s="1">
        <f t="shared" si="5"/>
        <v>6.2691401398659474</v>
      </c>
      <c r="J24" s="1">
        <f t="shared" si="5"/>
        <v>9.4132207367994436</v>
      </c>
      <c r="K24" s="1">
        <f t="shared" si="5"/>
        <v>4.8554196090940804</v>
      </c>
      <c r="L24" s="1">
        <f t="shared" si="5"/>
        <v>2.9967998559984999</v>
      </c>
      <c r="M24" s="1">
        <f t="shared" si="5"/>
        <v>8.0154644188183521</v>
      </c>
      <c r="N24" s="1">
        <f t="shared" si="5"/>
        <v>7.4765167691833279</v>
      </c>
      <c r="O24" s="1">
        <f t="shared" si="5"/>
        <v>1.9849663018371766</v>
      </c>
      <c r="P24" s="1">
        <f t="shared" si="5"/>
        <v>1.4000000000000012</v>
      </c>
      <c r="Q24" s="1">
        <f t="shared" si="5"/>
        <v>4.940000000000011</v>
      </c>
      <c r="R24" s="1">
        <f t="shared" si="5"/>
        <v>5.2999999999999936</v>
      </c>
      <c r="S24" s="1">
        <f t="shared" si="5"/>
        <v>5.600000000000005</v>
      </c>
      <c r="T24" s="9" t="s">
        <v>9</v>
      </c>
    </row>
    <row r="25" spans="2:20" x14ac:dyDescent="0.25">
      <c r="B25" s="2" t="s">
        <v>8</v>
      </c>
      <c r="E25" s="4">
        <f t="shared" ref="E25:S25" si="6">+(E8/D8-1)*100</f>
        <v>12.596199151876796</v>
      </c>
      <c r="F25" s="4">
        <f t="shared" si="6"/>
        <v>-1.5483331008508627</v>
      </c>
      <c r="G25" s="4">
        <f t="shared" si="6"/>
        <v>7.4667044488524015</v>
      </c>
      <c r="H25" s="4">
        <f t="shared" si="6"/>
        <v>-2.9861568885959366</v>
      </c>
      <c r="I25" s="4">
        <f t="shared" si="6"/>
        <v>-13.236393286675208</v>
      </c>
      <c r="J25" s="4">
        <f t="shared" si="6"/>
        <v>17.331036103062146</v>
      </c>
      <c r="K25" s="4">
        <f t="shared" si="6"/>
        <v>9.5981844880523184</v>
      </c>
      <c r="L25" s="4">
        <f t="shared" si="6"/>
        <v>10.870894214372617</v>
      </c>
      <c r="M25" s="4">
        <f t="shared" si="6"/>
        <v>36.103866357253047</v>
      </c>
      <c r="N25" s="4">
        <f t="shared" si="6"/>
        <v>-15.118548082127003</v>
      </c>
      <c r="O25" s="4">
        <f t="shared" si="6"/>
        <v>2.7532275120199401</v>
      </c>
      <c r="P25" s="4">
        <f t="shared" si="6"/>
        <v>10.648737918617247</v>
      </c>
      <c r="Q25" s="4">
        <f t="shared" si="6"/>
        <v>4.5500167280026815</v>
      </c>
      <c r="R25" s="4">
        <f t="shared" si="6"/>
        <v>6.0000000000000053</v>
      </c>
      <c r="S25" s="4">
        <f t="shared" si="6"/>
        <v>4.5341166544626388</v>
      </c>
    </row>
    <row r="26" spans="2:20" x14ac:dyDescent="0.25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20" x14ac:dyDescent="0.25">
      <c r="B27" s="2" t="s">
        <v>2</v>
      </c>
      <c r="E27" s="4">
        <f t="shared" ref="E27:S27" si="7">+(E10/D10-1)*100</f>
        <v>2.4648875369782886</v>
      </c>
      <c r="F27" s="4">
        <f t="shared" si="7"/>
        <v>4.3718700526504062</v>
      </c>
      <c r="G27" s="4">
        <f t="shared" si="7"/>
        <v>3.3283810652028123</v>
      </c>
      <c r="H27" s="4">
        <f t="shared" si="7"/>
        <v>-5.8045578156384225</v>
      </c>
      <c r="I27" s="4">
        <f t="shared" si="7"/>
        <v>3.1960072270620588</v>
      </c>
      <c r="J27" s="4">
        <f t="shared" si="7"/>
        <v>3.5445399011226897</v>
      </c>
      <c r="K27" s="4">
        <f t="shared" si="7"/>
        <v>3.2605776835202605</v>
      </c>
      <c r="L27" s="4">
        <f t="shared" si="7"/>
        <v>3.4209479315653324</v>
      </c>
      <c r="M27" s="4">
        <f t="shared" si="7"/>
        <v>3.1745404688696022</v>
      </c>
      <c r="N27" s="4">
        <f t="shared" si="7"/>
        <v>3.0539818698030352</v>
      </c>
      <c r="O27" s="4">
        <f t="shared" si="7"/>
        <v>3.3714392206769972</v>
      </c>
      <c r="P27" s="4">
        <f t="shared" si="7"/>
        <v>3.2999999999999918</v>
      </c>
      <c r="Q27" s="4">
        <f t="shared" si="7"/>
        <v>3.0000000000000027</v>
      </c>
      <c r="R27" s="4">
        <f t="shared" si="7"/>
        <v>3.0999999999999917</v>
      </c>
      <c r="S27" s="4">
        <f t="shared" si="7"/>
        <v>3.2999999999999918</v>
      </c>
    </row>
    <row r="28" spans="2:20" x14ac:dyDescent="0.25">
      <c r="B28" s="2" t="s">
        <v>3</v>
      </c>
      <c r="E28" s="4">
        <f t="shared" ref="E28:S28" si="8">+(E11/D11-1)*100</f>
        <v>9.6393589100867381</v>
      </c>
      <c r="F28" s="4">
        <f t="shared" si="8"/>
        <v>8.160014235284363</v>
      </c>
      <c r="G28" s="4">
        <f t="shared" si="8"/>
        <v>9.6669048552676209</v>
      </c>
      <c r="H28" s="4">
        <f t="shared" si="8"/>
        <v>14.316122283989507</v>
      </c>
      <c r="I28" s="4">
        <f t="shared" si="8"/>
        <v>8.2721648525445168</v>
      </c>
      <c r="J28" s="4">
        <f t="shared" si="8"/>
        <v>10.19581391985116</v>
      </c>
      <c r="K28" s="4">
        <f t="shared" si="8"/>
        <v>11.633323452290023</v>
      </c>
      <c r="L28" s="4">
        <f t="shared" si="8"/>
        <v>3.6110899625823922</v>
      </c>
      <c r="M28" s="4">
        <f t="shared" si="8"/>
        <v>10.287102628335877</v>
      </c>
      <c r="N28" s="4">
        <f t="shared" si="8"/>
        <v>9.8556838112562559</v>
      </c>
      <c r="O28" s="4">
        <f t="shared" si="8"/>
        <v>8.3673406364683345</v>
      </c>
      <c r="P28" s="4">
        <f t="shared" si="8"/>
        <v>5.8000000000000052</v>
      </c>
      <c r="Q28" s="4">
        <f t="shared" si="8"/>
        <v>3.2999999999999918</v>
      </c>
      <c r="R28" s="4">
        <f t="shared" si="8"/>
        <v>5.4000000000000048</v>
      </c>
      <c r="S28" s="4">
        <f t="shared" si="8"/>
        <v>6.0000000000000053</v>
      </c>
    </row>
    <row r="29" spans="2:20" x14ac:dyDescent="0.25">
      <c r="B29" s="2" t="s">
        <v>4</v>
      </c>
      <c r="E29" s="4">
        <f t="shared" ref="E29:S29" si="9">+(E12/D12-1)*100</f>
        <v>5.5141562639144492</v>
      </c>
      <c r="F29" s="4">
        <f t="shared" si="9"/>
        <v>5.6243574779279326</v>
      </c>
      <c r="G29" s="4">
        <f t="shared" si="9"/>
        <v>5.8010617659050245</v>
      </c>
      <c r="H29" s="4">
        <f t="shared" si="9"/>
        <v>6.982771980509761</v>
      </c>
      <c r="I29" s="4">
        <f t="shared" si="9"/>
        <v>6.3749879584082958</v>
      </c>
      <c r="J29" s="4">
        <f t="shared" si="9"/>
        <v>6.5536210828343711</v>
      </c>
      <c r="K29" s="4">
        <f t="shared" si="9"/>
        <v>6.8798142311718102</v>
      </c>
      <c r="L29" s="4">
        <f t="shared" si="9"/>
        <v>3.9328627376918002</v>
      </c>
      <c r="M29" s="4">
        <f t="shared" si="9"/>
        <v>5.7321671253898199</v>
      </c>
      <c r="N29" s="4">
        <f t="shared" si="9"/>
        <v>6.2566752865047315</v>
      </c>
      <c r="O29" s="4">
        <f t="shared" si="9"/>
        <v>5.3712358589602216</v>
      </c>
      <c r="P29" s="4">
        <f t="shared" si="9"/>
        <v>5.3227490934599331</v>
      </c>
      <c r="Q29" s="4">
        <f t="shared" si="9"/>
        <v>4.6647135906619841</v>
      </c>
      <c r="R29" s="4">
        <f t="shared" si="9"/>
        <v>6.0337744301722562</v>
      </c>
      <c r="S29" s="4">
        <f t="shared" si="9"/>
        <v>6.8255887230443513</v>
      </c>
    </row>
    <row r="30" spans="2:20" x14ac:dyDescent="0.25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2:20" x14ac:dyDescent="0.25">
      <c r="B31" s="11" t="s">
        <v>5</v>
      </c>
      <c r="C31" s="11"/>
      <c r="D31" s="11"/>
      <c r="E31" s="14">
        <f t="shared" ref="E31:M31" si="10">+(E14/D14-1)*100</f>
        <v>6.7770597643364683</v>
      </c>
      <c r="F31" s="14">
        <f t="shared" si="10"/>
        <v>7.349479270417314</v>
      </c>
      <c r="G31" s="14">
        <f t="shared" si="10"/>
        <v>6.4054188578426263</v>
      </c>
      <c r="H31" s="14">
        <f t="shared" si="10"/>
        <v>5.9162481482819773</v>
      </c>
      <c r="I31" s="14">
        <f t="shared" si="10"/>
        <v>5.440276760076812</v>
      </c>
      <c r="J31" s="14">
        <f t="shared" si="10"/>
        <v>5.7817902917445929</v>
      </c>
      <c r="K31" s="14">
        <f t="shared" si="10"/>
        <v>5.4752996442006818</v>
      </c>
      <c r="L31" s="14">
        <f t="shared" si="10"/>
        <v>5.6476203724395324</v>
      </c>
      <c r="M31" s="14">
        <f t="shared" si="10"/>
        <v>5.5576475181655427</v>
      </c>
      <c r="N31" s="14">
        <v>6.1496388197904706</v>
      </c>
      <c r="O31" s="14">
        <v>9.0229707219096298</v>
      </c>
      <c r="P31" s="14">
        <v>9.7268760958092226</v>
      </c>
      <c r="Q31" s="14">
        <v>9.4999999999999538</v>
      </c>
      <c r="R31" s="14">
        <v>9.0000000000000302</v>
      </c>
      <c r="S31" s="14">
        <v>8.499999999999952</v>
      </c>
    </row>
    <row r="32" spans="2:20" x14ac:dyDescent="0.25">
      <c r="B32" s="11" t="s">
        <v>12</v>
      </c>
      <c r="E32" s="4"/>
      <c r="F32" s="13">
        <v>8.5659208914802054</v>
      </c>
      <c r="G32" s="13">
        <v>6.6765443083731224</v>
      </c>
      <c r="H32" s="13">
        <v>4.9043957476121891</v>
      </c>
      <c r="I32" s="13">
        <v>6.0179039208308804</v>
      </c>
      <c r="J32" s="13">
        <v>7.1256863532878301</v>
      </c>
      <c r="K32" s="13">
        <v>5.508761950600527</v>
      </c>
      <c r="L32" s="13">
        <v>5.521506921137842</v>
      </c>
      <c r="M32" s="13">
        <v>5.7286183887330866</v>
      </c>
      <c r="N32" s="13">
        <v>6.051279990125491</v>
      </c>
      <c r="O32" s="13">
        <v>8.7140947411757708</v>
      </c>
      <c r="P32" s="13">
        <v>10.654924999745141</v>
      </c>
      <c r="Q32" s="13">
        <v>9.9521004621672677</v>
      </c>
      <c r="R32" s="13">
        <v>9.0000000000000213</v>
      </c>
      <c r="S32" s="13">
        <v>8.4999999999999591</v>
      </c>
    </row>
    <row r="33" spans="2:19" x14ac:dyDescent="0.25">
      <c r="B33" s="11" t="s">
        <v>13</v>
      </c>
      <c r="E33" s="4"/>
      <c r="F33" s="13">
        <v>5.542939564690097</v>
      </c>
      <c r="G33" s="13">
        <v>5.9928405581905375</v>
      </c>
      <c r="H33" s="13">
        <v>7.4698182402227031</v>
      </c>
      <c r="I33" s="13">
        <v>4.5747971023517353</v>
      </c>
      <c r="J33" s="13">
        <v>3.7367261467617041</v>
      </c>
      <c r="K33" s="13">
        <v>5.4240427372014066</v>
      </c>
      <c r="L33" s="13">
        <v>5.8455417943170662</v>
      </c>
      <c r="M33" s="13">
        <v>5.2901960246368507</v>
      </c>
      <c r="N33" s="13">
        <v>6.3049692112252309</v>
      </c>
      <c r="O33" s="13">
        <v>9.390491441437554</v>
      </c>
      <c r="P33" s="13">
        <v>8.8622954617153091</v>
      </c>
      <c r="Q33" s="13">
        <v>9.5000027682183994</v>
      </c>
      <c r="R33" s="13">
        <v>9.0000000000000338</v>
      </c>
      <c r="S33" s="13">
        <v>8.4999999999999538</v>
      </c>
    </row>
    <row r="34" spans="2:19" x14ac:dyDescent="0.25">
      <c r="B34" s="11"/>
      <c r="E34" s="4"/>
      <c r="F34" s="4"/>
      <c r="G34" s="4"/>
      <c r="H34" s="13"/>
      <c r="I34" s="13"/>
      <c r="J34" s="13"/>
      <c r="K34" s="13"/>
      <c r="L34" s="13"/>
      <c r="M34" s="13"/>
      <c r="N34" s="13"/>
      <c r="O34" s="13"/>
      <c r="P34" s="13"/>
      <c r="Q34" s="4"/>
      <c r="R34" s="4"/>
      <c r="S34" s="4"/>
    </row>
    <row r="35" spans="2:19" x14ac:dyDescent="0.25">
      <c r="B35" s="5" t="s">
        <v>16</v>
      </c>
      <c r="C35" s="5"/>
      <c r="D35" s="5"/>
      <c r="E35" s="7"/>
      <c r="F35" s="7"/>
      <c r="G35" s="23">
        <f t="shared" ref="G35:S35" si="11">+(G18/F18-1)*100</f>
        <v>1.1235491133616993</v>
      </c>
      <c r="H35" s="23">
        <f t="shared" si="11"/>
        <v>1.0972742983514028</v>
      </c>
      <c r="I35" s="23">
        <f t="shared" si="11"/>
        <v>1.0759897206345181</v>
      </c>
      <c r="J35" s="23">
        <f t="shared" si="11"/>
        <v>1.055579490249281</v>
      </c>
      <c r="K35" s="23">
        <f t="shared" si="11"/>
        <v>1.0474476195622806</v>
      </c>
      <c r="L35" s="23">
        <f t="shared" si="11"/>
        <v>1.007591960460763</v>
      </c>
      <c r="M35" s="23">
        <f t="shared" si="11"/>
        <v>0.98002902440357254</v>
      </c>
      <c r="N35" s="23">
        <f t="shared" si="11"/>
        <v>0.95187699560441708</v>
      </c>
      <c r="O35" s="23">
        <f t="shared" si="11"/>
        <v>0.92086296653681732</v>
      </c>
      <c r="P35" s="24">
        <f t="shared" si="11"/>
        <v>1.0000000000000009</v>
      </c>
      <c r="Q35" s="24">
        <f t="shared" si="11"/>
        <v>1.0000000000000009</v>
      </c>
      <c r="R35" s="24">
        <f t="shared" si="11"/>
        <v>1.0000000000000009</v>
      </c>
      <c r="S35" s="24">
        <f t="shared" si="11"/>
        <v>1.0000000000000009</v>
      </c>
    </row>
    <row r="36" spans="2:19" x14ac:dyDescent="0.25">
      <c r="B36" s="11"/>
      <c r="C36" s="11"/>
      <c r="D36" s="11"/>
      <c r="E36" s="12"/>
      <c r="F36" s="30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2:19" x14ac:dyDescent="0.25">
      <c r="B37" s="11"/>
      <c r="E37" s="4"/>
      <c r="F37" s="4"/>
      <c r="G37" s="4"/>
      <c r="H37" s="13"/>
      <c r="I37" s="13"/>
      <c r="J37" s="13"/>
      <c r="K37" s="13"/>
      <c r="L37" s="13"/>
      <c r="M37" s="13"/>
      <c r="N37" s="13"/>
      <c r="O37" s="13"/>
      <c r="P37" s="13"/>
      <c r="Q37" s="4"/>
      <c r="R37" s="4"/>
      <c r="S37" s="4"/>
    </row>
    <row r="38" spans="2:19" x14ac:dyDescent="0.25">
      <c r="B38" s="3" t="s">
        <v>14</v>
      </c>
    </row>
    <row r="39" spans="2:19" x14ac:dyDescent="0.25">
      <c r="B39" s="2" t="s">
        <v>12</v>
      </c>
      <c r="C39" s="2">
        <v>1.01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2:19" x14ac:dyDescent="0.25">
      <c r="B40" s="2" t="s">
        <v>13</v>
      </c>
      <c r="C40" s="2">
        <v>0.99570899999999996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Baseline-SM24</vt:lpstr>
      <vt:lpstr>Crisis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Yelitza Montoya Munoz</dc:creator>
  <cp:lastModifiedBy>Israel Osorio Rodarte</cp:lastModifiedBy>
  <dcterms:created xsi:type="dcterms:W3CDTF">2024-09-13T14:41:36Z</dcterms:created>
  <dcterms:modified xsi:type="dcterms:W3CDTF">2024-09-19T15:43:36Z</dcterms:modified>
</cp:coreProperties>
</file>