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INPUT/"/>
    </mc:Choice>
  </mc:AlternateContent>
  <xr:revisionPtr revIDLastSave="97" documentId="8_{EB7B42F3-1B34-4F4A-B83A-441D71AA4480}" xr6:coauthVersionLast="47" xr6:coauthVersionMax="47" xr10:uidLastSave="{4DEC530C-1DB9-4635-B867-54A56FAC158D}"/>
  <bookViews>
    <workbookView xWindow="-120" yWindow="-120" windowWidth="29040" windowHeight="15720" xr2:uid="{D3A500E7-9E01-4B02-BEF8-A6F4FE22F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8" i="1"/>
  <c r="J19" i="1"/>
  <c r="I6" i="1"/>
  <c r="I9" i="1"/>
  <c r="I12" i="1"/>
  <c r="I15" i="1"/>
  <c r="I16" i="1"/>
  <c r="I17" i="1"/>
  <c r="H19" i="1"/>
  <c r="I7" i="1" s="1"/>
  <c r="E9" i="1"/>
  <c r="O9" i="1"/>
  <c r="R23" i="1"/>
  <c r="R22" i="1"/>
  <c r="R21" i="1"/>
  <c r="R20" i="1"/>
  <c r="R19" i="1"/>
  <c r="R1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O4" i="1"/>
  <c r="O23" i="1"/>
  <c r="O22" i="1"/>
  <c r="O21" i="1"/>
  <c r="O20" i="1"/>
  <c r="O19" i="1"/>
  <c r="P19" i="1" s="1"/>
  <c r="O18" i="1"/>
  <c r="O17" i="1"/>
  <c r="O16" i="1"/>
  <c r="O15" i="1"/>
  <c r="O14" i="1"/>
  <c r="O13" i="1"/>
  <c r="O12" i="1"/>
  <c r="O11" i="1"/>
  <c r="O10" i="1"/>
  <c r="O8" i="1"/>
  <c r="O7" i="1"/>
  <c r="O6" i="1"/>
  <c r="O5" i="1"/>
  <c r="Q14" i="1" l="1"/>
  <c r="I5" i="1"/>
  <c r="Q15" i="1"/>
  <c r="I4" i="1"/>
  <c r="I21" i="1"/>
  <c r="I18" i="1"/>
  <c r="I14" i="1"/>
  <c r="Q16" i="1"/>
  <c r="I13" i="1"/>
  <c r="Q5" i="1"/>
  <c r="I23" i="1"/>
  <c r="I11" i="1"/>
  <c r="I22" i="1"/>
  <c r="I10" i="1"/>
  <c r="I20" i="1"/>
  <c r="I8" i="1"/>
  <c r="I19" i="1"/>
  <c r="Q17" i="1"/>
  <c r="Q4" i="1"/>
  <c r="Q10" i="1"/>
  <c r="Q13" i="1"/>
  <c r="Q20" i="1"/>
  <c r="Q22" i="1"/>
  <c r="Q23" i="1"/>
  <c r="Q12" i="1"/>
  <c r="Q19" i="1"/>
  <c r="Q11" i="1"/>
  <c r="Q7" i="1"/>
  <c r="Q6" i="1"/>
  <c r="Q18" i="1"/>
  <c r="Q8" i="1"/>
  <c r="Q9" i="1"/>
  <c r="Q21" i="1"/>
</calcChain>
</file>

<file path=xl/sharedStrings.xml><?xml version="1.0" encoding="utf-8"?>
<sst xmlns="http://schemas.openxmlformats.org/spreadsheetml/2006/main" count="37" uniqueCount="17">
  <si>
    <t>country</t>
  </si>
  <si>
    <t>year</t>
  </si>
  <si>
    <t>BGD</t>
  </si>
  <si>
    <t>pvprivpc</t>
  </si>
  <si>
    <t>CRISIS as of POVMOD and MFMOD AM 2024</t>
  </si>
  <si>
    <t>dateid01</t>
  </si>
  <si>
    <t>bgdneconprvtkn</t>
  </si>
  <si>
    <t>bgdsppoptotl</t>
  </si>
  <si>
    <t>Private Consumption Per Capita</t>
  </si>
  <si>
    <t>BASELINE as of MFMOD SM 2024</t>
  </si>
  <si>
    <t>Shock</t>
  </si>
  <si>
    <t>population</t>
  </si>
  <si>
    <t>Estimated Consumption</t>
  </si>
  <si>
    <t>MPO SM24</t>
  </si>
  <si>
    <t>Match with</t>
  </si>
  <si>
    <t>New Number</t>
  </si>
  <si>
    <t>MPO AM24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</si>
</sst>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72" formatCode="0.0000"/>
    <numFmt numFmtId="17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5" fontId="0" fillId="0" borderId="0" xfId="0" applyNumberFormat="1"/>
    <xf numFmtId="165" fontId="0" fillId="0" borderId="0" xfId="0" applyNumberFormat="1"/>
    <xf numFmtId="0" fontId="2" fillId="0" borderId="0" xfId="0" applyFont="1"/>
    <xf numFmtId="172" fontId="2" fillId="0" borderId="0" xfId="0" applyNumberFormat="1" applyFont="1"/>
    <xf numFmtId="10" fontId="0" fillId="0" borderId="0" xfId="2" applyNumberFormat="1" applyFont="1"/>
    <xf numFmtId="0" fontId="0" fillId="0" borderId="2" xfId="0" applyBorder="1"/>
    <xf numFmtId="174" fontId="2" fillId="0" borderId="2" xfId="2" applyNumberFormat="1" applyFont="1" applyBorder="1"/>
    <xf numFmtId="174" fontId="2" fillId="0" borderId="3" xfId="2" applyNumberFormat="1" applyFont="1" applyBorder="1"/>
    <xf numFmtId="0" fontId="2" fillId="0" borderId="1" xfId="0" applyFont="1" applyBorder="1"/>
    <xf numFmtId="0" fontId="2" fillId="0" borderId="2" xfId="0" applyFont="1" applyBorder="1"/>
    <xf numFmtId="172" fontId="2" fillId="0" borderId="2" xfId="0" applyNumberFormat="1" applyFont="1" applyBorder="1"/>
    <xf numFmtId="165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0A69-A3B6-4F11-9DA1-7B43750CB1E4}">
  <dimension ref="B2:R25"/>
  <sheetViews>
    <sheetView tabSelected="1" topLeftCell="B1" zoomScale="130" zoomScaleNormal="130" workbookViewId="0">
      <selection activeCell="M23" sqref="M23"/>
    </sheetView>
  </sheetViews>
  <sheetFormatPr defaultRowHeight="15" x14ac:dyDescent="0.25"/>
  <cols>
    <col min="1" max="1" width="3.5703125" customWidth="1"/>
    <col min="4" max="4" width="14.28515625" bestFit="1" customWidth="1"/>
    <col min="5" max="5" width="15.140625" customWidth="1"/>
    <col min="7" max="7" width="11.5703125" bestFit="1" customWidth="1"/>
    <col min="10" max="10" width="16.7109375" bestFit="1" customWidth="1"/>
    <col min="11" max="11" width="5.7109375" customWidth="1"/>
    <col min="12" max="12" width="13.140625" customWidth="1"/>
    <col min="13" max="13" width="15.5703125" bestFit="1" customWidth="1"/>
    <col min="14" max="14" width="12.85546875" bestFit="1" customWidth="1"/>
    <col min="15" max="15" width="29.7109375" bestFit="1" customWidth="1"/>
    <col min="16" max="16" width="10" customWidth="1"/>
    <col min="17" max="17" width="18.7109375" bestFit="1" customWidth="1"/>
    <col min="18" max="18" width="10.42578125" bestFit="1" customWidth="1"/>
  </cols>
  <sheetData>
    <row r="2" spans="2:18" x14ac:dyDescent="0.25">
      <c r="B2" s="1" t="s">
        <v>4</v>
      </c>
      <c r="C2" s="1"/>
      <c r="D2" s="1"/>
      <c r="E2" s="1"/>
      <c r="F2" s="1"/>
      <c r="G2" s="1"/>
      <c r="H2" s="1"/>
      <c r="I2" s="1"/>
      <c r="J2" s="11" t="s">
        <v>15</v>
      </c>
      <c r="L2" s="1" t="s">
        <v>9</v>
      </c>
      <c r="M2" s="1"/>
      <c r="N2" s="1"/>
      <c r="O2" s="1"/>
      <c r="P2" s="1"/>
      <c r="Q2" s="1"/>
      <c r="R2" s="11" t="s">
        <v>14</v>
      </c>
    </row>
    <row r="3" spans="2:18" x14ac:dyDescent="0.25">
      <c r="B3" t="s">
        <v>0</v>
      </c>
      <c r="C3" t="s">
        <v>1</v>
      </c>
      <c r="E3" t="s">
        <v>12</v>
      </c>
      <c r="F3" t="s">
        <v>11</v>
      </c>
      <c r="G3" t="s">
        <v>3</v>
      </c>
      <c r="I3" s="5" t="s">
        <v>10</v>
      </c>
      <c r="J3" s="12" t="s">
        <v>16</v>
      </c>
      <c r="K3" s="5"/>
      <c r="L3" t="s">
        <v>5</v>
      </c>
      <c r="M3" t="s">
        <v>6</v>
      </c>
      <c r="N3" t="s">
        <v>7</v>
      </c>
      <c r="O3" t="s">
        <v>8</v>
      </c>
      <c r="Q3" s="5" t="s">
        <v>10</v>
      </c>
      <c r="R3" s="12" t="s">
        <v>13</v>
      </c>
    </row>
    <row r="4" spans="2:18" x14ac:dyDescent="0.25">
      <c r="B4" t="s">
        <v>2</v>
      </c>
      <c r="C4">
        <v>2007</v>
      </c>
      <c r="G4" s="2">
        <v>66182.270999999993</v>
      </c>
      <c r="I4" s="6">
        <f t="shared" ref="I4:I18" si="0">G4/$H$19-1</f>
        <v>-0.45086401855853298</v>
      </c>
      <c r="J4" s="13"/>
      <c r="K4" s="6"/>
      <c r="L4" s="3">
        <v>39083</v>
      </c>
      <c r="M4" s="2">
        <v>9441563.4000000004</v>
      </c>
      <c r="N4">
        <v>144.13593</v>
      </c>
      <c r="O4" s="2">
        <f>M4/N4</f>
        <v>65504.57890686937</v>
      </c>
      <c r="Q4" s="6">
        <f>O4/$P$19-1</f>
        <v>-0.44580246337773488</v>
      </c>
      <c r="R4" s="8"/>
    </row>
    <row r="5" spans="2:18" x14ac:dyDescent="0.25">
      <c r="B5" t="s">
        <v>2</v>
      </c>
      <c r="C5">
        <v>2008</v>
      </c>
      <c r="G5" s="2">
        <v>68032.520999999993</v>
      </c>
      <c r="I5" s="6">
        <f t="shared" si="0"/>
        <v>-0.43551188823254172</v>
      </c>
      <c r="J5" s="13"/>
      <c r="K5" s="6"/>
      <c r="L5" s="3">
        <v>39448</v>
      </c>
      <c r="M5" s="2">
        <v>9817364.5</v>
      </c>
      <c r="N5">
        <v>145.42132000000001</v>
      </c>
      <c r="O5" s="2">
        <f t="shared" ref="O5:O23" si="1">M5/N5</f>
        <v>67509.801863990782</v>
      </c>
      <c r="Q5" s="6">
        <f>O5/$P$19-1</f>
        <v>-0.42883739556476463</v>
      </c>
      <c r="R5" s="8"/>
    </row>
    <row r="6" spans="2:18" x14ac:dyDescent="0.25">
      <c r="B6" t="s">
        <v>2</v>
      </c>
      <c r="C6">
        <v>2009</v>
      </c>
      <c r="G6" s="2">
        <v>68818.59</v>
      </c>
      <c r="I6" s="6">
        <f t="shared" si="0"/>
        <v>-0.42898961625133825</v>
      </c>
      <c r="J6" s="13"/>
      <c r="K6" s="6"/>
      <c r="L6" s="3">
        <v>39814</v>
      </c>
      <c r="M6" s="2">
        <v>10042353</v>
      </c>
      <c r="N6">
        <v>146.70680999999999</v>
      </c>
      <c r="O6" s="2">
        <f t="shared" si="1"/>
        <v>68451.853053038241</v>
      </c>
      <c r="Q6" s="6">
        <f>O6/$P$19-1</f>
        <v>-0.42086722833287626</v>
      </c>
      <c r="R6" s="8"/>
    </row>
    <row r="7" spans="2:18" x14ac:dyDescent="0.25">
      <c r="B7" t="s">
        <v>2</v>
      </c>
      <c r="C7">
        <v>2010</v>
      </c>
      <c r="G7" s="2">
        <v>71182.153000000006</v>
      </c>
      <c r="I7" s="6">
        <f t="shared" si="0"/>
        <v>-0.40937835982129311</v>
      </c>
      <c r="J7" s="13"/>
      <c r="K7" s="6"/>
      <c r="L7" s="3">
        <v>40179</v>
      </c>
      <c r="M7" s="2">
        <v>10504706</v>
      </c>
      <c r="N7">
        <v>148.39114000000001</v>
      </c>
      <c r="O7" s="2">
        <f t="shared" si="1"/>
        <v>70790.655021586863</v>
      </c>
      <c r="Q7" s="6">
        <f>O7/$P$19-1</f>
        <v>-0.40107993542531095</v>
      </c>
      <c r="R7" s="8"/>
    </row>
    <row r="8" spans="2:18" x14ac:dyDescent="0.25">
      <c r="B8" t="s">
        <v>2</v>
      </c>
      <c r="C8">
        <v>2011</v>
      </c>
      <c r="G8" s="2">
        <v>74940.801999999996</v>
      </c>
      <c r="I8" s="6">
        <f t="shared" si="0"/>
        <v>-0.37819161786876954</v>
      </c>
      <c r="J8" s="13"/>
      <c r="K8" s="6"/>
      <c r="L8" s="3">
        <v>40544</v>
      </c>
      <c r="M8" s="2">
        <v>11186638</v>
      </c>
      <c r="N8">
        <v>150.21100999999999</v>
      </c>
      <c r="O8" s="2">
        <f t="shared" si="1"/>
        <v>74472.823263754108</v>
      </c>
      <c r="Q8" s="6">
        <f>O8/$P$19-1</f>
        <v>-0.36992717323231827</v>
      </c>
      <c r="R8" s="8"/>
    </row>
    <row r="9" spans="2:18" x14ac:dyDescent="0.25">
      <c r="B9" t="s">
        <v>2</v>
      </c>
      <c r="C9">
        <v>2012</v>
      </c>
      <c r="D9" s="2">
        <v>11646885.001226837</v>
      </c>
      <c r="E9" s="4">
        <f>G9*F9</f>
        <v>11646885.297756001</v>
      </c>
      <c r="F9">
        <v>151.006</v>
      </c>
      <c r="G9" s="2">
        <v>77128.626000000004</v>
      </c>
      <c r="I9" s="6">
        <f t="shared" si="0"/>
        <v>-0.36003852548756066</v>
      </c>
      <c r="J9" s="13"/>
      <c r="K9" s="6"/>
      <c r="L9" s="3">
        <v>40909</v>
      </c>
      <c r="M9" s="2">
        <v>11646885</v>
      </c>
      <c r="N9">
        <v>152.09065000000001</v>
      </c>
      <c r="O9" s="2">
        <f t="shared" si="1"/>
        <v>76578.57337055236</v>
      </c>
      <c r="Q9" s="6">
        <f>O9/$P$19-1</f>
        <v>-0.35211160153634813</v>
      </c>
      <c r="R9" s="8"/>
    </row>
    <row r="10" spans="2:18" x14ac:dyDescent="0.25">
      <c r="B10" t="s">
        <v>2</v>
      </c>
      <c r="C10">
        <v>2013</v>
      </c>
      <c r="D10" s="2">
        <v>12244068.962125741</v>
      </c>
      <c r="E10" s="4">
        <f t="shared" ref="E10:E23" si="2">G10*F10</f>
        <v>12244068.814277999</v>
      </c>
      <c r="F10">
        <v>152.761</v>
      </c>
      <c r="G10" s="2">
        <v>80151.797999999995</v>
      </c>
      <c r="I10" s="6">
        <f t="shared" si="0"/>
        <v>-0.33495427712010351</v>
      </c>
      <c r="J10" s="13"/>
      <c r="K10" s="6"/>
      <c r="L10" s="3">
        <v>41275</v>
      </c>
      <c r="M10" s="2">
        <v>12244069</v>
      </c>
      <c r="N10">
        <v>154.03013999999999</v>
      </c>
      <c r="O10" s="2">
        <f t="shared" si="1"/>
        <v>79491.383959009589</v>
      </c>
      <c r="Q10" s="6">
        <f>O10/$P$19-1</f>
        <v>-0.32746794334162366</v>
      </c>
      <c r="R10" s="8"/>
    </row>
    <row r="11" spans="2:18" x14ac:dyDescent="0.25">
      <c r="B11" t="s">
        <v>2</v>
      </c>
      <c r="C11">
        <v>2014</v>
      </c>
      <c r="D11" s="2">
        <v>12734515.84258025</v>
      </c>
      <c r="E11" s="4">
        <f t="shared" si="2"/>
        <v>12734515.890099607</v>
      </c>
      <c r="F11">
        <v>154.52016999999961</v>
      </c>
      <c r="G11" s="2">
        <v>82413.292000000001</v>
      </c>
      <c r="I11" s="6">
        <f t="shared" si="0"/>
        <v>-0.31618992061722684</v>
      </c>
      <c r="J11" s="13"/>
      <c r="K11" s="6"/>
      <c r="L11" s="3">
        <v>41640</v>
      </c>
      <c r="M11" s="2">
        <v>12734516</v>
      </c>
      <c r="N11">
        <v>155.96129999999999</v>
      </c>
      <c r="O11" s="2">
        <f t="shared" si="1"/>
        <v>81651.768740065643</v>
      </c>
      <c r="Q11" s="6">
        <f>O11/$P$19-1</f>
        <v>-0.30919013828131303</v>
      </c>
      <c r="R11" s="8"/>
    </row>
    <row r="12" spans="2:18" x14ac:dyDescent="0.25">
      <c r="B12" t="s">
        <v>2</v>
      </c>
      <c r="C12">
        <v>2015</v>
      </c>
      <c r="D12" s="2">
        <v>13475299.137771722</v>
      </c>
      <c r="E12" s="4">
        <f t="shared" si="2"/>
        <v>13475298.45242832</v>
      </c>
      <c r="F12">
        <v>156.25628</v>
      </c>
      <c r="G12" s="2">
        <v>86238.444000000003</v>
      </c>
      <c r="I12" s="6">
        <f t="shared" si="0"/>
        <v>-0.28445138148968929</v>
      </c>
      <c r="J12" s="13"/>
      <c r="K12" s="6"/>
      <c r="L12" s="3">
        <v>42005</v>
      </c>
      <c r="M12" s="2">
        <v>13475299</v>
      </c>
      <c r="N12">
        <v>157.83000000000001</v>
      </c>
      <c r="O12" s="2">
        <f t="shared" si="1"/>
        <v>85378.56554520686</v>
      </c>
      <c r="Q12" s="6">
        <f>O12/$P$19-1</f>
        <v>-0.2776597988246251</v>
      </c>
      <c r="R12" s="8"/>
    </row>
    <row r="13" spans="2:18" x14ac:dyDescent="0.25">
      <c r="B13" t="s">
        <v>2</v>
      </c>
      <c r="C13">
        <v>2016</v>
      </c>
      <c r="D13" s="2">
        <v>13879862.000000007</v>
      </c>
      <c r="E13" s="4">
        <f t="shared" si="2"/>
        <v>13879861.896002121</v>
      </c>
      <c r="F13">
        <v>157.97084000000001</v>
      </c>
      <c r="G13" s="2">
        <v>87863.442999999999</v>
      </c>
      <c r="I13" s="6">
        <f t="shared" si="0"/>
        <v>-0.27096823249490187</v>
      </c>
      <c r="J13" s="13"/>
      <c r="K13" s="6"/>
      <c r="L13" s="3">
        <v>42370</v>
      </c>
      <c r="M13" s="2">
        <v>13879862</v>
      </c>
      <c r="N13">
        <v>159.78457</v>
      </c>
      <c r="O13" s="2">
        <f t="shared" si="1"/>
        <v>86866.097270844111</v>
      </c>
      <c r="Q13" s="6">
        <f>O13/$P$19-1</f>
        <v>-0.26507462643281876</v>
      </c>
      <c r="R13" s="8"/>
    </row>
    <row r="14" spans="2:18" x14ac:dyDescent="0.25">
      <c r="B14" t="s">
        <v>2</v>
      </c>
      <c r="C14">
        <v>2017</v>
      </c>
      <c r="D14" s="2">
        <v>14750010.000000007</v>
      </c>
      <c r="E14" s="4">
        <f t="shared" si="2"/>
        <v>14750009.68570191</v>
      </c>
      <c r="F14">
        <v>159.67059</v>
      </c>
      <c r="G14" s="2">
        <v>92377.748999999996</v>
      </c>
      <c r="I14" s="6">
        <f t="shared" si="0"/>
        <v>-0.23351155688706271</v>
      </c>
      <c r="J14" s="13"/>
      <c r="K14" s="6"/>
      <c r="L14" s="3">
        <v>42736</v>
      </c>
      <c r="M14" s="2">
        <v>14750010</v>
      </c>
      <c r="N14">
        <v>161.79396</v>
      </c>
      <c r="O14" s="2">
        <f t="shared" si="1"/>
        <v>91165.393318761708</v>
      </c>
      <c r="Q14" s="6">
        <f>O14/$P$19-1</f>
        <v>-0.22870069168310758</v>
      </c>
      <c r="R14" s="8"/>
    </row>
    <row r="15" spans="2:18" x14ac:dyDescent="0.25">
      <c r="B15" t="s">
        <v>2</v>
      </c>
      <c r="C15">
        <v>2018</v>
      </c>
      <c r="D15" s="2">
        <v>16138461</v>
      </c>
      <c r="E15" s="4">
        <f t="shared" si="2"/>
        <v>16138461.615468401</v>
      </c>
      <c r="F15">
        <v>161.35604000000001</v>
      </c>
      <c r="G15" s="2">
        <v>100017.71</v>
      </c>
      <c r="I15" s="6">
        <f t="shared" si="0"/>
        <v>-0.17012029789098604</v>
      </c>
      <c r="J15" s="13"/>
      <c r="K15" s="6"/>
      <c r="L15" s="3">
        <v>43101</v>
      </c>
      <c r="M15" s="2">
        <v>16138461</v>
      </c>
      <c r="N15">
        <v>163.68396000000001</v>
      </c>
      <c r="O15" s="2">
        <f t="shared" si="1"/>
        <v>98595.250261540583</v>
      </c>
      <c r="Q15" s="6">
        <f>O15/$P$19-1</f>
        <v>-0.16584083541263128</v>
      </c>
      <c r="R15" s="8"/>
    </row>
    <row r="16" spans="2:18" x14ac:dyDescent="0.25">
      <c r="B16" t="s">
        <v>2</v>
      </c>
      <c r="C16">
        <v>2019</v>
      </c>
      <c r="D16" s="2">
        <v>16922051</v>
      </c>
      <c r="E16" s="4">
        <f t="shared" si="2"/>
        <v>16922052.242380798</v>
      </c>
      <c r="F16">
        <v>163.04615999999999</v>
      </c>
      <c r="G16" s="2">
        <v>103786.88</v>
      </c>
      <c r="I16" s="6">
        <f t="shared" si="0"/>
        <v>-0.13884625975515752</v>
      </c>
      <c r="J16" s="13"/>
      <c r="K16" s="6"/>
      <c r="L16" s="3">
        <v>43466</v>
      </c>
      <c r="M16" s="2">
        <v>16922051</v>
      </c>
      <c r="N16">
        <v>165.51622</v>
      </c>
      <c r="O16" s="2">
        <f t="shared" si="1"/>
        <v>102238.0223521296</v>
      </c>
      <c r="Q16" s="6">
        <f>O16/$P$19-1</f>
        <v>-0.13502138198249769</v>
      </c>
      <c r="R16" s="8"/>
    </row>
    <row r="17" spans="2:18" x14ac:dyDescent="0.25">
      <c r="B17" t="s">
        <v>2</v>
      </c>
      <c r="C17">
        <v>2020</v>
      </c>
      <c r="D17" s="2">
        <v>17429170.999999993</v>
      </c>
      <c r="E17" s="4">
        <f t="shared" si="2"/>
        <v>17429170.432778999</v>
      </c>
      <c r="F17">
        <v>164.68899999999999</v>
      </c>
      <c r="G17" s="2">
        <v>105830.811</v>
      </c>
      <c r="I17" s="6">
        <f t="shared" si="0"/>
        <v>-0.12188709472916992</v>
      </c>
      <c r="J17" s="13"/>
      <c r="K17" s="6"/>
      <c r="L17" s="3">
        <v>43831</v>
      </c>
      <c r="M17" s="2">
        <v>17429171</v>
      </c>
      <c r="N17">
        <v>167.42095</v>
      </c>
      <c r="O17" s="2">
        <f t="shared" si="1"/>
        <v>104103.88305645142</v>
      </c>
      <c r="Q17" s="6">
        <f>O17/$P$19-1</f>
        <v>-0.1192353800987882</v>
      </c>
      <c r="R17" s="8"/>
    </row>
    <row r="18" spans="2:18" x14ac:dyDescent="0.25">
      <c r="B18" t="s">
        <v>2</v>
      </c>
      <c r="C18">
        <v>2021</v>
      </c>
      <c r="D18" s="2">
        <v>18826200</v>
      </c>
      <c r="E18" s="4">
        <f t="shared" si="2"/>
        <v>18826200.733447999</v>
      </c>
      <c r="F18">
        <v>166.303</v>
      </c>
      <c r="G18" s="2">
        <v>113204.216</v>
      </c>
      <c r="I18" s="6">
        <f t="shared" si="0"/>
        <v>-6.0707538179343712E-2</v>
      </c>
      <c r="J18" s="9">
        <f>D18/D17-1</f>
        <v>8.0154644188183521E-2</v>
      </c>
      <c r="K18" s="6"/>
      <c r="L18" s="3">
        <v>44197</v>
      </c>
      <c r="M18" s="2">
        <v>18826200</v>
      </c>
      <c r="N18">
        <v>169.35624999999999</v>
      </c>
      <c r="O18" s="2">
        <f t="shared" si="1"/>
        <v>111163.30221057682</v>
      </c>
      <c r="Q18" s="6">
        <f>O18/$P$19-1</f>
        <v>-5.9509590383192368E-2</v>
      </c>
      <c r="R18" s="9">
        <f>M18/M17-1</f>
        <v>8.0154644188183077E-2</v>
      </c>
    </row>
    <row r="19" spans="2:18" x14ac:dyDescent="0.25">
      <c r="B19" t="s">
        <v>2</v>
      </c>
      <c r="C19">
        <v>2022</v>
      </c>
      <c r="D19" s="2">
        <v>20233743.999999993</v>
      </c>
      <c r="E19" s="4">
        <f t="shared" si="2"/>
        <v>20233743.780437998</v>
      </c>
      <c r="F19">
        <v>167.886</v>
      </c>
      <c r="G19" s="2">
        <v>120520.73299999999</v>
      </c>
      <c r="H19">
        <f>G19</f>
        <v>120520.73299999999</v>
      </c>
      <c r="I19" s="6">
        <f>G19/$H$19-1</f>
        <v>0</v>
      </c>
      <c r="J19" s="9">
        <f>D19/D18-1</f>
        <v>7.4765167691833279E-2</v>
      </c>
      <c r="K19" s="6"/>
      <c r="L19" s="3">
        <v>44562</v>
      </c>
      <c r="M19" s="2">
        <v>20233744</v>
      </c>
      <c r="N19">
        <v>171.18637000000001</v>
      </c>
      <c r="O19" s="2">
        <f t="shared" si="1"/>
        <v>118197.16721605814</v>
      </c>
      <c r="P19" s="4">
        <f>O19</f>
        <v>118197.16721605814</v>
      </c>
      <c r="Q19" s="6">
        <f>O19/$P$19-1</f>
        <v>0</v>
      </c>
      <c r="R19" s="9">
        <f>M19/M18-1</f>
        <v>7.4765167691833723E-2</v>
      </c>
    </row>
    <row r="20" spans="2:18" x14ac:dyDescent="0.25">
      <c r="B20" t="s">
        <v>2</v>
      </c>
      <c r="C20">
        <v>2023</v>
      </c>
      <c r="D20" s="2">
        <v>20635376.999999993</v>
      </c>
      <c r="E20" s="4">
        <f t="shared" si="2"/>
        <v>20635375.225383997</v>
      </c>
      <c r="F20">
        <v>169.43199999999999</v>
      </c>
      <c r="G20" s="2">
        <v>121791.48699999999</v>
      </c>
      <c r="I20" s="6">
        <f t="shared" ref="I20:I23" si="3">G20/$H$19-1</f>
        <v>1.0543862191744191E-2</v>
      </c>
      <c r="J20" s="9">
        <f>D20/D19-1</f>
        <v>1.9849663018371766E-2</v>
      </c>
      <c r="K20" s="6"/>
      <c r="L20" s="3">
        <v>44927</v>
      </c>
      <c r="M20" s="2">
        <v>20635377</v>
      </c>
      <c r="N20">
        <v>172.95432</v>
      </c>
      <c r="O20" s="2">
        <f t="shared" si="1"/>
        <v>119311.13949625543</v>
      </c>
      <c r="Q20" s="6">
        <f t="shared" ref="Q20:Q23" si="4">O20/$P$19-1</f>
        <v>9.4246952480765422E-3</v>
      </c>
      <c r="R20" s="9">
        <f>M20/M19-1</f>
        <v>1.9849663018371766E-2</v>
      </c>
    </row>
    <row r="21" spans="2:18" x14ac:dyDescent="0.25">
      <c r="B21" t="s">
        <v>2</v>
      </c>
      <c r="C21">
        <v>2024</v>
      </c>
      <c r="D21" s="2">
        <v>21448410.853799995</v>
      </c>
      <c r="E21" s="4">
        <f t="shared" si="2"/>
        <v>21448409.0875756</v>
      </c>
      <c r="F21">
        <v>171.12631999999999</v>
      </c>
      <c r="G21" s="2">
        <v>125336.705</v>
      </c>
      <c r="I21" s="6">
        <f t="shared" si="3"/>
        <v>3.9959697224875024E-2</v>
      </c>
      <c r="J21" s="9">
        <f>D21/D20-1</f>
        <v>3.9400000000000102E-2</v>
      </c>
      <c r="K21" s="6"/>
      <c r="L21" s="3">
        <v>45292</v>
      </c>
      <c r="M21" s="2">
        <v>20924272</v>
      </c>
      <c r="N21">
        <v>174.70121</v>
      </c>
      <c r="O21" s="2">
        <f t="shared" si="1"/>
        <v>119771.7634583069</v>
      </c>
      <c r="Q21" s="6">
        <f t="shared" si="4"/>
        <v>1.3321776480230474E-2</v>
      </c>
      <c r="R21" s="9">
        <f>M21/M20-1</f>
        <v>1.3999986527990282E-2</v>
      </c>
    </row>
    <row r="22" spans="2:18" x14ac:dyDescent="0.25">
      <c r="B22" t="s">
        <v>2</v>
      </c>
      <c r="C22">
        <v>2025</v>
      </c>
      <c r="D22" s="2">
        <v>22272029.830585916</v>
      </c>
      <c r="E22" s="4">
        <f t="shared" si="2"/>
        <v>22272029.685213026</v>
      </c>
      <c r="F22">
        <v>172.83758319999998</v>
      </c>
      <c r="G22" s="2">
        <v>128861.034</v>
      </c>
      <c r="I22" s="6">
        <f t="shared" si="3"/>
        <v>6.9202209382513535E-2</v>
      </c>
      <c r="J22" s="9">
        <f>D22/D21-1</f>
        <v>3.839999999999999E-2</v>
      </c>
      <c r="K22" s="6"/>
      <c r="L22" s="3">
        <v>45658</v>
      </c>
      <c r="M22" s="2">
        <v>21957931</v>
      </c>
      <c r="N22">
        <v>176.42151000000001</v>
      </c>
      <c r="O22" s="2">
        <f t="shared" si="1"/>
        <v>124462.89004101597</v>
      </c>
      <c r="Q22" s="6">
        <f t="shared" si="4"/>
        <v>5.3010769822464665E-2</v>
      </c>
      <c r="R22" s="9">
        <f>M22/M21-1</f>
        <v>4.9399998241276943E-2</v>
      </c>
    </row>
    <row r="23" spans="2:18" x14ac:dyDescent="0.25">
      <c r="B23" t="s">
        <v>2</v>
      </c>
      <c r="C23">
        <v>2026</v>
      </c>
      <c r="D23" s="14">
        <v>23345541.668420158</v>
      </c>
      <c r="E23" s="4">
        <f t="shared" si="2"/>
        <v>23345541.348595247</v>
      </c>
      <c r="F23">
        <v>174.56595903199999</v>
      </c>
      <c r="G23" s="2">
        <v>133734.78700000001</v>
      </c>
      <c r="I23" s="6">
        <f t="shared" si="3"/>
        <v>0.10964133449138602</v>
      </c>
      <c r="J23" s="10">
        <f>D23/D22-1</f>
        <v>4.8200000000000021E-2</v>
      </c>
      <c r="K23" s="6"/>
      <c r="L23" s="3">
        <v>46023</v>
      </c>
      <c r="M23" s="14">
        <v>23121702</v>
      </c>
      <c r="N23">
        <v>178.10614000000001</v>
      </c>
      <c r="O23" s="2">
        <f t="shared" si="1"/>
        <v>129819.79172643907</v>
      </c>
      <c r="Q23" s="6">
        <f t="shared" si="4"/>
        <v>9.8332513241500941E-2</v>
      </c>
      <c r="R23" s="10">
        <f>M23/M22-1</f>
        <v>5.3000029920851732E-2</v>
      </c>
    </row>
    <row r="25" spans="2:18" x14ac:dyDescent="0.25">
      <c r="E25" s="7"/>
    </row>
  </sheetData>
  <mergeCells count="2">
    <mergeCell ref="B2:I2"/>
    <mergeCell ref="L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Osorio-Rodarte</dc:creator>
  <cp:lastModifiedBy>Israel Osorio Rodarte</cp:lastModifiedBy>
  <dcterms:created xsi:type="dcterms:W3CDTF">2024-09-19T15:26:33Z</dcterms:created>
  <dcterms:modified xsi:type="dcterms:W3CDTF">2024-09-19T16:41:07Z</dcterms:modified>
</cp:coreProperties>
</file>