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308767\OneDrive\WBG\ETIRI\Projects\FY25\FY25 - SAR MPO AM24\BGD-MPO-Microsimulation\2024AM\Data\OUTPUT\"/>
    </mc:Choice>
  </mc:AlternateContent>
  <xr:revisionPtr revIDLastSave="0" documentId="8_{4B2ECACE-EF5C-4025-B0DC-3C6F0BE5CC4F}" xr6:coauthVersionLast="47" xr6:coauthVersionMax="47" xr10:uidLastSave="{00000000-0000-0000-0000-000000000000}"/>
  <bookViews>
    <workbookView xWindow="11475" yWindow="1995" windowWidth="15525" windowHeight="10200" xr2:uid="{1B322236-7D40-408F-A8EE-44CEB7D6873C}"/>
  </bookViews>
  <sheets>
    <sheet name="Poverty and Inequality" sheetId="9" r:id="rId1"/>
    <sheet name="Projected Outlook" sheetId="10" r:id="rId2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3" i="10" l="1"/>
  <c r="I7" i="10" l="1"/>
  <c r="H7" i="10"/>
  <c r="I6" i="10"/>
  <c r="O8" i="10"/>
  <c r="O7" i="10"/>
  <c r="O6" i="10"/>
  <c r="M7" i="10"/>
  <c r="N7" i="10"/>
  <c r="N6" i="10"/>
  <c r="I53" i="10"/>
  <c r="H53" i="10"/>
  <c r="O53" i="10"/>
  <c r="N53" i="10"/>
  <c r="M53" i="10"/>
  <c r="I52" i="10"/>
  <c r="H52" i="10"/>
  <c r="O52" i="10"/>
  <c r="N52" i="10"/>
  <c r="M52" i="10"/>
  <c r="I51" i="10"/>
  <c r="H51" i="10"/>
  <c r="O51" i="10"/>
  <c r="N51" i="10"/>
  <c r="M51" i="10"/>
  <c r="I50" i="10"/>
  <c r="H50" i="10"/>
  <c r="O50" i="10"/>
  <c r="N50" i="10"/>
  <c r="M50" i="10"/>
  <c r="I49" i="10"/>
  <c r="H49" i="10"/>
  <c r="O49" i="10"/>
  <c r="N49" i="10"/>
  <c r="M49" i="10"/>
  <c r="I48" i="10"/>
  <c r="H48" i="10"/>
  <c r="O48" i="10"/>
  <c r="N48" i="10"/>
  <c r="M48" i="10"/>
  <c r="I47" i="10"/>
  <c r="H47" i="10"/>
  <c r="O47" i="10"/>
  <c r="N47" i="10"/>
  <c r="M47" i="10"/>
  <c r="I46" i="10"/>
  <c r="H46" i="10"/>
  <c r="O46" i="10"/>
  <c r="N46" i="10"/>
  <c r="M46" i="10"/>
  <c r="I45" i="10"/>
  <c r="H45" i="10"/>
  <c r="O45" i="10"/>
  <c r="N45" i="10"/>
  <c r="M45" i="10"/>
  <c r="I34" i="10"/>
  <c r="H34" i="10"/>
  <c r="O34" i="10"/>
  <c r="N34" i="10"/>
  <c r="M34" i="10"/>
  <c r="I33" i="10"/>
  <c r="H33" i="10"/>
  <c r="O33" i="10"/>
  <c r="N33" i="10"/>
  <c r="M33" i="10"/>
  <c r="I32" i="10"/>
  <c r="H32" i="10"/>
  <c r="O32" i="10"/>
  <c r="N32" i="10"/>
  <c r="M32" i="10"/>
  <c r="I29" i="10"/>
  <c r="H29" i="10"/>
  <c r="O29" i="10"/>
  <c r="N29" i="10"/>
  <c r="M29" i="10"/>
  <c r="I28" i="10"/>
  <c r="H28" i="10"/>
  <c r="O28" i="10"/>
  <c r="N28" i="10"/>
  <c r="M28" i="10"/>
  <c r="I27" i="10"/>
  <c r="H27" i="10"/>
  <c r="O27" i="10"/>
  <c r="N27" i="10"/>
  <c r="M27" i="10"/>
  <c r="G26" i="10"/>
  <c r="F26" i="10"/>
  <c r="N26" i="10" s="1"/>
  <c r="E26" i="10"/>
  <c r="M26" i="10" s="1"/>
  <c r="L26" i="10"/>
  <c r="K26" i="10"/>
  <c r="J26" i="10"/>
  <c r="D26" i="10"/>
  <c r="C26" i="10"/>
  <c r="I25" i="10"/>
  <c r="H25" i="10"/>
  <c r="O25" i="10"/>
  <c r="N25" i="10"/>
  <c r="M25" i="10"/>
  <c r="I24" i="10"/>
  <c r="H24" i="10"/>
  <c r="O24" i="10"/>
  <c r="N24" i="10"/>
  <c r="M24" i="10"/>
  <c r="G23" i="10"/>
  <c r="G42" i="10" s="1"/>
  <c r="F23" i="10"/>
  <c r="E23" i="10"/>
  <c r="L23" i="10"/>
  <c r="K23" i="10"/>
  <c r="K40" i="10" s="1"/>
  <c r="J23" i="10"/>
  <c r="J42" i="10" s="1"/>
  <c r="D23" i="10"/>
  <c r="D42" i="10" s="1"/>
  <c r="C23" i="10"/>
  <c r="I22" i="10"/>
  <c r="H22" i="10"/>
  <c r="O22" i="10"/>
  <c r="N22" i="10"/>
  <c r="M22" i="10"/>
  <c r="I21" i="10"/>
  <c r="H21" i="10"/>
  <c r="O21" i="10"/>
  <c r="N21" i="10"/>
  <c r="M21" i="10"/>
  <c r="I19" i="10"/>
  <c r="H19" i="10"/>
  <c r="O19" i="10"/>
  <c r="N19" i="10"/>
  <c r="M19" i="10"/>
  <c r="I16" i="10"/>
  <c r="H16" i="10"/>
  <c r="O16" i="10"/>
  <c r="N16" i="10"/>
  <c r="M16" i="10"/>
  <c r="I15" i="10"/>
  <c r="H15" i="10"/>
  <c r="O15" i="10"/>
  <c r="N15" i="10"/>
  <c r="M15" i="10"/>
  <c r="I14" i="10"/>
  <c r="H14" i="10"/>
  <c r="O14" i="10"/>
  <c r="N14" i="10"/>
  <c r="M14" i="10"/>
  <c r="I13" i="10"/>
  <c r="H13" i="10"/>
  <c r="O13" i="10"/>
  <c r="N13" i="10"/>
  <c r="M13" i="10"/>
  <c r="I12" i="10"/>
  <c r="H12" i="10"/>
  <c r="O12" i="10"/>
  <c r="N12" i="10"/>
  <c r="M12" i="10"/>
  <c r="I11" i="10"/>
  <c r="H11" i="10"/>
  <c r="O11" i="10"/>
  <c r="N11" i="10"/>
  <c r="M11" i="10"/>
  <c r="I10" i="10"/>
  <c r="H10" i="10"/>
  <c r="O10" i="10"/>
  <c r="N10" i="10"/>
  <c r="M10" i="10"/>
  <c r="I9" i="10"/>
  <c r="H9" i="10"/>
  <c r="O9" i="10"/>
  <c r="N9" i="10"/>
  <c r="M9" i="10"/>
  <c r="I8" i="10"/>
  <c r="H8" i="10"/>
  <c r="N8" i="10"/>
  <c r="M8" i="10"/>
  <c r="P17" i="9"/>
  <c r="O17" i="9"/>
  <c r="N17" i="9"/>
  <c r="P16" i="9"/>
  <c r="O16" i="9"/>
  <c r="N16" i="9"/>
  <c r="P15" i="9"/>
  <c r="O15" i="9"/>
  <c r="N15" i="9"/>
  <c r="P14" i="9"/>
  <c r="O14" i="9"/>
  <c r="N14" i="9"/>
  <c r="P13" i="9"/>
  <c r="O13" i="9"/>
  <c r="N13" i="9"/>
  <c r="P12" i="9"/>
  <c r="O12" i="9"/>
  <c r="N12" i="9"/>
  <c r="P11" i="9"/>
  <c r="O11" i="9"/>
  <c r="N11" i="9"/>
  <c r="P10" i="9"/>
  <c r="O10" i="9"/>
  <c r="N10" i="9"/>
  <c r="P9" i="9"/>
  <c r="O9" i="9"/>
  <c r="N9" i="9"/>
  <c r="P8" i="9"/>
  <c r="O8" i="9"/>
  <c r="N8" i="9"/>
  <c r="P7" i="9"/>
  <c r="O7" i="9"/>
  <c r="N7" i="9"/>
  <c r="P6" i="9"/>
  <c r="O6" i="9"/>
  <c r="N6" i="9"/>
  <c r="P5" i="9"/>
  <c r="O5" i="9"/>
  <c r="N5" i="9"/>
  <c r="P4" i="9"/>
  <c r="O4" i="9"/>
  <c r="N4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I13" i="9"/>
  <c r="I17" i="9"/>
  <c r="I12" i="9"/>
  <c r="I11" i="9"/>
  <c r="I10" i="9"/>
  <c r="I9" i="9"/>
  <c r="I8" i="9"/>
  <c r="I7" i="9"/>
  <c r="I6" i="9"/>
  <c r="I5" i="9"/>
  <c r="I4" i="9"/>
  <c r="M16" i="9"/>
  <c r="L16" i="9"/>
  <c r="K16" i="9"/>
  <c r="M15" i="9"/>
  <c r="L15" i="9"/>
  <c r="K15" i="9"/>
  <c r="M14" i="9"/>
  <c r="L14" i="9"/>
  <c r="K14" i="9"/>
  <c r="E14" i="9"/>
  <c r="F14" i="9"/>
  <c r="I14" i="9" s="1"/>
  <c r="G14" i="9"/>
  <c r="H14" i="9"/>
  <c r="E15" i="9"/>
  <c r="F15" i="9"/>
  <c r="I15" i="9" s="1"/>
  <c r="G15" i="9"/>
  <c r="H15" i="9"/>
  <c r="E16" i="9"/>
  <c r="F16" i="9"/>
  <c r="I16" i="9" s="1"/>
  <c r="G16" i="9"/>
  <c r="H16" i="9"/>
  <c r="D16" i="9"/>
  <c r="D15" i="9"/>
  <c r="D14" i="9"/>
  <c r="O26" i="10" l="1"/>
  <c r="L38" i="10"/>
  <c r="D20" i="10"/>
  <c r="G35" i="10"/>
  <c r="G38" i="10"/>
  <c r="O38" i="10" s="1"/>
  <c r="H26" i="10"/>
  <c r="I26" i="10"/>
  <c r="E20" i="10"/>
  <c r="I20" i="10" s="1"/>
  <c r="G20" i="10"/>
  <c r="K37" i="10"/>
  <c r="F41" i="10"/>
  <c r="L40" i="10"/>
  <c r="C37" i="10"/>
  <c r="M23" i="10"/>
  <c r="M20" i="10" s="1"/>
  <c r="C42" i="10"/>
  <c r="D37" i="10"/>
  <c r="J40" i="10"/>
  <c r="L42" i="10"/>
  <c r="O42" i="10" s="1"/>
  <c r="O23" i="10"/>
  <c r="O20" i="10" s="1"/>
  <c r="L37" i="10"/>
  <c r="L36" i="10" s="1"/>
  <c r="E40" i="10"/>
  <c r="M40" i="10" s="1"/>
  <c r="J37" i="10"/>
  <c r="E37" i="10"/>
  <c r="I37" i="10" s="1"/>
  <c r="G40" i="10"/>
  <c r="D41" i="10"/>
  <c r="L35" i="10"/>
  <c r="O35" i="10" s="1"/>
  <c r="K35" i="10"/>
  <c r="E38" i="10"/>
  <c r="E41" i="10"/>
  <c r="E35" i="10"/>
  <c r="F38" i="10"/>
  <c r="G41" i="10"/>
  <c r="C20" i="10"/>
  <c r="N23" i="10"/>
  <c r="N20" i="10" s="1"/>
  <c r="F35" i="10"/>
  <c r="C41" i="10"/>
  <c r="K42" i="10"/>
  <c r="C38" i="10"/>
  <c r="F40" i="10"/>
  <c r="H23" i="10"/>
  <c r="C35" i="10"/>
  <c r="H35" i="10" s="1"/>
  <c r="D38" i="10"/>
  <c r="J41" i="10"/>
  <c r="E42" i="10"/>
  <c r="F42" i="10"/>
  <c r="N42" i="10" s="1"/>
  <c r="J20" i="10"/>
  <c r="F37" i="10"/>
  <c r="K20" i="10"/>
  <c r="I23" i="10"/>
  <c r="D35" i="10"/>
  <c r="G37" i="10"/>
  <c r="J38" i="10"/>
  <c r="C40" i="10"/>
  <c r="K41" i="10"/>
  <c r="L20" i="10"/>
  <c r="J35" i="10"/>
  <c r="K38" i="10"/>
  <c r="K36" i="10" s="1"/>
  <c r="D40" i="10"/>
  <c r="L41" i="10"/>
  <c r="F20" i="10"/>
  <c r="N41" i="10" l="1"/>
  <c r="H40" i="10"/>
  <c r="H38" i="10"/>
  <c r="H37" i="10"/>
  <c r="I38" i="10"/>
  <c r="H20" i="10"/>
  <c r="M38" i="10"/>
  <c r="N35" i="10"/>
  <c r="O41" i="10"/>
  <c r="O40" i="10"/>
  <c r="J39" i="10"/>
  <c r="N38" i="10"/>
  <c r="M37" i="10"/>
  <c r="L39" i="10"/>
  <c r="E36" i="10"/>
  <c r="I41" i="10"/>
  <c r="M35" i="10"/>
  <c r="I35" i="10"/>
  <c r="M41" i="10"/>
  <c r="K39" i="10"/>
  <c r="G39" i="10"/>
  <c r="H41" i="10"/>
  <c r="O37" i="10"/>
  <c r="G36" i="10"/>
  <c r="O36" i="10" s="1"/>
  <c r="N40" i="10"/>
  <c r="F39" i="10"/>
  <c r="M42" i="10"/>
  <c r="I42" i="10"/>
  <c r="H42" i="10"/>
  <c r="C36" i="10"/>
  <c r="D39" i="10"/>
  <c r="I40" i="10"/>
  <c r="C39" i="10"/>
  <c r="N37" i="10"/>
  <c r="F36" i="10"/>
  <c r="N36" i="10" s="1"/>
  <c r="D36" i="10"/>
  <c r="E39" i="10"/>
  <c r="J36" i="10"/>
  <c r="O39" i="10" l="1"/>
  <c r="M36" i="10"/>
  <c r="I36" i="10"/>
  <c r="H36" i="10"/>
  <c r="N39" i="10"/>
  <c r="M39" i="10"/>
  <c r="H39" i="10"/>
  <c r="I39" i="10"/>
</calcChain>
</file>

<file path=xl/sharedStrings.xml><?xml version="1.0" encoding="utf-8"?>
<sst xmlns="http://schemas.openxmlformats.org/spreadsheetml/2006/main" count="78" uniqueCount="38">
  <si>
    <t>International poverty</t>
  </si>
  <si>
    <t>Line / indicator</t>
  </si>
  <si>
    <t>$2.15 PPP</t>
  </si>
  <si>
    <t>headcount</t>
  </si>
  <si>
    <t>gap</t>
  </si>
  <si>
    <t>severity</t>
  </si>
  <si>
    <t>$3.65 PPP</t>
  </si>
  <si>
    <t>$6.85 PPP</t>
  </si>
  <si>
    <t>Inequality - Gini</t>
  </si>
  <si>
    <t>Crisis</t>
  </si>
  <si>
    <t>BaU</t>
  </si>
  <si>
    <t>Poor Population</t>
  </si>
  <si>
    <t>Pre - Crisis</t>
  </si>
  <si>
    <t>Preliminary results.</t>
  </si>
  <si>
    <t>Population (millions)</t>
  </si>
  <si>
    <t>Annual change</t>
  </si>
  <si>
    <t>Crisis Estimated Impact</t>
  </si>
  <si>
    <t>Crisis vs. BaU</t>
  </si>
  <si>
    <t>Macroeconomic Outlook</t>
  </si>
  <si>
    <t>PC Private Cons.</t>
  </si>
  <si>
    <t>GDP Total</t>
  </si>
  <si>
    <t>Agriculture</t>
  </si>
  <si>
    <t>Industry</t>
  </si>
  <si>
    <t>Construction</t>
  </si>
  <si>
    <t>Services</t>
  </si>
  <si>
    <t>Transport</t>
  </si>
  <si>
    <t>Finance</t>
  </si>
  <si>
    <t>Employment (million)</t>
  </si>
  <si>
    <t>Participation</t>
  </si>
  <si>
    <t>Employment</t>
  </si>
  <si>
    <t>Unemployment</t>
  </si>
  <si>
    <t>Job losses</t>
  </si>
  <si>
    <t>Employment (distribution - %)</t>
  </si>
  <si>
    <t xml:space="preserve">Employment </t>
  </si>
  <si>
    <t>Daily labor income ($USD 2017 PPP)</t>
  </si>
  <si>
    <t>Total</t>
  </si>
  <si>
    <t>Crisis 2024 vs.</t>
  </si>
  <si>
    <t>Remittances Inflows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</si>
</sst>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#,##0.0"/>
  </numFmts>
  <fonts count="11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 style="double">
        <color theme="0" tint="-0.34998626667073579"/>
      </top>
      <bottom/>
      <diagonal/>
    </border>
    <border>
      <left/>
      <right/>
      <top/>
      <bottom style="double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double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dotted">
        <color theme="0" tint="-0.34998626667073579"/>
      </right>
      <top style="double">
        <color theme="0" tint="-0.34998626667073579"/>
      </top>
      <bottom/>
      <diagonal/>
    </border>
    <border>
      <left/>
      <right style="dotted">
        <color theme="0" tint="-0.34998626667073579"/>
      </right>
      <top/>
      <bottom/>
      <diagonal/>
    </border>
    <border>
      <left/>
      <right style="dotted">
        <color theme="0" tint="-0.34998626667073579"/>
      </right>
      <top/>
      <bottom style="thin">
        <color theme="0" tint="-0.34998626667073579"/>
      </bottom>
      <diagonal/>
    </border>
    <border>
      <left/>
      <right style="dotted">
        <color theme="0" tint="-0.34998626667073579"/>
      </right>
      <top style="thin">
        <color theme="0" tint="-0.34998626667073579"/>
      </top>
      <bottom/>
      <diagonal/>
    </border>
    <border>
      <left/>
      <right style="dotted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dotted">
        <color theme="0" tint="-0.34998626667073579"/>
      </right>
      <top/>
      <bottom style="double">
        <color theme="0" tint="-0.34998626667073579"/>
      </bottom>
      <diagonal/>
    </border>
    <border>
      <left/>
      <right/>
      <top style="double">
        <color theme="0" tint="-0.34998626667073579"/>
      </top>
      <bottom style="double">
        <color theme="0" tint="-0.34998626667073579"/>
      </bottom>
      <diagonal/>
    </border>
    <border>
      <left/>
      <right style="hair">
        <color theme="0" tint="-0.34998626667073579"/>
      </right>
      <top/>
      <bottom/>
      <diagonal/>
    </border>
    <border>
      <left/>
      <right style="hair">
        <color theme="0" tint="-0.34998626667073579"/>
      </right>
      <top style="double">
        <color theme="0" tint="-0.34998626667073579"/>
      </top>
      <bottom/>
      <diagonal/>
    </border>
    <border>
      <left/>
      <right style="hair">
        <color theme="0" tint="-0.34998626667073579"/>
      </right>
      <top/>
      <bottom style="double">
        <color theme="0" tint="-0.34998626667073579"/>
      </bottom>
      <diagonal/>
    </border>
    <border>
      <left/>
      <right style="hair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/>
    <xf numFmtId="164" fontId="1" fillId="0" borderId="2" xfId="0" applyNumberFormat="1" applyFont="1" applyBorder="1"/>
    <xf numFmtId="164" fontId="0" fillId="0" borderId="2" xfId="0" applyNumberFormat="1" applyBorder="1"/>
    <xf numFmtId="0" fontId="0" fillId="0" borderId="3" xfId="0" applyBorder="1" applyAlignment="1">
      <alignment horizontal="center" vertical="center"/>
    </xf>
    <xf numFmtId="164" fontId="0" fillId="0" borderId="3" xfId="0" applyNumberFormat="1" applyBorder="1"/>
    <xf numFmtId="0" fontId="0" fillId="0" borderId="6" xfId="0" applyBorder="1" applyAlignment="1">
      <alignment horizontal="center" vertical="center"/>
    </xf>
    <xf numFmtId="164" fontId="0" fillId="0" borderId="6" xfId="0" applyNumberFormat="1" applyBorder="1"/>
    <xf numFmtId="0" fontId="0" fillId="2" borderId="0" xfId="0" applyFill="1" applyBorder="1" applyAlignment="1">
      <alignment horizontal="center" vertical="center"/>
    </xf>
    <xf numFmtId="164" fontId="0" fillId="2" borderId="0" xfId="0" applyNumberFormat="1" applyFill="1" applyBorder="1"/>
    <xf numFmtId="0" fontId="0" fillId="2" borderId="6" xfId="0" applyFill="1" applyBorder="1" applyAlignment="1">
      <alignment horizontal="center" vertical="center"/>
    </xf>
    <xf numFmtId="164" fontId="0" fillId="2" borderId="6" xfId="0" applyNumberFormat="1" applyFill="1" applyBorder="1"/>
    <xf numFmtId="0" fontId="0" fillId="2" borderId="3" xfId="0" applyFill="1" applyBorder="1" applyAlignment="1">
      <alignment horizontal="center" vertical="center"/>
    </xf>
    <xf numFmtId="164" fontId="0" fillId="2" borderId="3" xfId="0" applyNumberFormat="1" applyFill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2" borderId="10" xfId="0" applyNumberFormat="1" applyFill="1" applyBorder="1"/>
    <xf numFmtId="164" fontId="0" fillId="2" borderId="8" xfId="0" applyNumberFormat="1" applyFill="1" applyBorder="1"/>
    <xf numFmtId="164" fontId="0" fillId="2" borderId="9" xfId="0" applyNumberFormat="1" applyFill="1" applyBorder="1"/>
    <xf numFmtId="164" fontId="0" fillId="0" borderId="12" xfId="0" applyNumberFormat="1" applyBorder="1"/>
    <xf numFmtId="164" fontId="0" fillId="3" borderId="1" xfId="0" applyNumberFormat="1" applyFill="1" applyBorder="1"/>
    <xf numFmtId="164" fontId="0" fillId="3" borderId="0" xfId="0" applyNumberFormat="1" applyFill="1" applyBorder="1"/>
    <xf numFmtId="164" fontId="0" fillId="3" borderId="3" xfId="0" applyNumberFormat="1" applyFill="1" applyBorder="1"/>
    <xf numFmtId="164" fontId="0" fillId="3" borderId="6" xfId="0" applyNumberFormat="1" applyFill="1" applyBorder="1"/>
    <xf numFmtId="164" fontId="0" fillId="3" borderId="2" xfId="0" applyNumberFormat="1" applyFill="1" applyBorder="1"/>
    <xf numFmtId="2" fontId="0" fillId="3" borderId="6" xfId="0" applyNumberFormat="1" applyFill="1" applyBorder="1"/>
    <xf numFmtId="2" fontId="0" fillId="3" borderId="0" xfId="0" applyNumberFormat="1" applyFill="1" applyBorder="1"/>
    <xf numFmtId="2" fontId="0" fillId="3" borderId="3" xfId="0" applyNumberFormat="1" applyFill="1" applyBorder="1"/>
    <xf numFmtId="2" fontId="0" fillId="3" borderId="5" xfId="1" applyNumberFormat="1" applyFont="1" applyFill="1" applyBorder="1"/>
    <xf numFmtId="166" fontId="1" fillId="0" borderId="5" xfId="0" applyNumberFormat="1" applyFont="1" applyBorder="1"/>
    <xf numFmtId="166" fontId="0" fillId="0" borderId="11" xfId="0" applyNumberFormat="1" applyBorder="1"/>
    <xf numFmtId="166" fontId="0" fillId="0" borderId="5" xfId="0" applyNumberFormat="1" applyBorder="1"/>
    <xf numFmtId="166" fontId="0" fillId="0" borderId="0" xfId="0" applyNumberFormat="1" applyBorder="1"/>
    <xf numFmtId="166" fontId="0" fillId="0" borderId="8" xfId="0" applyNumberFormat="1" applyBorder="1"/>
    <xf numFmtId="166" fontId="0" fillId="0" borderId="3" xfId="0" applyNumberFormat="1" applyBorder="1"/>
    <xf numFmtId="166" fontId="0" fillId="0" borderId="9" xfId="0" applyNumberFormat="1" applyBorder="1"/>
    <xf numFmtId="0" fontId="0" fillId="3" borderId="1" xfId="0" applyFill="1" applyBorder="1"/>
    <xf numFmtId="166" fontId="0" fillId="3" borderId="5" xfId="0" applyNumberFormat="1" applyFill="1" applyBorder="1"/>
    <xf numFmtId="166" fontId="0" fillId="3" borderId="11" xfId="0" applyNumberFormat="1" applyFill="1" applyBorder="1"/>
    <xf numFmtId="166" fontId="0" fillId="3" borderId="0" xfId="0" applyNumberFormat="1" applyFill="1" applyBorder="1"/>
    <xf numFmtId="166" fontId="0" fillId="3" borderId="3" xfId="0" applyNumberFormat="1" applyFill="1" applyBorder="1"/>
    <xf numFmtId="164" fontId="8" fillId="2" borderId="0" xfId="0" applyNumberFormat="1" applyFont="1" applyFill="1"/>
    <xf numFmtId="164" fontId="8" fillId="2" borderId="14" xfId="0" applyNumberFormat="1" applyFont="1" applyFill="1" applyBorder="1"/>
    <xf numFmtId="0" fontId="8" fillId="2" borderId="0" xfId="0" applyFont="1" applyFill="1"/>
    <xf numFmtId="0" fontId="9" fillId="2" borderId="0" xfId="0" applyFont="1" applyFill="1" applyAlignment="1">
      <alignment horizontal="left" indent="2"/>
    </xf>
    <xf numFmtId="164" fontId="9" fillId="2" borderId="0" xfId="0" applyNumberFormat="1" applyFont="1" applyFill="1"/>
    <xf numFmtId="164" fontId="9" fillId="2" borderId="14" xfId="0" applyNumberFormat="1" applyFont="1" applyFill="1" applyBorder="1"/>
    <xf numFmtId="4" fontId="8" fillId="2" borderId="0" xfId="0" applyNumberFormat="1" applyFont="1" applyFill="1"/>
    <xf numFmtId="4" fontId="8" fillId="2" borderId="14" xfId="0" applyNumberFormat="1" applyFont="1" applyFill="1" applyBorder="1"/>
    <xf numFmtId="0" fontId="4" fillId="2" borderId="0" xfId="0" applyFont="1" applyFill="1"/>
    <xf numFmtId="4" fontId="4" fillId="2" borderId="0" xfId="0" applyNumberFormat="1" applyFont="1" applyFill="1"/>
    <xf numFmtId="4" fontId="9" fillId="2" borderId="0" xfId="0" applyNumberFormat="1" applyFont="1" applyFill="1"/>
    <xf numFmtId="4" fontId="9" fillId="2" borderId="14" xfId="0" applyNumberFormat="1" applyFont="1" applyFill="1" applyBorder="1"/>
    <xf numFmtId="0" fontId="7" fillId="2" borderId="0" xfId="0" applyFont="1" applyFill="1"/>
    <xf numFmtId="0" fontId="2" fillId="2" borderId="0" xfId="0" applyFont="1" applyFill="1"/>
    <xf numFmtId="166" fontId="8" fillId="2" borderId="0" xfId="0" applyNumberFormat="1" applyFont="1" applyFill="1"/>
    <xf numFmtId="166" fontId="8" fillId="2" borderId="14" xfId="0" applyNumberFormat="1" applyFont="1" applyFill="1" applyBorder="1"/>
    <xf numFmtId="166" fontId="9" fillId="2" borderId="0" xfId="0" applyNumberFormat="1" applyFont="1" applyFill="1"/>
    <xf numFmtId="166" fontId="9" fillId="2" borderId="14" xfId="0" applyNumberFormat="1" applyFont="1" applyFill="1" applyBorder="1"/>
    <xf numFmtId="0" fontId="7" fillId="2" borderId="0" xfId="0" applyFont="1" applyFill="1" applyBorder="1"/>
    <xf numFmtId="164" fontId="8" fillId="2" borderId="1" xfId="0" applyNumberFormat="1" applyFont="1" applyFill="1" applyBorder="1"/>
    <xf numFmtId="164" fontId="8" fillId="2" borderId="15" xfId="0" applyNumberFormat="1" applyFont="1" applyFill="1" applyBorder="1"/>
    <xf numFmtId="0" fontId="8" fillId="2" borderId="1" xfId="0" applyFont="1" applyFill="1" applyBorder="1"/>
    <xf numFmtId="4" fontId="8" fillId="2" borderId="1" xfId="0" applyNumberFormat="1" applyFont="1" applyFill="1" applyBorder="1"/>
    <xf numFmtId="4" fontId="8" fillId="2" borderId="15" xfId="0" applyNumberFormat="1" applyFont="1" applyFill="1" applyBorder="1"/>
    <xf numFmtId="0" fontId="10" fillId="2" borderId="0" xfId="0" applyFont="1" applyFill="1" applyBorder="1"/>
    <xf numFmtId="0" fontId="2" fillId="2" borderId="0" xfId="0" applyFont="1" applyFill="1" applyBorder="1"/>
    <xf numFmtId="0" fontId="9" fillId="2" borderId="2" xfId="0" applyFont="1" applyFill="1" applyBorder="1" applyAlignment="1">
      <alignment horizontal="left" indent="2"/>
    </xf>
    <xf numFmtId="166" fontId="9" fillId="2" borderId="2" xfId="0" applyNumberFormat="1" applyFont="1" applyFill="1" applyBorder="1"/>
    <xf numFmtId="166" fontId="9" fillId="2" borderId="16" xfId="0" applyNumberFormat="1" applyFont="1" applyFill="1" applyBorder="1"/>
    <xf numFmtId="164" fontId="9" fillId="2" borderId="2" xfId="0" applyNumberFormat="1" applyFont="1" applyFill="1" applyBorder="1"/>
    <xf numFmtId="164" fontId="9" fillId="2" borderId="16" xfId="0" applyNumberFormat="1" applyFont="1" applyFill="1" applyBorder="1"/>
    <xf numFmtId="4" fontId="9" fillId="2" borderId="2" xfId="0" applyNumberFormat="1" applyFont="1" applyFill="1" applyBorder="1"/>
    <xf numFmtId="4" fontId="9" fillId="2" borderId="16" xfId="0" applyNumberFormat="1" applyFont="1" applyFill="1" applyBorder="1"/>
    <xf numFmtId="0" fontId="8" fillId="2" borderId="2" xfId="0" applyFont="1" applyFill="1" applyBorder="1"/>
    <xf numFmtId="164" fontId="8" fillId="2" borderId="2" xfId="0" applyNumberFormat="1" applyFont="1" applyFill="1" applyBorder="1"/>
    <xf numFmtId="164" fontId="8" fillId="2" borderId="16" xfId="0" applyNumberFormat="1" applyFont="1" applyFill="1" applyBorder="1"/>
    <xf numFmtId="0" fontId="8" fillId="2" borderId="13" xfId="0" applyFont="1" applyFill="1" applyBorder="1"/>
    <xf numFmtId="164" fontId="8" fillId="2" borderId="13" xfId="0" applyNumberFormat="1" applyFont="1" applyFill="1" applyBorder="1"/>
    <xf numFmtId="166" fontId="8" fillId="2" borderId="17" xfId="0" applyNumberFormat="1" applyFont="1" applyFill="1" applyBorder="1"/>
    <xf numFmtId="166" fontId="8" fillId="2" borderId="13" xfId="0" applyNumberFormat="1" applyFont="1" applyFill="1" applyBorder="1"/>
    <xf numFmtId="166" fontId="8" fillId="0" borderId="13" xfId="0" applyNumberFormat="1" applyFont="1" applyBorder="1"/>
    <xf numFmtId="0" fontId="8" fillId="2" borderId="0" xfId="0" applyFont="1" applyFill="1" applyBorder="1"/>
    <xf numFmtId="4" fontId="8" fillId="2" borderId="0" xfId="0" applyNumberFormat="1" applyFont="1" applyFill="1" applyBorder="1"/>
    <xf numFmtId="4" fontId="8" fillId="2" borderId="2" xfId="0" applyNumberFormat="1" applyFont="1" applyFill="1" applyBorder="1"/>
    <xf numFmtId="4" fontId="8" fillId="2" borderId="16" xfId="0" applyNumberFormat="1" applyFont="1" applyFill="1" applyBorder="1"/>
    <xf numFmtId="0" fontId="0" fillId="2" borderId="2" xfId="0" applyFont="1" applyFill="1" applyBorder="1"/>
    <xf numFmtId="0" fontId="0" fillId="2" borderId="0" xfId="0" applyFont="1" applyFill="1"/>
    <xf numFmtId="0" fontId="2" fillId="2" borderId="2" xfId="0" applyFont="1" applyFill="1" applyBorder="1"/>
    <xf numFmtId="0" fontId="0" fillId="2" borderId="1" xfId="0" applyFont="1" applyFill="1" applyBorder="1"/>
    <xf numFmtId="4" fontId="0" fillId="2" borderId="0" xfId="0" applyNumberFormat="1" applyFont="1" applyFill="1"/>
    <xf numFmtId="0" fontId="0" fillId="2" borderId="0" xfId="0" applyFont="1" applyFill="1" applyBorder="1"/>
    <xf numFmtId="164" fontId="8" fillId="2" borderId="0" xfId="0" applyNumberFormat="1" applyFont="1" applyFill="1" applyBorder="1"/>
    <xf numFmtId="0" fontId="2" fillId="3" borderId="2" xfId="0" applyFont="1" applyFill="1" applyBorder="1"/>
    <xf numFmtId="0" fontId="2" fillId="3" borderId="0" xfId="0" applyFont="1" applyFill="1"/>
    <xf numFmtId="0" fontId="0" fillId="3" borderId="0" xfId="0" applyFont="1" applyFill="1"/>
    <xf numFmtId="0" fontId="2" fillId="3" borderId="0" xfId="0" applyFont="1" applyFill="1" applyBorder="1"/>
    <xf numFmtId="164" fontId="8" fillId="3" borderId="1" xfId="0" applyNumberFormat="1" applyFont="1" applyFill="1" applyBorder="1"/>
    <xf numFmtId="164" fontId="8" fillId="3" borderId="0" xfId="0" applyNumberFormat="1" applyFont="1" applyFill="1" applyBorder="1"/>
    <xf numFmtId="164" fontId="8" fillId="3" borderId="2" xfId="0" applyNumberFormat="1" applyFont="1" applyFill="1" applyBorder="1"/>
    <xf numFmtId="164" fontId="8" fillId="3" borderId="0" xfId="0" applyNumberFormat="1" applyFont="1" applyFill="1"/>
    <xf numFmtId="164" fontId="9" fillId="3" borderId="0" xfId="0" applyNumberFormat="1" applyFont="1" applyFill="1"/>
    <xf numFmtId="164" fontId="9" fillId="3" borderId="2" xfId="0" applyNumberFormat="1" applyFont="1" applyFill="1" applyBorder="1"/>
    <xf numFmtId="0" fontId="7" fillId="3" borderId="0" xfId="0" applyFont="1" applyFill="1" applyBorder="1"/>
    <xf numFmtId="165" fontId="8" fillId="3" borderId="1" xfId="1" applyNumberFormat="1" applyFont="1" applyFill="1" applyBorder="1"/>
    <xf numFmtId="165" fontId="8" fillId="3" borderId="0" xfId="1" applyNumberFormat="1" applyFont="1" applyFill="1" applyBorder="1"/>
    <xf numFmtId="165" fontId="8" fillId="3" borderId="2" xfId="1" applyNumberFormat="1" applyFont="1" applyFill="1" applyBorder="1"/>
    <xf numFmtId="165" fontId="8" fillId="3" borderId="0" xfId="1" applyNumberFormat="1" applyFont="1" applyFill="1"/>
    <xf numFmtId="165" fontId="9" fillId="3" borderId="0" xfId="1" applyNumberFormat="1" applyFont="1" applyFill="1"/>
    <xf numFmtId="165" fontId="9" fillId="3" borderId="0" xfId="1" applyNumberFormat="1" applyFont="1" applyFill="1" applyBorder="1"/>
    <xf numFmtId="165" fontId="9" fillId="3" borderId="2" xfId="1" applyNumberFormat="1" applyFont="1" applyFill="1" applyBorder="1"/>
    <xf numFmtId="0" fontId="7" fillId="3" borderId="0" xfId="0" applyFont="1" applyFill="1"/>
    <xf numFmtId="165" fontId="8" fillId="3" borderId="13" xfId="1" applyNumberFormat="1" applyFont="1" applyFill="1" applyBorder="1"/>
    <xf numFmtId="164" fontId="8" fillId="3" borderId="15" xfId="0" applyNumberFormat="1" applyFont="1" applyFill="1" applyBorder="1"/>
    <xf numFmtId="164" fontId="8" fillId="3" borderId="14" xfId="0" applyNumberFormat="1" applyFont="1" applyFill="1" applyBorder="1"/>
    <xf numFmtId="164" fontId="8" fillId="3" borderId="16" xfId="0" applyNumberFormat="1" applyFont="1" applyFill="1" applyBorder="1"/>
    <xf numFmtId="164" fontId="9" fillId="3" borderId="14" xfId="0" applyNumberFormat="1" applyFont="1" applyFill="1" applyBorder="1"/>
    <xf numFmtId="164" fontId="9" fillId="3" borderId="16" xfId="0" applyNumberFormat="1" applyFont="1" applyFill="1" applyBorder="1"/>
    <xf numFmtId="165" fontId="8" fillId="3" borderId="15" xfId="1" applyNumberFormat="1" applyFont="1" applyFill="1" applyBorder="1"/>
    <xf numFmtId="165" fontId="8" fillId="3" borderId="14" xfId="1" applyNumberFormat="1" applyFont="1" applyFill="1" applyBorder="1"/>
    <xf numFmtId="165" fontId="8" fillId="3" borderId="16" xfId="1" applyNumberFormat="1" applyFont="1" applyFill="1" applyBorder="1"/>
    <xf numFmtId="165" fontId="9" fillId="3" borderId="14" xfId="1" applyNumberFormat="1" applyFont="1" applyFill="1" applyBorder="1"/>
    <xf numFmtId="165" fontId="9" fillId="3" borderId="16" xfId="1" applyNumberFormat="1" applyFont="1" applyFill="1" applyBorder="1"/>
    <xf numFmtId="165" fontId="8" fillId="3" borderId="17" xfId="1" applyNumberFormat="1" applyFont="1" applyFill="1" applyBorder="1"/>
    <xf numFmtId="0" fontId="5" fillId="2" borderId="0" xfId="0" applyFont="1" applyFill="1" applyBorder="1"/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3" borderId="1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F1F0A-D629-4E76-B278-0F56EAA464D7}">
  <dimension ref="B1:P18"/>
  <sheetViews>
    <sheetView showGridLines="0" tabSelected="1" zoomScaleNormal="100" workbookViewId="0">
      <selection activeCell="K4" sqref="K4"/>
    </sheetView>
  </sheetViews>
  <sheetFormatPr defaultRowHeight="15" x14ac:dyDescent="0.25"/>
  <cols>
    <col min="2" max="2" width="14.7109375" customWidth="1"/>
    <col min="3" max="3" width="14" bestFit="1" customWidth="1"/>
    <col min="4" max="8" width="12.140625" customWidth="1"/>
    <col min="9" max="10" width="9.7109375" customWidth="1"/>
    <col min="11" max="13" width="12.140625" customWidth="1"/>
    <col min="14" max="14" width="9.140625" customWidth="1"/>
  </cols>
  <sheetData>
    <row r="1" spans="2:16" ht="15.75" thickBot="1" x14ac:dyDescent="0.3"/>
    <row r="2" spans="2:16" ht="16.5" customHeight="1" thickTop="1" thickBot="1" x14ac:dyDescent="0.3">
      <c r="B2" s="148" t="s">
        <v>0</v>
      </c>
      <c r="C2" s="148"/>
      <c r="D2" s="149" t="s">
        <v>12</v>
      </c>
      <c r="E2" s="149"/>
      <c r="F2" s="148" t="s">
        <v>9</v>
      </c>
      <c r="G2" s="148"/>
      <c r="H2" s="148"/>
      <c r="I2" s="150" t="s">
        <v>15</v>
      </c>
      <c r="J2" s="150"/>
      <c r="K2" s="148" t="s">
        <v>10</v>
      </c>
      <c r="L2" s="148"/>
      <c r="M2" s="148"/>
      <c r="N2" s="146" t="s">
        <v>16</v>
      </c>
      <c r="O2" s="146"/>
      <c r="P2" s="146"/>
    </row>
    <row r="3" spans="2:16" ht="16.5" thickTop="1" thickBot="1" x14ac:dyDescent="0.3">
      <c r="B3" s="138" t="s">
        <v>1</v>
      </c>
      <c r="C3" s="138"/>
      <c r="D3" s="7">
        <v>2022</v>
      </c>
      <c r="E3" s="7">
        <v>2023</v>
      </c>
      <c r="F3" s="7">
        <v>2024</v>
      </c>
      <c r="G3" s="7">
        <v>2025</v>
      </c>
      <c r="H3" s="7">
        <v>2026</v>
      </c>
      <c r="I3" s="46">
        <v>2024</v>
      </c>
      <c r="J3" s="46">
        <v>2025</v>
      </c>
      <c r="K3" s="7">
        <v>2024</v>
      </c>
      <c r="L3" s="7">
        <v>2025</v>
      </c>
      <c r="M3" s="7">
        <v>2026</v>
      </c>
      <c r="N3" s="46">
        <v>2024</v>
      </c>
      <c r="O3" s="46">
        <v>2025</v>
      </c>
      <c r="P3" s="46">
        <v>2026</v>
      </c>
    </row>
    <row r="4" spans="2:16" ht="15.75" thickTop="1" x14ac:dyDescent="0.25">
      <c r="B4" s="139" t="s">
        <v>2</v>
      </c>
      <c r="C4" s="8" t="s">
        <v>3</v>
      </c>
      <c r="D4" s="9">
        <v>5.0084999999999997</v>
      </c>
      <c r="E4" s="22">
        <v>5.4252393548498397</v>
      </c>
      <c r="F4" s="9">
        <v>6.0818192660110801</v>
      </c>
      <c r="G4" s="9">
        <v>7.0015570643759304</v>
      </c>
      <c r="H4" s="22">
        <v>5.45844750482759</v>
      </c>
      <c r="I4" s="30">
        <f>+F4-E4</f>
        <v>0.65657991116124048</v>
      </c>
      <c r="J4" s="30">
        <f>+G4-F4</f>
        <v>0.91973779836485026</v>
      </c>
      <c r="K4" s="9">
        <v>5.3564744092699099</v>
      </c>
      <c r="L4" s="9">
        <v>5.31301545899895</v>
      </c>
      <c r="M4" s="9">
        <v>4.3715550177286904</v>
      </c>
      <c r="N4" s="30">
        <f>+F4-K4</f>
        <v>0.72534485674117022</v>
      </c>
      <c r="O4" s="30">
        <f t="shared" ref="O4:O17" si="0">+G4-L4</f>
        <v>1.6885416053769804</v>
      </c>
      <c r="P4" s="30">
        <f t="shared" ref="P4:P17" si="1">+H4-M4</f>
        <v>1.0868924870988996</v>
      </c>
    </row>
    <row r="5" spans="2:16" x14ac:dyDescent="0.25">
      <c r="B5" s="140"/>
      <c r="C5" s="5" t="s">
        <v>4</v>
      </c>
      <c r="D5" s="6"/>
      <c r="E5" s="23">
        <v>1.08807117095049</v>
      </c>
      <c r="F5" s="6">
        <v>1.740348902672</v>
      </c>
      <c r="G5" s="6">
        <v>2.1816505602474399</v>
      </c>
      <c r="H5" s="23">
        <v>1.5997861363096799</v>
      </c>
      <c r="I5" s="31">
        <f t="shared" ref="I5:J17" si="2">+F5-E5</f>
        <v>0.65227773172151005</v>
      </c>
      <c r="J5" s="31">
        <f t="shared" si="2"/>
        <v>0.44130165757543982</v>
      </c>
      <c r="K5" s="6">
        <v>1.2949615579329199</v>
      </c>
      <c r="L5" s="6">
        <v>1.34500238248413</v>
      </c>
      <c r="M5" s="6">
        <v>1.04140926203688</v>
      </c>
      <c r="N5" s="31">
        <f t="shared" ref="N5:N17" si="3">+F5-K5</f>
        <v>0.44538734473908015</v>
      </c>
      <c r="O5" s="31">
        <f t="shared" si="0"/>
        <v>0.83664817776330991</v>
      </c>
      <c r="P5" s="31">
        <f t="shared" si="1"/>
        <v>0.55837687427279992</v>
      </c>
    </row>
    <row r="6" spans="2:16" x14ac:dyDescent="0.25">
      <c r="B6" s="141"/>
      <c r="C6" s="12" t="s">
        <v>5</v>
      </c>
      <c r="D6" s="13"/>
      <c r="E6" s="24">
        <v>0.42488620339313798</v>
      </c>
      <c r="F6" s="13">
        <v>0.96735749592091802</v>
      </c>
      <c r="G6" s="13">
        <v>1.2739301234656999</v>
      </c>
      <c r="H6" s="24">
        <v>0.91678451902946201</v>
      </c>
      <c r="I6" s="32">
        <f t="shared" si="2"/>
        <v>0.54247129252778004</v>
      </c>
      <c r="J6" s="32">
        <f t="shared" si="2"/>
        <v>0.30657262754478187</v>
      </c>
      <c r="K6" s="13">
        <v>0.63965204863267799</v>
      </c>
      <c r="L6" s="13">
        <v>0.68305510822410997</v>
      </c>
      <c r="M6" s="13">
        <v>0.50864591488616595</v>
      </c>
      <c r="N6" s="32">
        <f t="shared" si="3"/>
        <v>0.32770544728824003</v>
      </c>
      <c r="O6" s="32">
        <f t="shared" si="0"/>
        <v>0.59087501524158992</v>
      </c>
      <c r="P6" s="32">
        <f t="shared" si="1"/>
        <v>0.40813860414329606</v>
      </c>
    </row>
    <row r="7" spans="2:16" x14ac:dyDescent="0.25">
      <c r="B7" s="142" t="s">
        <v>6</v>
      </c>
      <c r="C7" s="14" t="s">
        <v>3</v>
      </c>
      <c r="D7" s="15">
        <v>30.033770000000001</v>
      </c>
      <c r="E7" s="25">
        <v>29.832131497228701</v>
      </c>
      <c r="F7" s="15">
        <v>28.9595337404558</v>
      </c>
      <c r="G7" s="15">
        <v>28.971858383367</v>
      </c>
      <c r="H7" s="25">
        <v>25.881636327057301</v>
      </c>
      <c r="I7" s="33">
        <f t="shared" si="2"/>
        <v>-0.87259775677290108</v>
      </c>
      <c r="J7" s="33">
        <f t="shared" si="2"/>
        <v>1.232464291119939E-2</v>
      </c>
      <c r="K7" s="15">
        <v>28.321111139674802</v>
      </c>
      <c r="L7" s="15">
        <v>27.852030125052199</v>
      </c>
      <c r="M7" s="15">
        <v>25.312086372393299</v>
      </c>
      <c r="N7" s="33">
        <f t="shared" si="3"/>
        <v>0.63842260078099855</v>
      </c>
      <c r="O7" s="33">
        <f t="shared" si="0"/>
        <v>1.1198282583148007</v>
      </c>
      <c r="P7" s="33">
        <f t="shared" si="1"/>
        <v>0.56954995466400149</v>
      </c>
    </row>
    <row r="8" spans="2:16" x14ac:dyDescent="0.25">
      <c r="B8" s="140"/>
      <c r="C8" s="5" t="s">
        <v>4</v>
      </c>
      <c r="D8" s="6"/>
      <c r="E8" s="23">
        <v>7.5014351658104497</v>
      </c>
      <c r="F8" s="6">
        <v>7.8233605841153597</v>
      </c>
      <c r="G8" s="6">
        <v>8.31948085133806</v>
      </c>
      <c r="H8" s="23">
        <v>6.9358065724942897</v>
      </c>
      <c r="I8" s="31">
        <f t="shared" si="2"/>
        <v>0.32192541830491006</v>
      </c>
      <c r="J8" s="31">
        <f t="shared" si="2"/>
        <v>0.49612026722270031</v>
      </c>
      <c r="K8" s="6">
        <v>7.2459454222784396</v>
      </c>
      <c r="L8" s="6">
        <v>7.1716674809358398</v>
      </c>
      <c r="M8" s="6">
        <v>6.1996073092583304</v>
      </c>
      <c r="N8" s="31">
        <f t="shared" si="3"/>
        <v>0.5774151618369201</v>
      </c>
      <c r="O8" s="31">
        <f t="shared" si="0"/>
        <v>1.1478133704022202</v>
      </c>
      <c r="P8" s="31">
        <f t="shared" si="1"/>
        <v>0.7361992632359593</v>
      </c>
    </row>
    <row r="9" spans="2:16" x14ac:dyDescent="0.25">
      <c r="B9" s="141"/>
      <c r="C9" s="12" t="s">
        <v>5</v>
      </c>
      <c r="D9" s="13"/>
      <c r="E9" s="24">
        <v>2.7897055264848998</v>
      </c>
      <c r="F9" s="13">
        <v>3.3139101229983599</v>
      </c>
      <c r="G9" s="13">
        <v>3.7594964252760898</v>
      </c>
      <c r="H9" s="24">
        <v>2.9714552737637301</v>
      </c>
      <c r="I9" s="32">
        <f t="shared" si="2"/>
        <v>0.52420459651346007</v>
      </c>
      <c r="J9" s="32">
        <f t="shared" si="2"/>
        <v>0.44558630227773</v>
      </c>
      <c r="K9" s="13">
        <v>2.8502340671747199</v>
      </c>
      <c r="L9" s="13">
        <v>2.8621271712638898</v>
      </c>
      <c r="M9" s="13">
        <v>2.37711322469442</v>
      </c>
      <c r="N9" s="32">
        <f t="shared" si="3"/>
        <v>0.46367605582363991</v>
      </c>
      <c r="O9" s="32">
        <f t="shared" si="0"/>
        <v>0.89736925401220002</v>
      </c>
      <c r="P9" s="32">
        <f t="shared" si="1"/>
        <v>0.5943420490693101</v>
      </c>
    </row>
    <row r="10" spans="2:16" x14ac:dyDescent="0.25">
      <c r="B10" s="143" t="s">
        <v>7</v>
      </c>
      <c r="C10" s="18" t="s">
        <v>3</v>
      </c>
      <c r="D10" s="19">
        <v>74.095669999999998</v>
      </c>
      <c r="E10" s="26">
        <v>73.678339883601694</v>
      </c>
      <c r="F10" s="19">
        <v>71.796993299041702</v>
      </c>
      <c r="G10" s="19">
        <v>70.188932747168394</v>
      </c>
      <c r="H10" s="26">
        <v>68.042088333562305</v>
      </c>
      <c r="I10" s="33">
        <f t="shared" si="2"/>
        <v>-1.8813465845599922</v>
      </c>
      <c r="J10" s="33">
        <f t="shared" si="2"/>
        <v>-1.608060551873308</v>
      </c>
      <c r="K10" s="19">
        <v>71.947328513093893</v>
      </c>
      <c r="L10" s="19">
        <v>71.175554248099104</v>
      </c>
      <c r="M10" s="19">
        <v>68.866646955277304</v>
      </c>
      <c r="N10" s="33">
        <f t="shared" si="3"/>
        <v>-0.15033521405219119</v>
      </c>
      <c r="O10" s="33">
        <f t="shared" si="0"/>
        <v>-0.98662150093070977</v>
      </c>
      <c r="P10" s="33">
        <f t="shared" si="1"/>
        <v>-0.82455862171499916</v>
      </c>
    </row>
    <row r="11" spans="2:16" x14ac:dyDescent="0.25">
      <c r="B11" s="144"/>
      <c r="C11" s="16" t="s">
        <v>4</v>
      </c>
      <c r="D11" s="17"/>
      <c r="E11" s="27">
        <v>29.559623337588601</v>
      </c>
      <c r="F11" s="17">
        <v>28.950440621710499</v>
      </c>
      <c r="G11" s="17">
        <v>28.710161235843099</v>
      </c>
      <c r="H11" s="27">
        <v>26.660382177097901</v>
      </c>
      <c r="I11" s="31">
        <f t="shared" si="2"/>
        <v>-0.60918271587810224</v>
      </c>
      <c r="J11" s="31">
        <f t="shared" si="2"/>
        <v>-0.2402793858673995</v>
      </c>
      <c r="K11" s="17">
        <v>28.515453731289199</v>
      </c>
      <c r="L11" s="17">
        <v>28.1966926070168</v>
      </c>
      <c r="M11" s="17">
        <v>26.378567477865602</v>
      </c>
      <c r="N11" s="31">
        <f t="shared" si="3"/>
        <v>0.43498689042129968</v>
      </c>
      <c r="O11" s="31">
        <f t="shared" si="0"/>
        <v>0.51346862882629907</v>
      </c>
      <c r="P11" s="31">
        <f t="shared" si="1"/>
        <v>0.2818146992322994</v>
      </c>
    </row>
    <row r="12" spans="2:16" x14ac:dyDescent="0.25">
      <c r="B12" s="145"/>
      <c r="C12" s="20" t="s">
        <v>5</v>
      </c>
      <c r="D12" s="21"/>
      <c r="E12" s="28">
        <v>14.858701929545999</v>
      </c>
      <c r="F12" s="21">
        <v>14.832711851391601</v>
      </c>
      <c r="G12" s="21">
        <v>15.0335640224201</v>
      </c>
      <c r="H12" s="28">
        <v>13.4583268644865</v>
      </c>
      <c r="I12" s="32">
        <f t="shared" si="2"/>
        <v>-2.5990078154398688E-2</v>
      </c>
      <c r="J12" s="32">
        <f t="shared" si="2"/>
        <v>0.20085217102849917</v>
      </c>
      <c r="K12" s="21">
        <v>14.320644571029</v>
      </c>
      <c r="L12" s="21">
        <v>14.1666000611134</v>
      </c>
      <c r="M12" s="21">
        <v>12.926798310132</v>
      </c>
      <c r="N12" s="32">
        <f t="shared" si="3"/>
        <v>0.51206728036260074</v>
      </c>
      <c r="O12" s="32">
        <f t="shared" si="0"/>
        <v>0.86696396130670017</v>
      </c>
      <c r="P12" s="32">
        <f t="shared" si="1"/>
        <v>0.53152855435449986</v>
      </c>
    </row>
    <row r="13" spans="2:16" x14ac:dyDescent="0.25">
      <c r="B13" s="147" t="s">
        <v>14</v>
      </c>
      <c r="C13" s="147"/>
      <c r="D13" s="39">
        <v>171.18637084960938</v>
      </c>
      <c r="E13" s="40">
        <v>172.95431518554688</v>
      </c>
      <c r="F13" s="41">
        <v>174.70121765136719</v>
      </c>
      <c r="G13" s="41">
        <v>176.4215087890625</v>
      </c>
      <c r="H13" s="40">
        <v>178.10614013671875</v>
      </c>
      <c r="I13" s="38">
        <f t="shared" si="2"/>
        <v>1.7469024658203125</v>
      </c>
      <c r="J13" s="38">
        <f t="shared" si="2"/>
        <v>1.7202911376953125</v>
      </c>
      <c r="K13" s="41">
        <v>174.70121765136719</v>
      </c>
      <c r="L13" s="41">
        <v>176.4215087890625</v>
      </c>
      <c r="M13" s="40">
        <v>178.10614013671875</v>
      </c>
      <c r="N13" s="47">
        <f t="shared" si="3"/>
        <v>0</v>
      </c>
      <c r="O13" s="47">
        <f t="shared" si="0"/>
        <v>0</v>
      </c>
      <c r="P13" s="48">
        <f t="shared" si="1"/>
        <v>0</v>
      </c>
    </row>
    <row r="14" spans="2:16" x14ac:dyDescent="0.25">
      <c r="B14" s="136" t="s">
        <v>11</v>
      </c>
      <c r="C14" s="5" t="s">
        <v>2</v>
      </c>
      <c r="D14" s="42">
        <f>+D$13*D4/100</f>
        <v>8.5738693840026841</v>
      </c>
      <c r="E14" s="43">
        <f>+E$13*E4/100</f>
        <v>9.3831855733573217</v>
      </c>
      <c r="F14" s="42">
        <f>+F$13*F4/100</f>
        <v>10.6250123130768</v>
      </c>
      <c r="G14" s="42">
        <f>+G$13*G4/100</f>
        <v>12.352252611699209</v>
      </c>
      <c r="H14" s="43">
        <f>+H$13*H4/100</f>
        <v>9.7218301622374561</v>
      </c>
      <c r="I14" s="35">
        <f t="shared" si="2"/>
        <v>1.2418267397194782</v>
      </c>
      <c r="J14" s="35">
        <f t="shared" si="2"/>
        <v>1.7272402986224087</v>
      </c>
      <c r="K14" s="42">
        <f>+K$13*K4/100</f>
        <v>9.3578260161784108</v>
      </c>
      <c r="L14" s="42">
        <f>+L$13*L4/100</f>
        <v>9.3733020349620819</v>
      </c>
      <c r="M14" s="42">
        <f>+M$13*M4/100</f>
        <v>7.7860079060296208</v>
      </c>
      <c r="N14" s="49">
        <f t="shared" si="3"/>
        <v>1.2671862968983891</v>
      </c>
      <c r="O14" s="49">
        <f t="shared" si="0"/>
        <v>2.9789505767371267</v>
      </c>
      <c r="P14" s="49">
        <f t="shared" si="1"/>
        <v>1.9358222562078353</v>
      </c>
    </row>
    <row r="15" spans="2:16" x14ac:dyDescent="0.25">
      <c r="B15" s="136"/>
      <c r="C15" s="5" t="s">
        <v>6</v>
      </c>
      <c r="D15" s="42">
        <f>+D$13*D7/100</f>
        <v>51.413720892318722</v>
      </c>
      <c r="E15" s="43">
        <f>+E$13*E7/100</f>
        <v>51.595958736283727</v>
      </c>
      <c r="F15" s="42">
        <f>+F$13*F7/100</f>
        <v>50.592658070734807</v>
      </c>
      <c r="G15" s="42">
        <f>+G$13*G7/100</f>
        <v>51.112589684166551</v>
      </c>
      <c r="H15" s="43">
        <f>+H$13*H7/100</f>
        <v>46.09678346634459</v>
      </c>
      <c r="I15" s="36">
        <f t="shared" si="2"/>
        <v>-1.0033006655489203</v>
      </c>
      <c r="J15" s="36">
        <f t="shared" si="2"/>
        <v>0.51993161343174421</v>
      </c>
      <c r="K15" s="42">
        <f>+K$13*K7/100</f>
        <v>49.477326013408877</v>
      </c>
      <c r="L15" s="42">
        <f>+L$13*L7/100</f>
        <v>49.1369717750013</v>
      </c>
      <c r="M15" s="42">
        <f>+M$13*M7/100</f>
        <v>45.082380025942101</v>
      </c>
      <c r="N15" s="49">
        <f t="shared" si="3"/>
        <v>1.1153320573259293</v>
      </c>
      <c r="O15" s="49">
        <f t="shared" si="0"/>
        <v>1.9756179091652513</v>
      </c>
      <c r="P15" s="49">
        <f t="shared" si="1"/>
        <v>1.0144034404024893</v>
      </c>
    </row>
    <row r="16" spans="2:16" x14ac:dyDescent="0.25">
      <c r="B16" s="137"/>
      <c r="C16" s="12" t="s">
        <v>7</v>
      </c>
      <c r="D16" s="44">
        <f>+D$13*D10/100</f>
        <v>126.84168842970276</v>
      </c>
      <c r="E16" s="45">
        <f>+E$13*E10/100</f>
        <v>127.42986818576297</v>
      </c>
      <c r="F16" s="44">
        <f>+F$13*F10/100</f>
        <v>125.43022153049637</v>
      </c>
      <c r="G16" s="44">
        <f>+G$13*G10/100</f>
        <v>123.82837415549486</v>
      </c>
      <c r="H16" s="45">
        <f>+H$13*H10/100</f>
        <v>121.18713719932444</v>
      </c>
      <c r="I16" s="37">
        <f t="shared" si="2"/>
        <v>-1.9996466552666021</v>
      </c>
      <c r="J16" s="37">
        <f t="shared" si="2"/>
        <v>-1.6018473750015119</v>
      </c>
      <c r="K16" s="44">
        <f>+K$13*K10/100</f>
        <v>125.69285898000433</v>
      </c>
      <c r="L16" s="44">
        <f>+L$13*L10/100</f>
        <v>125.5689866934741</v>
      </c>
      <c r="M16" s="44">
        <f>+M$13*M10/100</f>
        <v>122.65572673362554</v>
      </c>
      <c r="N16" s="50">
        <f t="shared" si="3"/>
        <v>-0.26263744950796308</v>
      </c>
      <c r="O16" s="50">
        <f t="shared" si="0"/>
        <v>-1.7406125379792456</v>
      </c>
      <c r="P16" s="50">
        <f t="shared" si="1"/>
        <v>-1.4685895343011026</v>
      </c>
    </row>
    <row r="17" spans="2:16" ht="15.75" thickBot="1" x14ac:dyDescent="0.3">
      <c r="B17" s="135" t="s">
        <v>8</v>
      </c>
      <c r="C17" s="135"/>
      <c r="D17" s="10">
        <v>33.372999999999998</v>
      </c>
      <c r="E17" s="29">
        <v>33.864011327841602</v>
      </c>
      <c r="F17" s="11">
        <v>34.9598029732988</v>
      </c>
      <c r="G17" s="11">
        <v>36.369480796020099</v>
      </c>
      <c r="H17" s="29">
        <v>35.618504858530301</v>
      </c>
      <c r="I17" s="34">
        <f t="shared" si="2"/>
        <v>1.0957916454571972</v>
      </c>
      <c r="J17" s="34">
        <f t="shared" si="2"/>
        <v>1.4096778227212994</v>
      </c>
      <c r="K17" s="11">
        <v>34.252623519523702</v>
      </c>
      <c r="L17" s="11">
        <v>34.622202284253902</v>
      </c>
      <c r="M17" s="11">
        <v>34.547264705815898</v>
      </c>
      <c r="N17" s="34">
        <f t="shared" si="3"/>
        <v>0.7071794537750975</v>
      </c>
      <c r="O17" s="34">
        <f t="shared" si="0"/>
        <v>1.7472785117661971</v>
      </c>
      <c r="P17" s="34">
        <f t="shared" si="1"/>
        <v>1.0712401527144024</v>
      </c>
    </row>
    <row r="18" spans="2:16" ht="15.75" thickTop="1" x14ac:dyDescent="0.25">
      <c r="B18" s="4" t="s">
        <v>13</v>
      </c>
      <c r="C18" s="2"/>
      <c r="D18" s="1"/>
      <c r="E18" s="1"/>
      <c r="F18" s="3"/>
      <c r="G18" s="1"/>
      <c r="H18" s="1"/>
      <c r="I18" s="1"/>
      <c r="J18" s="1"/>
      <c r="K18" s="3"/>
      <c r="L18" s="3"/>
      <c r="M18" s="1"/>
    </row>
  </sheetData>
  <mergeCells count="13">
    <mergeCell ref="N2:P2"/>
    <mergeCell ref="B13:C13"/>
    <mergeCell ref="B2:C2"/>
    <mergeCell ref="F2:H2"/>
    <mergeCell ref="K2:M2"/>
    <mergeCell ref="D2:E2"/>
    <mergeCell ref="I2:J2"/>
    <mergeCell ref="B17:C17"/>
    <mergeCell ref="B14:B16"/>
    <mergeCell ref="B3:C3"/>
    <mergeCell ref="B4:B6"/>
    <mergeCell ref="B7:B9"/>
    <mergeCell ref="B10:B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3F8D-5E44-44AF-90FD-70B7F694A020}">
  <dimension ref="B1:P54"/>
  <sheetViews>
    <sheetView workbookViewId="0">
      <selection activeCell="P23" sqref="P23"/>
    </sheetView>
  </sheetViews>
  <sheetFormatPr defaultRowHeight="15" x14ac:dyDescent="0.25"/>
  <cols>
    <col min="1" max="1" width="9.140625" style="97"/>
    <col min="2" max="2" width="24" style="97" customWidth="1"/>
    <col min="3" max="7" width="9.140625" style="97"/>
    <col min="8" max="8" width="10.140625" style="97" customWidth="1"/>
    <col min="9" max="9" width="10.28515625" style="97" customWidth="1"/>
    <col min="10" max="16384" width="9.140625" style="97"/>
  </cols>
  <sheetData>
    <row r="1" spans="2:15" ht="15.75" thickBot="1" x14ac:dyDescent="0.3"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</row>
    <row r="2" spans="2:15" ht="15.75" thickTop="1" x14ac:dyDescent="0.25">
      <c r="C2" s="151" t="s">
        <v>12</v>
      </c>
      <c r="D2" s="151"/>
      <c r="E2" s="151" t="s">
        <v>9</v>
      </c>
      <c r="F2" s="151"/>
      <c r="G2" s="151"/>
      <c r="H2" s="152" t="s">
        <v>36</v>
      </c>
      <c r="I2" s="152"/>
      <c r="J2" s="151" t="s">
        <v>10</v>
      </c>
      <c r="K2" s="151"/>
      <c r="L2" s="151"/>
      <c r="M2" s="152" t="s">
        <v>17</v>
      </c>
      <c r="N2" s="152"/>
      <c r="O2" s="152"/>
    </row>
    <row r="3" spans="2:15" ht="15.75" thickBot="1" x14ac:dyDescent="0.3">
      <c r="B3" s="96"/>
      <c r="C3" s="98">
        <v>2022</v>
      </c>
      <c r="D3" s="98">
        <v>2023</v>
      </c>
      <c r="E3" s="98">
        <v>2024</v>
      </c>
      <c r="F3" s="98">
        <v>2025</v>
      </c>
      <c r="G3" s="98">
        <v>2026</v>
      </c>
      <c r="H3" s="103">
        <v>2022</v>
      </c>
      <c r="I3" s="103">
        <v>2023</v>
      </c>
      <c r="J3" s="98">
        <v>2024</v>
      </c>
      <c r="K3" s="98">
        <v>2025</v>
      </c>
      <c r="L3" s="98">
        <v>2026</v>
      </c>
      <c r="M3" s="103">
        <v>2024</v>
      </c>
      <c r="N3" s="103">
        <v>2025</v>
      </c>
      <c r="O3" s="103">
        <v>2026</v>
      </c>
    </row>
    <row r="4" spans="2:15" ht="15.75" thickTop="1" x14ac:dyDescent="0.25">
      <c r="D4" s="64"/>
      <c r="E4" s="64"/>
      <c r="F4" s="64"/>
      <c r="G4" s="64"/>
      <c r="H4" s="104"/>
      <c r="I4" s="105"/>
      <c r="J4" s="64"/>
      <c r="K4" s="64"/>
      <c r="L4" s="64"/>
      <c r="M4" s="104"/>
      <c r="N4" s="104"/>
      <c r="O4" s="104"/>
    </row>
    <row r="5" spans="2:15" ht="15.75" thickBot="1" x14ac:dyDescent="0.3">
      <c r="B5" s="134" t="s">
        <v>18</v>
      </c>
      <c r="C5" s="69"/>
      <c r="D5" s="76"/>
      <c r="E5" s="76"/>
      <c r="F5" s="76"/>
      <c r="G5" s="76"/>
      <c r="H5" s="106"/>
      <c r="I5" s="106"/>
      <c r="J5" s="76"/>
      <c r="K5" s="76"/>
      <c r="L5" s="76"/>
      <c r="M5" s="106"/>
      <c r="N5" s="106"/>
      <c r="O5" s="106"/>
    </row>
    <row r="6" spans="2:15" ht="15.75" thickTop="1" x14ac:dyDescent="0.25">
      <c r="B6" s="99" t="s">
        <v>19</v>
      </c>
      <c r="C6" s="70"/>
      <c r="D6" s="71">
        <v>0.94243811271377265</v>
      </c>
      <c r="E6" s="70">
        <v>2.9006061712424147</v>
      </c>
      <c r="F6" s="70">
        <v>2.8270384419830208</v>
      </c>
      <c r="G6" s="71">
        <v>3.8289226101913654</v>
      </c>
      <c r="H6" s="107"/>
      <c r="I6" s="107">
        <f t="shared" ref="I6:I16" si="0">+E6-D6</f>
        <v>1.9581680585286421</v>
      </c>
      <c r="J6" s="70">
        <v>2.9006061712424147</v>
      </c>
      <c r="K6" s="70">
        <v>1.376887023808937</v>
      </c>
      <c r="L6" s="71">
        <v>4.3043839062131717</v>
      </c>
      <c r="M6" s="107"/>
      <c r="N6" s="107">
        <f t="shared" ref="N6:N16" si="1">+F6-K6</f>
        <v>1.4501514181740838</v>
      </c>
      <c r="O6" s="123">
        <f t="shared" ref="O6:O16" si="2">+G6-L6</f>
        <v>-0.47546129602180631</v>
      </c>
    </row>
    <row r="7" spans="2:15" x14ac:dyDescent="0.25">
      <c r="B7" s="101" t="s">
        <v>37</v>
      </c>
      <c r="C7" s="102">
        <v>-15.118548082127003</v>
      </c>
      <c r="D7" s="52">
        <v>2.7507075041080409</v>
      </c>
      <c r="E7" s="102">
        <v>10.648737918617247</v>
      </c>
      <c r="F7" s="102">
        <v>4.5500167280026815</v>
      </c>
      <c r="G7" s="52">
        <v>6.0000000000000053</v>
      </c>
      <c r="H7" s="108">
        <f t="shared" ref="H7:H16" si="3">+E7-C7</f>
        <v>25.767286000744249</v>
      </c>
      <c r="I7" s="108">
        <f t="shared" si="0"/>
        <v>7.898030414509206</v>
      </c>
      <c r="J7" s="102">
        <v>3.5000957881000438</v>
      </c>
      <c r="K7" s="102">
        <v>7.4999999999999956</v>
      </c>
      <c r="L7" s="52">
        <v>4.2999999999999927</v>
      </c>
      <c r="M7" s="108">
        <f t="shared" ref="M7:M16" si="4">+E7-J7</f>
        <v>7.148642130517203</v>
      </c>
      <c r="N7" s="108">
        <f t="shared" si="1"/>
        <v>-2.949983271997314</v>
      </c>
      <c r="O7" s="124">
        <f t="shared" si="2"/>
        <v>1.7000000000000126</v>
      </c>
    </row>
    <row r="8" spans="2:15" ht="15.75" thickBot="1" x14ac:dyDescent="0.3">
      <c r="B8" s="96" t="s">
        <v>20</v>
      </c>
      <c r="C8" s="85">
        <v>7.0998252471008216</v>
      </c>
      <c r="D8" s="86">
        <v>5.775115855083901</v>
      </c>
      <c r="E8" s="85">
        <v>5.2177503484640564</v>
      </c>
      <c r="F8" s="85">
        <v>3.9513981653316099</v>
      </c>
      <c r="G8" s="86">
        <v>5.4696937198439821</v>
      </c>
      <c r="H8" s="109">
        <f t="shared" si="3"/>
        <v>-1.8820748986367652</v>
      </c>
      <c r="I8" s="109">
        <f t="shared" si="0"/>
        <v>-0.55736550661984463</v>
      </c>
      <c r="J8" s="85">
        <v>5.6430239712543351</v>
      </c>
      <c r="K8" s="85">
        <v>5.6820214633648725</v>
      </c>
      <c r="L8" s="86">
        <v>5.9219087847452778</v>
      </c>
      <c r="M8" s="109">
        <f t="shared" si="4"/>
        <v>-0.42527362279027869</v>
      </c>
      <c r="N8" s="109">
        <f t="shared" si="1"/>
        <v>-1.7306232980332625</v>
      </c>
      <c r="O8" s="125">
        <f t="shared" si="2"/>
        <v>-0.4522150649012957</v>
      </c>
    </row>
    <row r="9" spans="2:15" ht="15.75" thickTop="1" x14ac:dyDescent="0.25">
      <c r="B9" s="53" t="s">
        <v>21</v>
      </c>
      <c r="C9" s="51">
        <v>3.0539818698030352</v>
      </c>
      <c r="D9" s="52">
        <v>3.3714392206769972</v>
      </c>
      <c r="E9" s="51">
        <v>3.2999999999999918</v>
      </c>
      <c r="F9" s="51">
        <v>3.0000000000000027</v>
      </c>
      <c r="G9" s="52">
        <v>3.0999999999999917</v>
      </c>
      <c r="H9" s="110">
        <f t="shared" si="3"/>
        <v>0.24601813019695662</v>
      </c>
      <c r="I9" s="110">
        <f t="shared" si="0"/>
        <v>-7.1439220677005366E-2</v>
      </c>
      <c r="J9" s="51">
        <v>3.0999999999999917</v>
      </c>
      <c r="K9" s="51">
        <v>3.0999999999999917</v>
      </c>
      <c r="L9" s="52">
        <v>3.2000000000000028</v>
      </c>
      <c r="M9" s="110">
        <f t="shared" si="4"/>
        <v>0.20000000000000018</v>
      </c>
      <c r="N9" s="110">
        <f t="shared" si="1"/>
        <v>-9.9999999999988987E-2</v>
      </c>
      <c r="O9" s="124">
        <f t="shared" si="2"/>
        <v>-0.10000000000001119</v>
      </c>
    </row>
    <row r="10" spans="2:15" x14ac:dyDescent="0.25">
      <c r="B10" s="53" t="s">
        <v>22</v>
      </c>
      <c r="C10" s="51">
        <v>9.8556838112562559</v>
      </c>
      <c r="D10" s="52">
        <v>8.367331362803121</v>
      </c>
      <c r="E10" s="51">
        <v>5.8000000000000052</v>
      </c>
      <c r="F10" s="51">
        <v>3.2999999999999918</v>
      </c>
      <c r="G10" s="52">
        <v>5.4000000000000048</v>
      </c>
      <c r="H10" s="110">
        <f t="shared" si="3"/>
        <v>-4.0556838112562508</v>
      </c>
      <c r="I10" s="110">
        <f t="shared" si="0"/>
        <v>-2.5673313628031158</v>
      </c>
      <c r="J10" s="51">
        <v>6.6000000000000059</v>
      </c>
      <c r="K10" s="51">
        <v>7.2000000000000064</v>
      </c>
      <c r="L10" s="52">
        <v>6.800000000000006</v>
      </c>
      <c r="M10" s="110">
        <f t="shared" si="4"/>
        <v>-0.80000000000000071</v>
      </c>
      <c r="N10" s="110">
        <f t="shared" si="1"/>
        <v>-3.9000000000000146</v>
      </c>
      <c r="O10" s="124">
        <f t="shared" si="2"/>
        <v>-1.4000000000000012</v>
      </c>
    </row>
    <row r="11" spans="2:15" x14ac:dyDescent="0.25">
      <c r="B11" s="54" t="s">
        <v>22</v>
      </c>
      <c r="C11" s="55">
        <v>10.260757320076387</v>
      </c>
      <c r="D11" s="56">
        <v>8.8502524776017388</v>
      </c>
      <c r="E11" s="55">
        <v>6.3596228692061496</v>
      </c>
      <c r="F11" s="55">
        <v>3.8301260267451287</v>
      </c>
      <c r="G11" s="56">
        <v>5.3960032767690347</v>
      </c>
      <c r="H11" s="111">
        <f t="shared" si="3"/>
        <v>-3.901134450870237</v>
      </c>
      <c r="I11" s="111">
        <f t="shared" si="0"/>
        <v>-2.4906296083955892</v>
      </c>
      <c r="J11" s="55">
        <v>8.280275228269641</v>
      </c>
      <c r="K11" s="55">
        <v>7.2635902477755643</v>
      </c>
      <c r="L11" s="56">
        <v>6.0469098981218439</v>
      </c>
      <c r="M11" s="111">
        <f t="shared" si="4"/>
        <v>-1.9206523590634914</v>
      </c>
      <c r="N11" s="111">
        <f t="shared" si="1"/>
        <v>-3.4334642210304356</v>
      </c>
      <c r="O11" s="126">
        <f t="shared" si="2"/>
        <v>-0.65090662135280919</v>
      </c>
    </row>
    <row r="12" spans="2:15" x14ac:dyDescent="0.25">
      <c r="B12" s="54" t="s">
        <v>23</v>
      </c>
      <c r="C12" s="55">
        <v>8.7094316183575327</v>
      </c>
      <c r="D12" s="56">
        <v>6.9812897214777125</v>
      </c>
      <c r="E12" s="55">
        <v>4.1657548725832827</v>
      </c>
      <c r="F12" s="55">
        <v>1.7192882016643374</v>
      </c>
      <c r="G12" s="56">
        <v>5.412164596607405</v>
      </c>
      <c r="H12" s="111">
        <f t="shared" si="3"/>
        <v>-4.54367674577425</v>
      </c>
      <c r="I12" s="111">
        <f t="shared" si="0"/>
        <v>-2.8155348488944298</v>
      </c>
      <c r="J12" s="55">
        <v>1.6931574812975914</v>
      </c>
      <c r="K12" s="55">
        <v>7.0022712452559865</v>
      </c>
      <c r="L12" s="56">
        <v>9.1473918192328085</v>
      </c>
      <c r="M12" s="111">
        <f t="shared" si="4"/>
        <v>2.4725973912856913</v>
      </c>
      <c r="N12" s="111">
        <f t="shared" si="1"/>
        <v>-5.2829830435916492</v>
      </c>
      <c r="O12" s="126">
        <f t="shared" si="2"/>
        <v>-3.7352272226254035</v>
      </c>
    </row>
    <row r="13" spans="2:15" x14ac:dyDescent="0.25">
      <c r="B13" s="53" t="s">
        <v>24</v>
      </c>
      <c r="C13" s="51">
        <v>6.2566752865047315</v>
      </c>
      <c r="D13" s="52">
        <v>5.3712425094595284</v>
      </c>
      <c r="E13" s="51">
        <v>5.3227490934599331</v>
      </c>
      <c r="F13" s="51">
        <v>4.6647135906619841</v>
      </c>
      <c r="G13" s="52">
        <v>6.0337744301722562</v>
      </c>
      <c r="H13" s="110">
        <f t="shared" si="3"/>
        <v>-0.9339261930447984</v>
      </c>
      <c r="I13" s="110">
        <f t="shared" si="0"/>
        <v>-4.8493415999595335E-2</v>
      </c>
      <c r="J13" s="51">
        <v>5.638692947569246</v>
      </c>
      <c r="K13" s="51">
        <v>5.1098360667288345</v>
      </c>
      <c r="L13" s="52">
        <v>5.8214342249091944</v>
      </c>
      <c r="M13" s="110">
        <f t="shared" si="4"/>
        <v>-0.31594385410931292</v>
      </c>
      <c r="N13" s="110">
        <f t="shared" si="1"/>
        <v>-0.4451224760668504</v>
      </c>
      <c r="O13" s="124">
        <f t="shared" si="2"/>
        <v>0.21234020526306185</v>
      </c>
    </row>
    <row r="14" spans="2:15" x14ac:dyDescent="0.25">
      <c r="B14" s="54" t="s">
        <v>24</v>
      </c>
      <c r="C14" s="55">
        <v>6.4294368901948395</v>
      </c>
      <c r="D14" s="56">
        <v>5.5451795194184195</v>
      </c>
      <c r="E14" s="55">
        <v>5.4982105651907309</v>
      </c>
      <c r="F14" s="55">
        <v>4.6856189442830321</v>
      </c>
      <c r="G14" s="56">
        <v>6.2653281122358129</v>
      </c>
      <c r="H14" s="111">
        <f t="shared" si="3"/>
        <v>-0.93122632500410862</v>
      </c>
      <c r="I14" s="111">
        <f t="shared" si="0"/>
        <v>-4.6968954227688542E-2</v>
      </c>
      <c r="J14" s="55">
        <v>5.3310623621697806</v>
      </c>
      <c r="K14" s="55">
        <v>4.1309550456509303</v>
      </c>
      <c r="L14" s="56">
        <v>4.9041472115346485</v>
      </c>
      <c r="M14" s="111">
        <f t="shared" si="4"/>
        <v>0.16714820302095035</v>
      </c>
      <c r="N14" s="111">
        <f t="shared" si="1"/>
        <v>0.55466389863210175</v>
      </c>
      <c r="O14" s="126">
        <f t="shared" si="2"/>
        <v>1.3611809007011644</v>
      </c>
    </row>
    <row r="15" spans="2:15" x14ac:dyDescent="0.25">
      <c r="B15" s="54" t="s">
        <v>25</v>
      </c>
      <c r="C15" s="55">
        <v>5.6083104884278701</v>
      </c>
      <c r="D15" s="56">
        <v>5.6143942173537686</v>
      </c>
      <c r="E15" s="55">
        <v>5.4999999999999938</v>
      </c>
      <c r="F15" s="55">
        <v>5.4999999999999938</v>
      </c>
      <c r="G15" s="56">
        <v>6.0000000000000053</v>
      </c>
      <c r="H15" s="111">
        <f t="shared" si="3"/>
        <v>-0.10831048842787627</v>
      </c>
      <c r="I15" s="111">
        <f t="shared" si="0"/>
        <v>-0.11439421735377486</v>
      </c>
      <c r="J15" s="55">
        <v>6.7137664498186256</v>
      </c>
      <c r="K15" s="55">
        <v>8.9572838413643829</v>
      </c>
      <c r="L15" s="56">
        <v>8.9733487922753596</v>
      </c>
      <c r="M15" s="111">
        <f t="shared" si="4"/>
        <v>-1.2137664498186318</v>
      </c>
      <c r="N15" s="111">
        <f t="shared" si="1"/>
        <v>-3.4572838413643892</v>
      </c>
      <c r="O15" s="126">
        <f t="shared" si="2"/>
        <v>-2.9733487922753543</v>
      </c>
    </row>
    <row r="16" spans="2:15" ht="15.75" thickBot="1" x14ac:dyDescent="0.3">
      <c r="B16" s="77" t="s">
        <v>26</v>
      </c>
      <c r="C16" s="80">
        <v>5.8709296491844309</v>
      </c>
      <c r="D16" s="81">
        <v>2.547885000779071</v>
      </c>
      <c r="E16" s="80">
        <v>2.5801513158596467</v>
      </c>
      <c r="F16" s="80">
        <v>2.0000000000000018</v>
      </c>
      <c r="G16" s="81">
        <v>3.0000000000000027</v>
      </c>
      <c r="H16" s="112">
        <f t="shared" si="3"/>
        <v>-3.2907783333247842</v>
      </c>
      <c r="I16" s="112">
        <f t="shared" si="0"/>
        <v>3.2266315080575758E-2</v>
      </c>
      <c r="J16" s="80">
        <v>6.5931688902191476</v>
      </c>
      <c r="K16" s="80">
        <v>6.800000000000006</v>
      </c>
      <c r="L16" s="81">
        <v>8.2000000000000064</v>
      </c>
      <c r="M16" s="112">
        <f t="shared" si="4"/>
        <v>-4.0130175743595009</v>
      </c>
      <c r="N16" s="112">
        <f t="shared" si="1"/>
        <v>-4.8000000000000043</v>
      </c>
      <c r="O16" s="127">
        <f t="shared" si="2"/>
        <v>-5.2000000000000037</v>
      </c>
    </row>
    <row r="17" spans="2:16" ht="15.75" thickTop="1" x14ac:dyDescent="0.25">
      <c r="B17" s="54"/>
      <c r="C17" s="54"/>
      <c r="D17" s="55"/>
      <c r="E17" s="55"/>
      <c r="F17" s="55"/>
      <c r="G17" s="55"/>
      <c r="H17" s="111"/>
      <c r="I17" s="111"/>
      <c r="J17" s="55"/>
      <c r="K17" s="55"/>
      <c r="L17" s="55"/>
      <c r="M17" s="111"/>
      <c r="N17" s="111"/>
      <c r="O17" s="111"/>
    </row>
    <row r="18" spans="2:16" ht="15.75" thickBot="1" x14ac:dyDescent="0.3">
      <c r="B18" s="134" t="s">
        <v>27</v>
      </c>
      <c r="C18" s="69"/>
      <c r="D18" s="69"/>
      <c r="E18" s="69"/>
      <c r="F18" s="69"/>
      <c r="G18" s="69"/>
      <c r="H18" s="113"/>
      <c r="I18" s="113"/>
      <c r="J18" s="69"/>
      <c r="K18" s="69"/>
      <c r="L18" s="69"/>
      <c r="M18" s="113"/>
      <c r="N18" s="113"/>
      <c r="O18" s="113"/>
    </row>
    <row r="19" spans="2:16" ht="15.75" thickTop="1" x14ac:dyDescent="0.25">
      <c r="B19" s="72" t="s">
        <v>28</v>
      </c>
      <c r="C19" s="73">
        <v>55.430399999999999</v>
      </c>
      <c r="D19" s="74">
        <v>55.043424000000002</v>
      </c>
      <c r="E19" s="73">
        <v>54.367570999999998</v>
      </c>
      <c r="F19" s="73">
        <v>53.828843999999997</v>
      </c>
      <c r="G19" s="74">
        <v>55.178595000000001</v>
      </c>
      <c r="H19" s="114">
        <f t="shared" ref="H19:H29" si="5">+E19/C19-1</f>
        <v>-1.9174117451795425E-2</v>
      </c>
      <c r="I19" s="114">
        <f t="shared" ref="I19:I29" si="6">+E19/D19-1</f>
        <v>-1.2278542119763536E-2</v>
      </c>
      <c r="J19" s="73">
        <v>55.102231000000003</v>
      </c>
      <c r="K19" s="73">
        <v>55.138812000000001</v>
      </c>
      <c r="L19" s="74">
        <v>55.987454999999997</v>
      </c>
      <c r="M19" s="114">
        <f>+E19/J19-1</f>
        <v>-1.3332672501046416E-2</v>
      </c>
      <c r="N19" s="114">
        <f>+F19/K19-1</f>
        <v>-2.3757639174380563E-2</v>
      </c>
      <c r="O19" s="128">
        <f>+G19/L19-1</f>
        <v>-1.4447164994372375E-2</v>
      </c>
    </row>
    <row r="20" spans="2:16" x14ac:dyDescent="0.25">
      <c r="B20" s="92" t="s">
        <v>29</v>
      </c>
      <c r="C20" s="93">
        <f>+SUM(C22,C23,C26)</f>
        <v>52.986525200000003</v>
      </c>
      <c r="D20" s="58">
        <f t="shared" ref="D20:O20" si="7">+SUM(D22,D23,D26)</f>
        <v>53.034022</v>
      </c>
      <c r="E20" s="93">
        <f t="shared" si="7"/>
        <v>51.152447999999993</v>
      </c>
      <c r="F20" s="93">
        <f t="shared" si="7"/>
        <v>50.053213999999997</v>
      </c>
      <c r="G20" s="58">
        <f t="shared" si="7"/>
        <v>52.077392000000003</v>
      </c>
      <c r="H20" s="115">
        <f t="shared" si="5"/>
        <v>-3.4614030512044369E-2</v>
      </c>
      <c r="I20" s="115">
        <f t="shared" si="6"/>
        <v>-3.5478621628961315E-2</v>
      </c>
      <c r="J20" s="93">
        <f>+SUM(J22,J23,J26)</f>
        <v>52.127186000000002</v>
      </c>
      <c r="K20" s="93">
        <f>+SUM(K22,K23,K26)</f>
        <v>52.446962999999997</v>
      </c>
      <c r="L20" s="58">
        <f>+SUM(L22,L23,L26)</f>
        <v>53.544669999999996</v>
      </c>
      <c r="M20" s="115">
        <f t="shared" si="7"/>
        <v>-5.558336829390087E-2</v>
      </c>
      <c r="N20" s="115">
        <f t="shared" si="7"/>
        <v>-0.14202828392764355</v>
      </c>
      <c r="O20" s="129">
        <f t="shared" si="7"/>
        <v>-8.1911493496408139E-2</v>
      </c>
    </row>
    <row r="21" spans="2:16" ht="15.75" thickBot="1" x14ac:dyDescent="0.3">
      <c r="B21" s="84" t="s">
        <v>30</v>
      </c>
      <c r="C21" s="94">
        <v>2.4438740000000001</v>
      </c>
      <c r="D21" s="95">
        <v>1.9927010000000001</v>
      </c>
      <c r="E21" s="94">
        <v>3.2040280000000001</v>
      </c>
      <c r="F21" s="94">
        <v>3.7665730000000002</v>
      </c>
      <c r="G21" s="95">
        <v>3.0926119999999999</v>
      </c>
      <c r="H21" s="116">
        <f t="shared" si="5"/>
        <v>0.31104467742608666</v>
      </c>
      <c r="I21" s="116">
        <f t="shared" si="6"/>
        <v>0.60788196523211457</v>
      </c>
      <c r="J21" s="94">
        <v>2.9654829999999999</v>
      </c>
      <c r="K21" s="94">
        <v>2.6807820000000002</v>
      </c>
      <c r="L21" s="95">
        <v>2.4343309999999998</v>
      </c>
      <c r="M21" s="116">
        <f t="shared" ref="M21:M29" si="8">+E21/J21-1</f>
        <v>8.0440521830676515E-2</v>
      </c>
      <c r="N21" s="116">
        <f t="shared" ref="N21:N29" si="9">+F21/K21-1</f>
        <v>0.40502771206312183</v>
      </c>
      <c r="O21" s="130">
        <f t="shared" ref="O21:O29" si="10">+G21/L21-1</f>
        <v>0.27041556797329536</v>
      </c>
    </row>
    <row r="22" spans="2:16" ht="15.75" thickTop="1" x14ac:dyDescent="0.25">
      <c r="B22" s="53" t="s">
        <v>21</v>
      </c>
      <c r="C22" s="57">
        <v>18.286596200000002</v>
      </c>
      <c r="D22" s="58">
        <v>17.887160999999999</v>
      </c>
      <c r="E22" s="57">
        <v>17.684709999999999</v>
      </c>
      <c r="F22" s="57">
        <v>18.115666000000001</v>
      </c>
      <c r="G22" s="58">
        <v>18.289370000000002</v>
      </c>
      <c r="H22" s="117">
        <f t="shared" si="5"/>
        <v>-3.2914064127472886E-2</v>
      </c>
      <c r="I22" s="117">
        <f t="shared" si="6"/>
        <v>-1.1318229874489272E-2</v>
      </c>
      <c r="J22" s="57">
        <v>18.019393000000001</v>
      </c>
      <c r="K22" s="57">
        <v>17.708680999999999</v>
      </c>
      <c r="L22" s="58">
        <v>18.013090999999999</v>
      </c>
      <c r="M22" s="117">
        <f t="shared" si="8"/>
        <v>-1.857348912918444E-2</v>
      </c>
      <c r="N22" s="117">
        <f t="shared" si="9"/>
        <v>2.2982231144149212E-2</v>
      </c>
      <c r="O22" s="129">
        <f t="shared" si="10"/>
        <v>1.5337678580539249E-2</v>
      </c>
      <c r="P22" s="59" t="s">
        <v>31</v>
      </c>
    </row>
    <row r="23" spans="2:16" x14ac:dyDescent="0.25">
      <c r="B23" s="53" t="s">
        <v>22</v>
      </c>
      <c r="C23" s="57">
        <f>SUM(C24:C25)</f>
        <v>15.998873</v>
      </c>
      <c r="D23" s="58">
        <f>SUM(D24:D25)</f>
        <v>16.370312999999999</v>
      </c>
      <c r="E23" s="57">
        <f>SUM(E24:E25)</f>
        <v>15.461433</v>
      </c>
      <c r="F23" s="57">
        <f>SUM(F24:F25)</f>
        <v>14.492858999999999</v>
      </c>
      <c r="G23" s="58">
        <f>SUM(G24:G25)</f>
        <v>15.881457000000001</v>
      </c>
      <c r="H23" s="117">
        <f t="shared" si="5"/>
        <v>-3.3592366162291554E-2</v>
      </c>
      <c r="I23" s="117">
        <f t="shared" si="6"/>
        <v>-5.5520013575794169E-2</v>
      </c>
      <c r="J23" s="57">
        <f>SUM(J24:J25)</f>
        <v>15.700392999999998</v>
      </c>
      <c r="K23" s="57">
        <f>SUM(K24:K25)</f>
        <v>16.396626999999999</v>
      </c>
      <c r="L23" s="58">
        <f>SUM(L24:L25)</f>
        <v>16.577006000000001</v>
      </c>
      <c r="M23" s="117">
        <f t="shared" si="8"/>
        <v>-1.5220001180862086E-2</v>
      </c>
      <c r="N23" s="117">
        <f t="shared" si="9"/>
        <v>-0.11610729450636403</v>
      </c>
      <c r="O23" s="129">
        <f t="shared" si="10"/>
        <v>-4.1958662499126831E-2</v>
      </c>
      <c r="P23" s="60">
        <f>+((E23+E26)/(D23+D26)-1)*100</f>
        <v>-4.777447977502181</v>
      </c>
    </row>
    <row r="24" spans="2:16" x14ac:dyDescent="0.25">
      <c r="B24" s="54" t="s">
        <v>22</v>
      </c>
      <c r="C24" s="61">
        <v>12.082371</v>
      </c>
      <c r="D24" s="62">
        <v>12.455767</v>
      </c>
      <c r="E24" s="61">
        <v>11.799486</v>
      </c>
      <c r="F24" s="61">
        <v>11.339912</v>
      </c>
      <c r="G24" s="62">
        <v>12.223449</v>
      </c>
      <c r="H24" s="118">
        <f t="shared" si="5"/>
        <v>-2.3413037060358466E-2</v>
      </c>
      <c r="I24" s="118">
        <f t="shared" si="6"/>
        <v>-5.2688927145152942E-2</v>
      </c>
      <c r="J24" s="61">
        <v>11.826447999999999</v>
      </c>
      <c r="K24" s="61">
        <v>12.463863</v>
      </c>
      <c r="L24" s="62">
        <v>12.511922</v>
      </c>
      <c r="M24" s="118">
        <f t="shared" si="8"/>
        <v>-2.2798053988821732E-3</v>
      </c>
      <c r="N24" s="118">
        <f t="shared" si="9"/>
        <v>-9.0176777456555834E-2</v>
      </c>
      <c r="O24" s="131">
        <f t="shared" si="10"/>
        <v>-2.3055850252263421E-2</v>
      </c>
      <c r="P24" s="100"/>
    </row>
    <row r="25" spans="2:16" x14ac:dyDescent="0.25">
      <c r="B25" s="54" t="s">
        <v>23</v>
      </c>
      <c r="C25" s="61">
        <v>3.9165019999999999</v>
      </c>
      <c r="D25" s="62">
        <v>3.9145460000000001</v>
      </c>
      <c r="E25" s="61">
        <v>3.6619470000000001</v>
      </c>
      <c r="F25" s="61">
        <v>3.1529470000000002</v>
      </c>
      <c r="G25" s="62">
        <v>3.6580080000000001</v>
      </c>
      <c r="H25" s="118">
        <f t="shared" si="5"/>
        <v>-6.4995498534151097E-2</v>
      </c>
      <c r="I25" s="118">
        <f t="shared" si="6"/>
        <v>-6.4528300344407707E-2</v>
      </c>
      <c r="J25" s="61">
        <v>3.873945</v>
      </c>
      <c r="K25" s="61">
        <v>3.9327640000000001</v>
      </c>
      <c r="L25" s="62">
        <v>4.0650839999999997</v>
      </c>
      <c r="M25" s="118">
        <f t="shared" si="8"/>
        <v>-5.4724060357077886E-2</v>
      </c>
      <c r="N25" s="118">
        <f t="shared" si="9"/>
        <v>-0.19828726056280011</v>
      </c>
      <c r="O25" s="131">
        <f t="shared" si="10"/>
        <v>-0.10013962811100574</v>
      </c>
    </row>
    <row r="26" spans="2:16" x14ac:dyDescent="0.25">
      <c r="B26" s="53" t="s">
        <v>24</v>
      </c>
      <c r="C26" s="57">
        <f>SUM(C27:C29)</f>
        <v>18.701056000000001</v>
      </c>
      <c r="D26" s="58">
        <f>SUM(D27:D29)</f>
        <v>18.776547999999998</v>
      </c>
      <c r="E26" s="57">
        <f>SUM(E27:E29)</f>
        <v>18.006305000000001</v>
      </c>
      <c r="F26" s="57">
        <f>SUM(F27:F29)</f>
        <v>17.444689</v>
      </c>
      <c r="G26" s="58">
        <f>SUM(G27:G29)</f>
        <v>17.906565000000001</v>
      </c>
      <c r="H26" s="117">
        <f t="shared" si="5"/>
        <v>-3.7150361990253344E-2</v>
      </c>
      <c r="I26" s="117">
        <f t="shared" si="6"/>
        <v>-4.1021544535235988E-2</v>
      </c>
      <c r="J26" s="57">
        <f>SUM(J27:J29)</f>
        <v>18.407400000000003</v>
      </c>
      <c r="K26" s="57">
        <f>SUM(K27:K29)</f>
        <v>18.341654999999999</v>
      </c>
      <c r="L26" s="58">
        <f>SUM(L27:L29)</f>
        <v>18.954573</v>
      </c>
      <c r="M26" s="117">
        <f t="shared" si="8"/>
        <v>-2.1789877983854344E-2</v>
      </c>
      <c r="N26" s="117">
        <f t="shared" si="9"/>
        <v>-4.8903220565428729E-2</v>
      </c>
      <c r="O26" s="129">
        <f t="shared" si="10"/>
        <v>-5.5290509577820557E-2</v>
      </c>
    </row>
    <row r="27" spans="2:16" x14ac:dyDescent="0.25">
      <c r="B27" s="54" t="s">
        <v>24</v>
      </c>
      <c r="C27" s="61">
        <v>7.4180149999999996</v>
      </c>
      <c r="D27" s="62">
        <v>7.4885320000000002</v>
      </c>
      <c r="E27" s="61">
        <v>7.347899</v>
      </c>
      <c r="F27" s="61">
        <v>6.9284809999999997</v>
      </c>
      <c r="G27" s="62">
        <v>7.2074059999999998</v>
      </c>
      <c r="H27" s="118">
        <f t="shared" si="5"/>
        <v>-9.4521243216681983E-3</v>
      </c>
      <c r="I27" s="118">
        <f t="shared" si="6"/>
        <v>-1.877978220564458E-2</v>
      </c>
      <c r="J27" s="61">
        <v>7.3507920000000002</v>
      </c>
      <c r="K27" s="61">
        <v>7.1282490000000003</v>
      </c>
      <c r="L27" s="62">
        <v>7.2023820000000001</v>
      </c>
      <c r="M27" s="118">
        <f t="shared" si="8"/>
        <v>-3.9356303375204238E-4</v>
      </c>
      <c r="N27" s="118">
        <f t="shared" si="9"/>
        <v>-2.8024834710459801E-2</v>
      </c>
      <c r="O27" s="131">
        <f t="shared" si="10"/>
        <v>6.9754700597668418E-4</v>
      </c>
    </row>
    <row r="28" spans="2:16" x14ac:dyDescent="0.25">
      <c r="B28" s="54" t="s">
        <v>25</v>
      </c>
      <c r="C28" s="61">
        <v>4.4874790000000004</v>
      </c>
      <c r="D28" s="62">
        <v>4.5064770000000003</v>
      </c>
      <c r="E28" s="61">
        <v>4.4214710000000004</v>
      </c>
      <c r="F28" s="61">
        <v>4.2922700000000003</v>
      </c>
      <c r="G28" s="62">
        <v>4.385249</v>
      </c>
      <c r="H28" s="119">
        <f t="shared" si="5"/>
        <v>-1.4709372456116254E-2</v>
      </c>
      <c r="I28" s="119">
        <f t="shared" si="6"/>
        <v>-1.8863071973960976E-2</v>
      </c>
      <c r="J28" s="61">
        <v>4.4240170000000001</v>
      </c>
      <c r="K28" s="61">
        <v>4.4550429999999999</v>
      </c>
      <c r="L28" s="62">
        <v>4.6798950000000001</v>
      </c>
      <c r="M28" s="119">
        <f t="shared" si="8"/>
        <v>-5.7549507608123385E-4</v>
      </c>
      <c r="N28" s="119">
        <f t="shared" si="9"/>
        <v>-3.6536796614533129E-2</v>
      </c>
      <c r="O28" s="131">
        <f t="shared" si="10"/>
        <v>-6.2959959571742607E-2</v>
      </c>
    </row>
    <row r="29" spans="2:16" ht="15.75" thickBot="1" x14ac:dyDescent="0.3">
      <c r="B29" s="77" t="s">
        <v>26</v>
      </c>
      <c r="C29" s="82">
        <v>6.7955620000000003</v>
      </c>
      <c r="D29" s="83">
        <v>6.7815390000000004</v>
      </c>
      <c r="E29" s="82">
        <v>6.2369349999999999</v>
      </c>
      <c r="F29" s="82">
        <v>6.2239380000000004</v>
      </c>
      <c r="G29" s="83">
        <v>6.3139099999999999</v>
      </c>
      <c r="H29" s="120">
        <f t="shared" si="5"/>
        <v>-8.2204680054423829E-2</v>
      </c>
      <c r="I29" s="120">
        <f t="shared" si="6"/>
        <v>-8.0306844803222477E-2</v>
      </c>
      <c r="J29" s="82">
        <v>6.6325909999999997</v>
      </c>
      <c r="K29" s="82">
        <v>6.7583630000000001</v>
      </c>
      <c r="L29" s="83">
        <v>7.0722959999999997</v>
      </c>
      <c r="M29" s="120">
        <f t="shared" si="8"/>
        <v>-5.9653308940653793E-2</v>
      </c>
      <c r="N29" s="120">
        <f t="shared" si="9"/>
        <v>-7.9076101712796332E-2</v>
      </c>
      <c r="O29" s="132">
        <f t="shared" si="10"/>
        <v>-0.10723335109277099</v>
      </c>
    </row>
    <row r="30" spans="2:16" ht="15.75" thickTop="1" x14ac:dyDescent="0.25">
      <c r="B30" s="54"/>
      <c r="C30" s="61"/>
      <c r="D30" s="61"/>
      <c r="E30" s="61"/>
      <c r="F30" s="61"/>
      <c r="G30" s="61"/>
      <c r="H30" s="119"/>
      <c r="I30" s="119"/>
      <c r="J30" s="61"/>
      <c r="K30" s="61"/>
      <c r="L30" s="61"/>
      <c r="M30" s="119"/>
      <c r="N30" s="119"/>
      <c r="O30" s="119"/>
    </row>
    <row r="31" spans="2:16" ht="15.75" thickBot="1" x14ac:dyDescent="0.3">
      <c r="B31" s="134" t="s">
        <v>32</v>
      </c>
      <c r="C31" s="63"/>
      <c r="D31" s="63"/>
      <c r="E31" s="63"/>
      <c r="F31" s="63"/>
      <c r="G31" s="63"/>
      <c r="H31" s="121"/>
      <c r="I31" s="121"/>
      <c r="J31" s="63"/>
      <c r="K31" s="63"/>
      <c r="L31" s="63"/>
      <c r="M31" s="121"/>
      <c r="N31" s="121"/>
      <c r="O31" s="121"/>
    </row>
    <row r="32" spans="2:16" ht="15.75" thickTop="1" x14ac:dyDescent="0.25">
      <c r="B32" s="72" t="s">
        <v>28</v>
      </c>
      <c r="C32" s="70">
        <v>46.540759999999999</v>
      </c>
      <c r="D32" s="71">
        <v>45.615690000000001</v>
      </c>
      <c r="E32" s="70">
        <v>44.605179999999997</v>
      </c>
      <c r="F32" s="70">
        <v>43.732770000000002</v>
      </c>
      <c r="G32" s="71">
        <v>44.405709999999999</v>
      </c>
      <c r="H32" s="107">
        <f t="shared" ref="H32:H42" si="11">+E32-C32</f>
        <v>-1.9355800000000016</v>
      </c>
      <c r="I32" s="107">
        <f t="shared" ref="I32:I42" si="12">+E32-D32</f>
        <v>-1.0105100000000036</v>
      </c>
      <c r="J32" s="70">
        <v>45.207929999999998</v>
      </c>
      <c r="K32" s="70">
        <v>44.797040000000003</v>
      </c>
      <c r="L32" s="71">
        <v>45.056649999999998</v>
      </c>
      <c r="M32" s="107">
        <f t="shared" ref="M32:M42" si="13">+E32-J32</f>
        <v>-0.60275000000000034</v>
      </c>
      <c r="N32" s="107">
        <f t="shared" ref="N32:N42" si="14">+F32-K32</f>
        <v>-1.0642700000000005</v>
      </c>
      <c r="O32" s="123">
        <f t="shared" ref="O32:O42" si="15">+G32-L32</f>
        <v>-0.65093999999999852</v>
      </c>
      <c r="P32" s="64"/>
    </row>
    <row r="33" spans="2:16" x14ac:dyDescent="0.25">
      <c r="B33" s="53" t="s">
        <v>33</v>
      </c>
      <c r="C33" s="51">
        <v>44.488819999999997</v>
      </c>
      <c r="D33" s="52">
        <v>43.95046</v>
      </c>
      <c r="E33" s="51">
        <v>41.967379999999999</v>
      </c>
      <c r="F33" s="51">
        <v>40.665289999999999</v>
      </c>
      <c r="G33" s="52">
        <v>41.909979999999997</v>
      </c>
      <c r="H33" s="110">
        <f t="shared" si="11"/>
        <v>-2.5214399999999983</v>
      </c>
      <c r="I33" s="110">
        <f t="shared" si="12"/>
        <v>-1.9830800000000011</v>
      </c>
      <c r="J33" s="51">
        <v>42.767090000000003</v>
      </c>
      <c r="K33" s="51">
        <v>42.61007</v>
      </c>
      <c r="L33" s="52">
        <v>43.090789999999998</v>
      </c>
      <c r="M33" s="110">
        <f t="shared" si="13"/>
        <v>-0.79971000000000458</v>
      </c>
      <c r="N33" s="110">
        <f t="shared" si="14"/>
        <v>-1.9447800000000015</v>
      </c>
      <c r="O33" s="124">
        <f t="shared" si="15"/>
        <v>-1.180810000000001</v>
      </c>
      <c r="P33" s="64"/>
    </row>
    <row r="34" spans="2:16" ht="15.75" thickBot="1" x14ac:dyDescent="0.3">
      <c r="B34" s="84" t="s">
        <v>30</v>
      </c>
      <c r="C34" s="85">
        <v>2.3565200000000002</v>
      </c>
      <c r="D34" s="86">
        <v>3.6202299999999998</v>
      </c>
      <c r="E34" s="85">
        <v>5.8932700000000002</v>
      </c>
      <c r="F34" s="85">
        <v>6.9973099999999997</v>
      </c>
      <c r="G34" s="86">
        <v>5.60473</v>
      </c>
      <c r="H34" s="109">
        <f t="shared" si="11"/>
        <v>3.5367500000000001</v>
      </c>
      <c r="I34" s="109">
        <f t="shared" si="12"/>
        <v>2.2730400000000004</v>
      </c>
      <c r="J34" s="85">
        <v>5.38178</v>
      </c>
      <c r="K34" s="85">
        <v>4.8618800000000002</v>
      </c>
      <c r="L34" s="86">
        <v>4.3479900000000002</v>
      </c>
      <c r="M34" s="109">
        <f t="shared" si="13"/>
        <v>0.51149000000000022</v>
      </c>
      <c r="N34" s="109">
        <f t="shared" si="14"/>
        <v>2.1354299999999995</v>
      </c>
      <c r="O34" s="125">
        <f t="shared" si="15"/>
        <v>1.2567399999999997</v>
      </c>
      <c r="P34" s="64"/>
    </row>
    <row r="35" spans="2:16" ht="15.75" thickTop="1" x14ac:dyDescent="0.25">
      <c r="B35" s="53" t="s">
        <v>21</v>
      </c>
      <c r="C35" s="51">
        <f>+C22*100/SUM(C$22,C$23,C$26)</f>
        <v>34.511786026685897</v>
      </c>
      <c r="D35" s="52">
        <f>+D22*100/SUM(D$22,D$23,D$26)</f>
        <v>33.727709733197301</v>
      </c>
      <c r="E35" s="51">
        <f>+E22*100/SUM(E$22,E$23,E$26)</f>
        <v>34.57255848244057</v>
      </c>
      <c r="F35" s="51">
        <f>+F22*100/SUM(F$22,F$23,F$26)</f>
        <v>36.192812713285505</v>
      </c>
      <c r="G35" s="52">
        <f>+G22*100/SUM(G$22,G$23,G$26)</f>
        <v>35.119596618816857</v>
      </c>
      <c r="H35" s="110">
        <f t="shared" si="11"/>
        <v>6.077245575467316E-2</v>
      </c>
      <c r="I35" s="110">
        <f t="shared" si="12"/>
        <v>0.84484874924326903</v>
      </c>
      <c r="J35" s="51">
        <f>+J22*100/SUM(J$22,J$23,J$26)</f>
        <v>34.56812919078348</v>
      </c>
      <c r="K35" s="51">
        <f>+K22*100/SUM(K$22,K$23,K$26)</f>
        <v>33.764931250642675</v>
      </c>
      <c r="L35" s="52">
        <f>+L22*100/SUM(L$22,L$23,L$26)</f>
        <v>33.641240108492596</v>
      </c>
      <c r="M35" s="110">
        <f t="shared" si="13"/>
        <v>4.4292916570896068E-3</v>
      </c>
      <c r="N35" s="110">
        <f t="shared" si="14"/>
        <v>2.42788146264283</v>
      </c>
      <c r="O35" s="124">
        <f t="shared" si="15"/>
        <v>1.4783565103242609</v>
      </c>
      <c r="P35" s="64"/>
    </row>
    <row r="36" spans="2:16" x14ac:dyDescent="0.25">
      <c r="B36" s="53" t="s">
        <v>22</v>
      </c>
      <c r="C36" s="51">
        <f>SUM(C37:C38)</f>
        <v>30.194229456661933</v>
      </c>
      <c r="D36" s="52">
        <f>SUM(D37:D38)</f>
        <v>30.867568369602441</v>
      </c>
      <c r="E36" s="51">
        <f>SUM(E37:E38)</f>
        <v>30.226183896418803</v>
      </c>
      <c r="F36" s="51">
        <f>SUM(F37:F38)</f>
        <v>28.954901877030316</v>
      </c>
      <c r="G36" s="52">
        <f>SUM(G37:G38)</f>
        <v>30.495876214384928</v>
      </c>
      <c r="H36" s="110">
        <f t="shared" si="11"/>
        <v>3.1954439756869846E-2</v>
      </c>
      <c r="I36" s="110">
        <f t="shared" si="12"/>
        <v>-0.64138447318363845</v>
      </c>
      <c r="J36" s="51">
        <f>SUM(J37:J38)</f>
        <v>30.119394896935351</v>
      </c>
      <c r="K36" s="51">
        <f>SUM(K37:K38)</f>
        <v>31.263253508120194</v>
      </c>
      <c r="L36" s="52">
        <f>SUM(L37:L38)</f>
        <v>30.959208451560166</v>
      </c>
      <c r="M36" s="110">
        <f t="shared" si="13"/>
        <v>0.10678899948345233</v>
      </c>
      <c r="N36" s="110">
        <f t="shared" si="14"/>
        <v>-2.3083516310898773</v>
      </c>
      <c r="O36" s="124">
        <f t="shared" si="15"/>
        <v>-0.46333223717523708</v>
      </c>
      <c r="P36" s="64"/>
    </row>
    <row r="37" spans="2:16" x14ac:dyDescent="0.25">
      <c r="B37" s="54" t="s">
        <v>22</v>
      </c>
      <c r="C37" s="55">
        <f t="shared" ref="C37:G38" si="16">+C24*100/SUM(C$22,C$23,C$26)</f>
        <v>22.802723814016019</v>
      </c>
      <c r="D37" s="56">
        <f t="shared" si="16"/>
        <v>23.48637069238309</v>
      </c>
      <c r="E37" s="55">
        <f t="shared" si="16"/>
        <v>23.067294843836216</v>
      </c>
      <c r="F37" s="55">
        <f t="shared" si="16"/>
        <v>22.655711978855145</v>
      </c>
      <c r="G37" s="56">
        <f t="shared" si="16"/>
        <v>23.471699581269352</v>
      </c>
      <c r="H37" s="111">
        <f t="shared" si="11"/>
        <v>0.2645710298201962</v>
      </c>
      <c r="I37" s="111">
        <f t="shared" si="12"/>
        <v>-0.41907584854687485</v>
      </c>
      <c r="J37" s="55">
        <f t="shared" ref="J37:L38" si="17">+J24*100/SUM(J$22,J$23,J$26)</f>
        <v>22.687677788707028</v>
      </c>
      <c r="K37" s="55">
        <f t="shared" si="17"/>
        <v>23.764699206701444</v>
      </c>
      <c r="L37" s="56">
        <f t="shared" si="17"/>
        <v>23.367259523683686</v>
      </c>
      <c r="M37" s="111">
        <f t="shared" si="13"/>
        <v>0.37961705512918797</v>
      </c>
      <c r="N37" s="111">
        <f t="shared" si="14"/>
        <v>-1.1089872278462991</v>
      </c>
      <c r="O37" s="126">
        <f t="shared" si="15"/>
        <v>0.10444005758566632</v>
      </c>
    </row>
    <row r="38" spans="2:16" x14ac:dyDescent="0.25">
      <c r="B38" s="54" t="s">
        <v>23</v>
      </c>
      <c r="C38" s="55">
        <f t="shared" si="16"/>
        <v>7.3915056426459147</v>
      </c>
      <c r="D38" s="56">
        <f t="shared" si="16"/>
        <v>7.3811976772193519</v>
      </c>
      <c r="E38" s="55">
        <f t="shared" si="16"/>
        <v>7.1588890525825875</v>
      </c>
      <c r="F38" s="55">
        <f t="shared" si="16"/>
        <v>6.2991898981751708</v>
      </c>
      <c r="G38" s="56">
        <f t="shared" si="16"/>
        <v>7.0241766331155757</v>
      </c>
      <c r="H38" s="111">
        <f t="shared" si="11"/>
        <v>-0.23261659006332724</v>
      </c>
      <c r="I38" s="111">
        <f t="shared" si="12"/>
        <v>-0.22230862463676448</v>
      </c>
      <c r="J38" s="55">
        <f t="shared" si="17"/>
        <v>7.431717108228324</v>
      </c>
      <c r="K38" s="55">
        <f t="shared" si="17"/>
        <v>7.4985543014187508</v>
      </c>
      <c r="L38" s="56">
        <f t="shared" si="17"/>
        <v>7.5919489278764818</v>
      </c>
      <c r="M38" s="111">
        <f t="shared" si="13"/>
        <v>-0.27282805564573653</v>
      </c>
      <c r="N38" s="111">
        <f t="shared" si="14"/>
        <v>-1.19936440324358</v>
      </c>
      <c r="O38" s="126">
        <f t="shared" si="15"/>
        <v>-0.56777229476090607</v>
      </c>
    </row>
    <row r="39" spans="2:16" x14ac:dyDescent="0.25">
      <c r="B39" s="53" t="s">
        <v>24</v>
      </c>
      <c r="C39" s="51">
        <f>SUM(C40:C42)</f>
        <v>35.293984516652166</v>
      </c>
      <c r="D39" s="52">
        <f>SUM(D40:D42)</f>
        <v>35.404721897200254</v>
      </c>
      <c r="E39" s="51">
        <f>SUM(E40:E42)</f>
        <v>35.201257621140641</v>
      </c>
      <c r="F39" s="51">
        <f>SUM(F40:F42)</f>
        <v>34.852285409684185</v>
      </c>
      <c r="G39" s="52">
        <f>SUM(G40:G42)</f>
        <v>34.384527166798208</v>
      </c>
      <c r="H39" s="110">
        <f t="shared" si="11"/>
        <v>-9.2726895511525242E-2</v>
      </c>
      <c r="I39" s="110">
        <f t="shared" si="12"/>
        <v>-0.20346427605961281</v>
      </c>
      <c r="J39" s="51">
        <f>SUM(J40:J42)</f>
        <v>35.312475912281165</v>
      </c>
      <c r="K39" s="51">
        <f>SUM(K40:K42)</f>
        <v>34.971815241237138</v>
      </c>
      <c r="L39" s="52">
        <f>SUM(L40:L42)</f>
        <v>35.399551439947246</v>
      </c>
      <c r="M39" s="110">
        <f t="shared" si="13"/>
        <v>-0.11121829114052417</v>
      </c>
      <c r="N39" s="110">
        <f t="shared" si="14"/>
        <v>-0.11952983155295271</v>
      </c>
      <c r="O39" s="124">
        <f t="shared" si="15"/>
        <v>-1.015024273149038</v>
      </c>
      <c r="P39" s="64"/>
    </row>
    <row r="40" spans="2:16" x14ac:dyDescent="0.25">
      <c r="B40" s="54" t="s">
        <v>24</v>
      </c>
      <c r="C40" s="55">
        <f t="shared" ref="C40:G42" si="18">+C27*100/SUM(C$22,C$23,C$26)</f>
        <v>13.999814050837209</v>
      </c>
      <c r="D40" s="56">
        <f t="shared" si="18"/>
        <v>14.120241530993066</v>
      </c>
      <c r="E40" s="55">
        <f t="shared" si="18"/>
        <v>14.364706455495543</v>
      </c>
      <c r="F40" s="55">
        <f t="shared" si="18"/>
        <v>13.842229991464684</v>
      </c>
      <c r="G40" s="56">
        <f t="shared" si="18"/>
        <v>13.839798275612571</v>
      </c>
      <c r="H40" s="111">
        <f t="shared" si="11"/>
        <v>0.36489240465833461</v>
      </c>
      <c r="I40" s="111">
        <f t="shared" si="12"/>
        <v>0.24446492450247703</v>
      </c>
      <c r="J40" s="55">
        <f t="shared" ref="J40:L42" si="19">+J27*100/SUM(J$22,J$23,J$26)</f>
        <v>14.101647458966996</v>
      </c>
      <c r="K40" s="55">
        <f t="shared" si="19"/>
        <v>13.591347510436403</v>
      </c>
      <c r="L40" s="56">
        <f t="shared" si="19"/>
        <v>13.451165167326646</v>
      </c>
      <c r="M40" s="111">
        <f t="shared" si="13"/>
        <v>0.26305899652854769</v>
      </c>
      <c r="N40" s="111">
        <f t="shared" si="14"/>
        <v>0.25088248102828103</v>
      </c>
      <c r="O40" s="126">
        <f t="shared" si="15"/>
        <v>0.38863310828592468</v>
      </c>
    </row>
    <row r="41" spans="2:16" x14ac:dyDescent="0.25">
      <c r="B41" s="54" t="s">
        <v>25</v>
      </c>
      <c r="C41" s="55">
        <f t="shared" si="18"/>
        <v>8.4690947048552641</v>
      </c>
      <c r="D41" s="56">
        <f t="shared" si="18"/>
        <v>8.4973321465228491</v>
      </c>
      <c r="E41" s="55">
        <f t="shared" si="18"/>
        <v>8.6437133956912504</v>
      </c>
      <c r="F41" s="55">
        <f t="shared" si="18"/>
        <v>8.5754133590702093</v>
      </c>
      <c r="G41" s="56">
        <f t="shared" si="18"/>
        <v>8.4206386525653976</v>
      </c>
      <c r="H41" s="111">
        <f t="shared" si="11"/>
        <v>0.17461869083598636</v>
      </c>
      <c r="I41" s="111">
        <f t="shared" si="12"/>
        <v>0.14638124916840134</v>
      </c>
      <c r="J41" s="55">
        <f t="shared" si="19"/>
        <v>8.4869668583299323</v>
      </c>
      <c r="K41" s="55">
        <f t="shared" si="19"/>
        <v>8.4943774532759893</v>
      </c>
      <c r="L41" s="56">
        <f t="shared" si="19"/>
        <v>8.7401696564756133</v>
      </c>
      <c r="M41" s="111">
        <f t="shared" si="13"/>
        <v>0.15674653736131816</v>
      </c>
      <c r="N41" s="111">
        <f t="shared" si="14"/>
        <v>8.1035905794220042E-2</v>
      </c>
      <c r="O41" s="126">
        <f t="shared" si="15"/>
        <v>-0.31953100391021572</v>
      </c>
    </row>
    <row r="42" spans="2:16" ht="15.75" thickBot="1" x14ac:dyDescent="0.3">
      <c r="B42" s="77" t="s">
        <v>26</v>
      </c>
      <c r="C42" s="80">
        <f t="shared" si="18"/>
        <v>12.825075760959693</v>
      </c>
      <c r="D42" s="81">
        <f t="shared" si="18"/>
        <v>12.787148219684338</v>
      </c>
      <c r="E42" s="80">
        <f t="shared" si="18"/>
        <v>12.192837769953845</v>
      </c>
      <c r="F42" s="80">
        <f t="shared" si="18"/>
        <v>12.43464205914929</v>
      </c>
      <c r="G42" s="81">
        <f t="shared" si="18"/>
        <v>12.124090238620242</v>
      </c>
      <c r="H42" s="112">
        <f t="shared" si="11"/>
        <v>-0.63223799100584799</v>
      </c>
      <c r="I42" s="112">
        <f t="shared" si="12"/>
        <v>-0.59431044973049296</v>
      </c>
      <c r="J42" s="80">
        <f t="shared" si="19"/>
        <v>12.723861594984237</v>
      </c>
      <c r="K42" s="80">
        <f t="shared" si="19"/>
        <v>12.886090277524746</v>
      </c>
      <c r="L42" s="81">
        <f t="shared" si="19"/>
        <v>13.208216616144988</v>
      </c>
      <c r="M42" s="112">
        <f t="shared" si="13"/>
        <v>-0.53102382503039181</v>
      </c>
      <c r="N42" s="112">
        <f t="shared" si="14"/>
        <v>-0.45144821837545557</v>
      </c>
      <c r="O42" s="127">
        <f t="shared" si="15"/>
        <v>-1.0841263775247452</v>
      </c>
    </row>
    <row r="43" spans="2:16" ht="15.75" thickTop="1" x14ac:dyDescent="0.25">
      <c r="H43" s="105"/>
      <c r="I43" s="105"/>
      <c r="M43" s="105"/>
      <c r="N43" s="105"/>
      <c r="O43" s="105"/>
    </row>
    <row r="44" spans="2:16" ht="15.75" thickBot="1" x14ac:dyDescent="0.3">
      <c r="B44" s="134" t="s">
        <v>34</v>
      </c>
      <c r="C44" s="69"/>
      <c r="D44" s="75"/>
      <c r="E44" s="75"/>
      <c r="F44" s="75"/>
      <c r="G44" s="75"/>
      <c r="H44" s="106"/>
      <c r="I44" s="106"/>
      <c r="J44" s="75"/>
      <c r="K44" s="75"/>
      <c r="L44" s="75"/>
      <c r="M44" s="106"/>
      <c r="N44" s="106"/>
      <c r="O44" s="106"/>
      <c r="P44" s="64"/>
    </row>
    <row r="45" spans="2:16" ht="16.5" thickTop="1" thickBot="1" x14ac:dyDescent="0.3">
      <c r="B45" s="87" t="s">
        <v>35</v>
      </c>
      <c r="C45" s="88">
        <v>17.7773</v>
      </c>
      <c r="D45" s="89">
        <v>17.652429999999999</v>
      </c>
      <c r="E45" s="91">
        <v>17.411339999999999</v>
      </c>
      <c r="F45" s="90">
        <v>16.483309999999999</v>
      </c>
      <c r="G45" s="89">
        <v>16.910769999999999</v>
      </c>
      <c r="H45" s="122">
        <f t="shared" ref="H45:H53" si="20">+E45/C45-1</f>
        <v>-2.0585803243462264E-2</v>
      </c>
      <c r="I45" s="122">
        <f t="shared" ref="I45:I53" si="21">+E45/D45-1</f>
        <v>-1.3657609745513777E-2</v>
      </c>
      <c r="J45" s="90">
        <v>18.22118</v>
      </c>
      <c r="K45" s="90">
        <v>17.662749999999999</v>
      </c>
      <c r="L45" s="89">
        <v>17.670529999999999</v>
      </c>
      <c r="M45" s="122">
        <f t="shared" ref="M45:M53" si="22">+E45/J45-1</f>
        <v>-4.4444981060502209E-2</v>
      </c>
      <c r="N45" s="122">
        <f t="shared" ref="N45:N53" si="23">+F45/K45-1</f>
        <v>-6.6775558732360407E-2</v>
      </c>
      <c r="O45" s="133">
        <f t="shared" ref="O45:O53" si="24">+G45/L45-1</f>
        <v>-4.2995880712123569E-2</v>
      </c>
      <c r="P45" s="64"/>
    </row>
    <row r="46" spans="2:16" ht="15.75" thickTop="1" x14ac:dyDescent="0.25">
      <c r="B46" s="53" t="s">
        <v>21</v>
      </c>
      <c r="C46" s="65">
        <v>10.503170000000001</v>
      </c>
      <c r="D46" s="66">
        <v>10.58771</v>
      </c>
      <c r="E46" s="65">
        <v>10.59849</v>
      </c>
      <c r="F46" s="65">
        <v>9.9188089999999995</v>
      </c>
      <c r="G46" s="66">
        <v>9.9588599999999996</v>
      </c>
      <c r="H46" s="117">
        <f t="shared" si="20"/>
        <v>9.0753553451003999E-3</v>
      </c>
      <c r="I46" s="117">
        <f t="shared" si="21"/>
        <v>1.0181616232405322E-3</v>
      </c>
      <c r="J46" s="65">
        <v>10.913130000000001</v>
      </c>
      <c r="K46" s="65">
        <v>10.549289999999999</v>
      </c>
      <c r="L46" s="66">
        <v>10.55254</v>
      </c>
      <c r="M46" s="117">
        <f t="shared" si="22"/>
        <v>-2.883132520184406E-2</v>
      </c>
      <c r="N46" s="117">
        <f t="shared" si="23"/>
        <v>-5.9765254344131158E-2</v>
      </c>
      <c r="O46" s="129">
        <f t="shared" si="24"/>
        <v>-5.6259440854998011E-2</v>
      </c>
      <c r="P46" s="64"/>
    </row>
    <row r="47" spans="2:16" x14ac:dyDescent="0.25">
      <c r="B47" s="53" t="s">
        <v>22</v>
      </c>
      <c r="C47" s="65">
        <v>18.251349999999999</v>
      </c>
      <c r="D47" s="66">
        <v>17.77993</v>
      </c>
      <c r="E47" s="65">
        <v>17.374559999999999</v>
      </c>
      <c r="F47" s="65">
        <v>15.887779999999999</v>
      </c>
      <c r="G47" s="66">
        <v>17.310759999999998</v>
      </c>
      <c r="H47" s="117">
        <f t="shared" si="20"/>
        <v>-4.8039734047070515E-2</v>
      </c>
      <c r="I47" s="117">
        <f t="shared" si="21"/>
        <v>-2.2799302359458151E-2</v>
      </c>
      <c r="J47" s="65">
        <v>18.772069999999999</v>
      </c>
      <c r="K47" s="65">
        <v>17.781780000000001</v>
      </c>
      <c r="L47" s="66">
        <v>17.976389999999999</v>
      </c>
      <c r="M47" s="117">
        <f t="shared" si="22"/>
        <v>-7.4446238480892157E-2</v>
      </c>
      <c r="N47" s="117">
        <f t="shared" si="23"/>
        <v>-0.10651352114355261</v>
      </c>
      <c r="O47" s="129">
        <f t="shared" si="24"/>
        <v>-3.7028012854638748E-2</v>
      </c>
      <c r="P47" s="64"/>
    </row>
    <row r="48" spans="2:16" x14ac:dyDescent="0.25">
      <c r="B48" s="54" t="s">
        <v>22</v>
      </c>
      <c r="C48" s="67">
        <v>18.32321</v>
      </c>
      <c r="D48" s="68">
        <v>17.905889999999999</v>
      </c>
      <c r="E48" s="67">
        <v>17.588750000000001</v>
      </c>
      <c r="F48" s="67">
        <v>15.908770000000001</v>
      </c>
      <c r="G48" s="68">
        <v>17.20898</v>
      </c>
      <c r="H48" s="118">
        <f t="shared" si="20"/>
        <v>-4.0083587973941182E-2</v>
      </c>
      <c r="I48" s="118">
        <f t="shared" si="21"/>
        <v>-1.7711490464869306E-2</v>
      </c>
      <c r="J48" s="67">
        <v>18.827470000000002</v>
      </c>
      <c r="K48" s="67">
        <v>18.14104</v>
      </c>
      <c r="L48" s="68">
        <v>18.290389999999999</v>
      </c>
      <c r="M48" s="118">
        <f t="shared" si="22"/>
        <v>-6.5793226599219157E-2</v>
      </c>
      <c r="N48" s="118">
        <f t="shared" si="23"/>
        <v>-0.12305082839793091</v>
      </c>
      <c r="O48" s="131">
        <f t="shared" si="24"/>
        <v>-5.9124491057872319E-2</v>
      </c>
    </row>
    <row r="49" spans="2:16" x14ac:dyDescent="0.25">
      <c r="B49" s="54" t="s">
        <v>23</v>
      </c>
      <c r="C49" s="67">
        <v>18.030190000000001</v>
      </c>
      <c r="D49" s="68">
        <v>17.389779999999998</v>
      </c>
      <c r="E49" s="67">
        <v>16.686060000000001</v>
      </c>
      <c r="F49" s="67">
        <v>15.812248</v>
      </c>
      <c r="G49" s="68">
        <v>17.649889999999999</v>
      </c>
      <c r="H49" s="118">
        <f t="shared" si="20"/>
        <v>-7.4548853894495837E-2</v>
      </c>
      <c r="I49" s="118">
        <f t="shared" si="21"/>
        <v>-4.0467446971726884E-2</v>
      </c>
      <c r="J49" s="67">
        <v>18.603359999999999</v>
      </c>
      <c r="K49" s="67">
        <v>16.64631</v>
      </c>
      <c r="L49" s="68">
        <v>17.005610000000001</v>
      </c>
      <c r="M49" s="118">
        <f t="shared" si="22"/>
        <v>-0.10306202750470872</v>
      </c>
      <c r="N49" s="118">
        <f t="shared" si="23"/>
        <v>-5.010491814702478E-2</v>
      </c>
      <c r="O49" s="131">
        <f t="shared" si="24"/>
        <v>3.788632104346723E-2</v>
      </c>
    </row>
    <row r="50" spans="2:16" x14ac:dyDescent="0.25">
      <c r="B50" s="53" t="s">
        <v>24</v>
      </c>
      <c r="C50" s="65">
        <v>23.95532</v>
      </c>
      <c r="D50" s="66">
        <v>23.819769999999998</v>
      </c>
      <c r="E50" s="65">
        <v>23.641300000000001</v>
      </c>
      <c r="F50" s="65">
        <v>23.3367</v>
      </c>
      <c r="G50" s="66">
        <v>23.14547</v>
      </c>
      <c r="H50" s="117">
        <f t="shared" si="20"/>
        <v>-1.3108570455330981E-2</v>
      </c>
      <c r="I50" s="117">
        <f t="shared" si="21"/>
        <v>-7.4925156708061103E-3</v>
      </c>
      <c r="J50" s="65">
        <v>24.37452</v>
      </c>
      <c r="K50" s="65">
        <v>23.903369999999999</v>
      </c>
      <c r="L50" s="66">
        <v>23.7028</v>
      </c>
      <c r="M50" s="117">
        <f t="shared" si="22"/>
        <v>-3.0081412885258785E-2</v>
      </c>
      <c r="N50" s="117">
        <f t="shared" si="23"/>
        <v>-2.3706699097240214E-2</v>
      </c>
      <c r="O50" s="129">
        <f t="shared" si="24"/>
        <v>-2.3513255817878109E-2</v>
      </c>
      <c r="P50" s="64"/>
    </row>
    <row r="51" spans="2:16" x14ac:dyDescent="0.25">
      <c r="B51" s="54" t="s">
        <v>24</v>
      </c>
      <c r="C51" s="67">
        <v>21.007390000000001</v>
      </c>
      <c r="D51" s="68">
        <v>21.057200000000002</v>
      </c>
      <c r="E51" s="67">
        <v>21.14179</v>
      </c>
      <c r="F51" s="67">
        <v>20.152989999999999</v>
      </c>
      <c r="G51" s="68">
        <v>19.51191</v>
      </c>
      <c r="H51" s="118">
        <f t="shared" si="20"/>
        <v>6.3977486018014229E-3</v>
      </c>
      <c r="I51" s="118">
        <f t="shared" si="21"/>
        <v>4.0171532777386609E-3</v>
      </c>
      <c r="J51" s="67">
        <v>21.364650000000001</v>
      </c>
      <c r="K51" s="67">
        <v>20.865570000000002</v>
      </c>
      <c r="L51" s="68">
        <v>19.904309999999999</v>
      </c>
      <c r="M51" s="118">
        <f t="shared" si="22"/>
        <v>-1.0431249751341576E-2</v>
      </c>
      <c r="N51" s="118">
        <f t="shared" si="23"/>
        <v>-3.415099611465211E-2</v>
      </c>
      <c r="O51" s="131">
        <f t="shared" si="24"/>
        <v>-1.9714323179251036E-2</v>
      </c>
    </row>
    <row r="52" spans="2:16" x14ac:dyDescent="0.25">
      <c r="B52" s="54" t="s">
        <v>25</v>
      </c>
      <c r="C52" s="67">
        <v>14.572929999999999</v>
      </c>
      <c r="D52" s="68">
        <v>14.6609</v>
      </c>
      <c r="E52" s="67">
        <v>14.809049999999999</v>
      </c>
      <c r="F52" s="67">
        <v>14.41058</v>
      </c>
      <c r="G52" s="68">
        <v>14.494529999999999</v>
      </c>
      <c r="H52" s="118">
        <f t="shared" si="20"/>
        <v>1.6202644217737872E-2</v>
      </c>
      <c r="I52" s="118">
        <f t="shared" si="21"/>
        <v>1.0105109508965926E-2</v>
      </c>
      <c r="J52" s="67">
        <v>14.92712</v>
      </c>
      <c r="K52" s="67">
        <v>14.89254</v>
      </c>
      <c r="L52" s="68">
        <v>15.021459999999999</v>
      </c>
      <c r="M52" s="118">
        <f t="shared" si="22"/>
        <v>-7.9097642411932734E-3</v>
      </c>
      <c r="N52" s="118">
        <f t="shared" si="23"/>
        <v>-3.2362511700488983E-2</v>
      </c>
      <c r="O52" s="131">
        <f t="shared" si="24"/>
        <v>-3.5078481053106736E-2</v>
      </c>
    </row>
    <row r="53" spans="2:16" ht="15.75" thickBot="1" x14ac:dyDescent="0.3">
      <c r="B53" s="77" t="s">
        <v>26</v>
      </c>
      <c r="C53" s="78">
        <v>33.420079999999999</v>
      </c>
      <c r="D53" s="79">
        <v>32.927219999999998</v>
      </c>
      <c r="E53" s="78">
        <v>32.88259</v>
      </c>
      <c r="F53" s="78">
        <v>33.075620000000001</v>
      </c>
      <c r="G53" s="79">
        <v>33.342019999999998</v>
      </c>
      <c r="H53" s="120">
        <f t="shared" si="20"/>
        <v>-1.6082846001565509E-2</v>
      </c>
      <c r="I53" s="120">
        <f t="shared" si="21"/>
        <v>-1.3554135453888172E-3</v>
      </c>
      <c r="J53" s="78">
        <v>34.049480000000003</v>
      </c>
      <c r="K53" s="78">
        <v>33.0824</v>
      </c>
      <c r="L53" s="79">
        <v>33.468049999999998</v>
      </c>
      <c r="M53" s="120">
        <f t="shared" si="22"/>
        <v>-3.4270420576173355E-2</v>
      </c>
      <c r="N53" s="120">
        <f t="shared" si="23"/>
        <v>-2.0494280946969923E-4</v>
      </c>
      <c r="O53" s="132">
        <f t="shared" si="24"/>
        <v>-3.7656810002375529E-3</v>
      </c>
    </row>
    <row r="54" spans="2:16" ht="15.75" thickTop="1" x14ac:dyDescent="0.25"/>
  </sheetData>
  <mergeCells count="5">
    <mergeCell ref="C2:D2"/>
    <mergeCell ref="J2:L2"/>
    <mergeCell ref="E2:G2"/>
    <mergeCell ref="M2:O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Poverty and Inequality</vt:lpstr>
      <vt:lpstr>Projected Outlook</vt:lpstr>
    </vt:vector>
  </TitlesOfParts>
  <Manager/>
  <Company>WBG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Jaime Estuardo Fernandez Romero</dc:creator>
  <cp:keywords/>
  <dc:description/>
  <cp:lastModifiedBy>Israel Osorio-Rodarte</cp:lastModifiedBy>
  <cp:revision/>
  <dcterms:created xsi:type="dcterms:W3CDTF">2023-08-30T22:09:30Z</dcterms:created>
  <dcterms:modified xsi:type="dcterms:W3CDTF">2024-09-23T18:36:47Z</dcterms:modified>
  <cp:category/>
  <cp:contentStatus/>
</cp:coreProperties>
</file>