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projeto-individual/docs/"/>
    </mc:Choice>
  </mc:AlternateContent>
  <xr:revisionPtr revIDLastSave="446" documentId="14_{C27E0D09-E5F2-4004-A18F-4DD659AE0360}" xr6:coauthVersionLast="47" xr6:coauthVersionMax="47" xr10:uidLastSave="{7EE8CF77-1014-451D-A2FC-52B86850FA1A}"/>
  <bookViews>
    <workbookView xWindow="-108" yWindow="-108" windowWidth="23256" windowHeight="12456" xr2:uid="{00000000-000D-0000-FFFF-FFFF00000000}"/>
  </bookViews>
  <sheets>
    <sheet name="backlog" sheetId="1" r:id="rId1"/>
    <sheet name="gráfico de produtividade" sheetId="3" r:id="rId2"/>
    <sheet name="Banco de dados" sheetId="2" r:id="rId3"/>
  </sheets>
  <definedNames>
    <definedName name="_xlnm._FilterDatabase" localSheetId="0" hidden="1">backlog!$B$3:$K$32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13" i="1"/>
  <c r="I20" i="1"/>
  <c r="I21" i="1"/>
  <c r="I22" i="1"/>
  <c r="I23" i="1"/>
  <c r="I24" i="1"/>
  <c r="I25" i="1"/>
  <c r="I26" i="1"/>
  <c r="I27" i="1"/>
  <c r="I28" i="1"/>
  <c r="I29" i="1"/>
  <c r="I30" i="1"/>
  <c r="I7" i="1"/>
  <c r="I8" i="1"/>
  <c r="I14" i="1"/>
  <c r="I15" i="1"/>
  <c r="I16" i="1"/>
  <c r="I17" i="1"/>
  <c r="I18" i="1"/>
  <c r="I19" i="1"/>
  <c r="I31" i="1"/>
  <c r="I32" i="1"/>
  <c r="I9" i="1"/>
  <c r="I10" i="1"/>
  <c r="I11" i="1"/>
  <c r="I12" i="1"/>
  <c r="I4" i="1"/>
  <c r="D6" i="3"/>
  <c r="D7" i="3"/>
  <c r="D8" i="3"/>
  <c r="F5" i="1"/>
  <c r="F7" i="1"/>
  <c r="F6" i="1"/>
  <c r="F9" i="1"/>
  <c r="F10" i="1"/>
  <c r="F8" i="1"/>
  <c r="F11" i="1"/>
  <c r="F12" i="1"/>
  <c r="F16" i="1"/>
  <c r="F13" i="1"/>
  <c r="F17" i="1"/>
  <c r="F18" i="1"/>
  <c r="F14" i="1"/>
  <c r="F15" i="1"/>
  <c r="F19" i="1"/>
  <c r="F24" i="1"/>
  <c r="F20" i="1"/>
  <c r="F21" i="1"/>
  <c r="F22" i="1"/>
  <c r="F23" i="1"/>
  <c r="F25" i="1"/>
  <c r="F31" i="1"/>
  <c r="F26" i="1"/>
  <c r="F32" i="1"/>
  <c r="F27" i="1"/>
  <c r="F28" i="1"/>
  <c r="F29" i="1"/>
  <c r="F30" i="1"/>
  <c r="F4" i="1"/>
  <c r="C7" i="3" l="1"/>
  <c r="C5" i="3"/>
  <c r="C8" i="3"/>
  <c r="C6" i="3"/>
  <c r="D5" i="3"/>
  <c r="D4" i="3" s="1"/>
  <c r="C4" i="3" l="1"/>
</calcChain>
</file>

<file path=xl/sharedStrings.xml><?xml version="1.0" encoding="utf-8"?>
<sst xmlns="http://schemas.openxmlformats.org/spreadsheetml/2006/main" count="237" uniqueCount="82">
  <si>
    <t>BACKLOG</t>
  </si>
  <si>
    <t>REQUISITOS</t>
  </si>
  <si>
    <t xml:space="preserve">DESCRIÇÃO </t>
  </si>
  <si>
    <t>CLASSIFICAÇÃO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</si>
  <si>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</si>
  <si>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</si>
  <si>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</si>
  <si>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IMPORTANTE</t>
  </si>
  <si>
    <t>CRIAÇÃO DE PROTÓTIPO DO SITE INSTITUCIONAL PARA APRESENTAR AO CLIENTE</t>
  </si>
  <si>
    <t>CRIAR E DESENVOLVER O BANCO DE DADOS E TABELAS PARA RECEPÇÃO DE DADOS DO SISTEMA E DO SENSOR</t>
  </si>
  <si>
    <t>INSTALAÇÃO E CRIAÇÃO DO VIRTUAL BOX PARA HOSPEDAGEM DE MÁQUINA VIRTUAL</t>
  </si>
  <si>
    <t>INSTALAÇÃO E CONFIGURAÇÃO DE MÁQUINA VIRTUAL PARA HOSPEDAGEM E TESTES DO SOFTWARE</t>
  </si>
  <si>
    <t>PLANILHA DE RISCO</t>
  </si>
  <si>
    <t>DIAGRAMA DE SOLUÇÃO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</si>
  <si>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</si>
  <si>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</si>
  <si>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</si>
  <si>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</si>
  <si>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CRIAÇÃO DO SCRIPT DE BANCO DE DADOS PARA RECEPÇÃO DE DADOS DO SITE E SENSORES</t>
  </si>
  <si>
    <t>INSTALAÇÃO E CONFIGURAÇÃO DO SGBD WORKBENCH MYSQL NA MÁQUINA VIRTUAL</t>
  </si>
  <si>
    <t>DESEJÁVEL</t>
  </si>
  <si>
    <t>TAMANHO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</si>
  <si>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</si>
  <si>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</si>
  <si>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</si>
  <si>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</si>
  <si>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</si>
  <si>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</si>
  <si>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</si>
  <si>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</si>
  <si>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</si>
  <si>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</si>
  <si>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TOTAL</t>
  </si>
  <si>
    <t>ENTREGA</t>
  </si>
  <si>
    <t>PLANEJADO</t>
  </si>
  <si>
    <t>REALIZADO</t>
  </si>
  <si>
    <t>Leonardo</t>
  </si>
  <si>
    <t>ETAPAS</t>
  </si>
  <si>
    <t>TABELA DE BURNDOWN</t>
  </si>
  <si>
    <t>RESPONSÁVEL</t>
  </si>
  <si>
    <t>STATUS</t>
  </si>
  <si>
    <t>LOCAÇÃO DOS ELEMENTOS DO PROJETO EM UM REPOSITÓRIO NO GITHUB</t>
  </si>
  <si>
    <t>CONFIGURAÇÃO DE TODOS OS ENTREGÁVEIS NO TRELLO</t>
  </si>
  <si>
    <t>CRIAÇÃO DE PLANILHA DE RISCOS JUNTAMENTE COM GRÁFICO DE BURNDOWN</t>
  </si>
  <si>
    <t>MODELAGEM DO BANCO DE DADOS</t>
  </si>
  <si>
    <t>CRIAÇÃO DE UMA DASHBOARD ESTÁTICA</t>
  </si>
  <si>
    <t>CRIAÇÃO E CONFIGURAÇÃO DE UMA DASHBOARD FUNCIONAL</t>
  </si>
  <si>
    <t>CRIAÇÃO DE PÁGINA DE LOGIN E CADASTRO FUNCIONAL</t>
  </si>
  <si>
    <t>A DEFINIR</t>
  </si>
  <si>
    <t>CRIAÇÃO DE SITE INSTITUCIONAL EM HTML/CSS/JS FUNCIONAL</t>
  </si>
  <si>
    <t>TESTE INTEGRADO SITE + DATABASE</t>
  </si>
  <si>
    <t>INTEGRAÇÃO DO SITE COM O BANCO DE DADOS</t>
  </si>
  <si>
    <t>A REALIZAR</t>
  </si>
  <si>
    <t>REALIZANDO</t>
  </si>
  <si>
    <t>DEFINIÇÃO DO PROJETO</t>
  </si>
  <si>
    <t>DOCUMENTAÇÃO</t>
  </si>
  <si>
    <t>DIAGRAMA DE VISÃO DE NEGÓCIO</t>
  </si>
  <si>
    <t xml:space="preserve">PESQUISA E DEFINIÇÃO DO TEMA DO PROJETO </t>
  </si>
  <si>
    <t>INSTALAÇÃO DO LINUX NA VM</t>
  </si>
  <si>
    <t>INSTALAÇÃO E CONFIGURAÇÃO DO SISTEMA OPERACIONAL LINUX</t>
  </si>
  <si>
    <t>PROTÓTIPO DA DASHBOARD</t>
  </si>
  <si>
    <t>PROTÓTIPO DO SITE INSTITUCIONAL</t>
  </si>
  <si>
    <t>PROTÓTIPO DAS PÁGINAS DE CADASTRO E LOGIN</t>
  </si>
  <si>
    <t>PROTÓTIPO DO JOGO</t>
  </si>
  <si>
    <t>SITE INSTITUCIONAL ESTÁTICO</t>
  </si>
  <si>
    <t>PÁGINA DO DASHBOARD ESTÁTICA</t>
  </si>
  <si>
    <t>PÁGINAS DE CADASTRO E LOGIN ESTÁTICA</t>
  </si>
  <si>
    <t>MYSQL SERVER NA VM</t>
  </si>
  <si>
    <t>SCRIPT DE DO BANCO DE DADOS</t>
  </si>
  <si>
    <t>FLUXOGRAMA DE SUPORTE</t>
  </si>
  <si>
    <t>FERRAMENTA DE HELP DESK</t>
  </si>
  <si>
    <t>SITE INSTITUCIONAL FUNCIONAL</t>
  </si>
  <si>
    <t>DOCUMENTAÇÃO DE MUDANÇA</t>
  </si>
  <si>
    <t>PÁGINA DO DASHBOARD FUNCIONAL</t>
  </si>
  <si>
    <t>PÁGINA DE CADASTRO E LOGIN FUNCIONAL</t>
  </si>
  <si>
    <t>VALIDAÇÃO DE VIABILIDADE DE EXECUÇÃO</t>
  </si>
  <si>
    <t>SP4</t>
  </si>
  <si>
    <t>REPOSITÓRIO NO GITHUB</t>
  </si>
  <si>
    <t>TRELLO</t>
  </si>
  <si>
    <t>SITE DO JOGO ESTÁTICO</t>
  </si>
  <si>
    <t>SITE DO JOGO FUNCIONAL</t>
  </si>
  <si>
    <t>FINAL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</si>
</sst>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8"/>
      <name val="Calibri"/>
      <family val="2"/>
      <scheme val="minor"/>
    </font>
    <font>
      <u/>
      <sz val="11"/>
      <color theme="1"/>
      <name val="Arial Nova Light"/>
      <family val="2"/>
    </font>
    <font>
      <b/>
      <sz val="14"/>
      <color theme="0"/>
      <name val="Calibri Light"/>
      <family val="2"/>
      <scheme val="major"/>
    </font>
    <font>
      <b/>
      <sz val="26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C2E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36697"/>
        </patternFill>
      </fill>
    </dxf>
    <dxf>
      <font>
        <color theme="0"/>
      </font>
      <fill>
        <patternFill>
          <bgColor rgb="FF84C2EC"/>
        </patternFill>
      </fill>
    </dxf>
    <dxf>
      <font>
        <color theme="0"/>
      </font>
      <fill>
        <patternFill>
          <bgColor rgb="FF158ED1"/>
        </patternFill>
      </fill>
    </dxf>
    <dxf>
      <font>
        <color theme="0"/>
      </font>
      <fill>
        <patternFill>
          <bgColor rgb="FF459FD7"/>
        </patternFill>
      </fill>
    </dxf>
  </dxfs>
  <tableStyles count="0" defaultTableStyle="TableStyleMedium2" defaultPivotStyle="PivotStyleLight16"/>
  <colors>
    <mruColors>
      <color rgb="FF71B6E1"/>
      <color rgb="FF0E617C"/>
      <color rgb="FF84C2EC"/>
      <color rgb="FF0078A6"/>
      <color rgb="FF459FD7"/>
      <color rgb="FF036697"/>
      <color rgb="FF57A9DB"/>
      <color rgb="FF158ED1"/>
      <color rgb="FF03608F"/>
      <color rgb="FF5CE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r>
              <a:rPr lang="pt-BR" b="1"/>
              <a:t>GRÁFICO DE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'gráfico de produtividade'!$C$3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rgbClr val="84C2E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j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produtividade'!$B$4:$B$9</c:f>
              <c:strCache>
                <c:ptCount val="6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ENTREGA</c:v>
                </c:pt>
              </c:strCache>
            </c:strRef>
          </c:cat>
          <c:val>
            <c:numRef>
              <c:f>'gráfico de produtividade'!$C$4:$C$9</c:f>
              <c:numCache>
                <c:formatCode>General</c:formatCode>
                <c:ptCount val="6"/>
                <c:pt idx="0">
                  <c:v>196</c:v>
                </c:pt>
                <c:pt idx="1">
                  <c:v>58</c:v>
                </c:pt>
                <c:pt idx="2">
                  <c:v>43</c:v>
                </c:pt>
                <c:pt idx="3">
                  <c:v>37</c:v>
                </c:pt>
                <c:pt idx="4">
                  <c:v>58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7-4161-A62E-3E6305F6F09A}"/>
            </c:ext>
          </c:extLst>
        </c:ser>
        <c:ser>
          <c:idx val="1"/>
          <c:order val="1"/>
          <c:tx>
            <c:strRef>
              <c:f>'gráfico de produtividade'!$D$3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rgbClr val="0E617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j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produtividade'!$B$4:$B$9</c:f>
              <c:strCache>
                <c:ptCount val="6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ENTREGA</c:v>
                </c:pt>
              </c:strCache>
            </c:strRef>
          </c:cat>
          <c:val>
            <c:numRef>
              <c:f>'gráfico de produtividade'!$D$4:$D$9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37-4161-A62E-3E6305F6F0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j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462197</xdr:colOff>
      <xdr:row>1</xdr:row>
      <xdr:rowOff>0</xdr:rowOff>
    </xdr:from>
    <xdr:to>
      <xdr:col>12</xdr:col>
      <xdr:colOff>312295</xdr:colOff>
      <xdr:row>14</xdr:row>
      <xdr:rowOff>147152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EBB45B-FA7A-4FA7-A6C6-F63B290E3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D39CA9AB-4F73-47DE-843B-3CF7275B936D}">
    <nsvFilter filterId="{00000000-0001-0000-0000-000000000000}" ref="B3:K32" tableId="0">
      <sortRules>
        <sortRule colId="2">
          <sortCondition ref="D3:D32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1"/>
  <sheetViews>
    <sheetView showGridLines="0" tabSelected="1" topLeftCell="B2" zoomScale="95" zoomScaleNormal="98" workbookViewId="0">
      <selection activeCell="K15" sqref="K15"/>
    </sheetView>
  </sheetViews>
  <sheetFormatPr defaultColWidth="9.109375" defaultRowHeight="13.8" x14ac:dyDescent="0.25"/>
  <cols>
    <col min="1" max="1" width="4.77734375" style="1" customWidth="1"/>
    <col min="2" max="2" width="86.109375" style="1" customWidth="1"/>
    <col min="3" max="3" width="146.21875" style="1" hidden="1" customWidth="1"/>
    <col min="4" max="4" width="24.77734375" style="1" bestFit="1" customWidth="1"/>
    <col min="5" max="6" width="18.77734375" style="1" bestFit="1" customWidth="1"/>
    <col min="7" max="7" width="20.77734375" style="1" bestFit="1" customWidth="1"/>
    <col min="8" max="8" width="14.5546875" style="1" bestFit="1" customWidth="1"/>
    <col min="9" max="9" width="24.77734375" style="1" bestFit="1" customWidth="1"/>
    <col min="10" max="10" width="21.88671875" style="1" bestFit="1" customWidth="1"/>
    <col min="11" max="11" width="15.109375" style="1" bestFit="1" customWidth="1"/>
    <col min="12" max="16384" width="9.109375" style="1"/>
  </cols>
  <sheetData>
    <row r="1" spans="2:11" ht="25.2" customHeight="1" x14ac:dyDescent="0.25"/>
    <row r="2" spans="2:11" ht="47.4" customHeight="1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31.8" customHeight="1" x14ac:dyDescent="0.25">
      <c r="B3" s="4" t="s">
        <v>1</v>
      </c>
      <c r="C3" s="4" t="s">
        <v>2</v>
      </c>
      <c r="D3" s="4" t="s">
        <v>3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81</v>
      </c>
      <c r="J3" s="4" t="s">
        <v>39</v>
      </c>
      <c r="K3" s="4" t="s">
        <v>40</v>
      </c>
    </row>
    <row r="4" spans="2:11" ht="15.6" x14ac:dyDescent="0.25">
      <c r="B4" s="8" t="s">
        <v>54</v>
      </c>
      <c r="C4" s="8" t="s">
        <v>57</v>
      </c>
      <c r="D4" s="9" t="s">
        <v>4</v>
      </c>
      <c r="E4" s="9" t="s">
        <v>28</v>
      </c>
      <c r="F4" s="8">
        <f>IF(E4="PP",3,IF(E4="P",5,IF(E4="M",8,IF(E4="G",13,21))))</f>
        <v>21</v>
      </c>
      <c r="G4" s="9">
        <v>1</v>
      </c>
      <c r="H4" s="9" t="s">
        <v>29</v>
      </c>
      <c r="I4" s="9" t="str">
        <f>IF(H4="SP4","24/11/2024",IF(H4="SP3","17/11/24",IF(H4="SP2","10/11/24","03/11/24")))</f>
        <v>03/11/24</v>
      </c>
      <c r="J4" s="9" t="s">
        <v>36</v>
      </c>
      <c r="K4" s="9" t="s">
        <v>35</v>
      </c>
    </row>
    <row r="5" spans="2:11" ht="15.6" x14ac:dyDescent="0.25">
      <c r="B5" s="8" t="s">
        <v>75</v>
      </c>
      <c r="C5" s="8"/>
      <c r="D5" s="9" t="s">
        <v>4</v>
      </c>
      <c r="E5" s="9" t="s">
        <v>24</v>
      </c>
      <c r="F5" s="8">
        <f>IF(E5="PP",3,IF(E5="P",5,IF(E5="M",8,IF(E5="G",13,21))))</f>
        <v>3</v>
      </c>
      <c r="G5" s="9">
        <v>1</v>
      </c>
      <c r="H5" s="9" t="s">
        <v>29</v>
      </c>
      <c r="I5" s="9" t="str">
        <f>IF(H5="SP4","24/11/2024",IF(H5="SP3","17/11/24",IF(H5="SP2","10/11/24","03/11/24")))</f>
        <v>03/11/24</v>
      </c>
      <c r="J5" s="9" t="s">
        <v>36</v>
      </c>
      <c r="K5" s="9" t="s">
        <v>35</v>
      </c>
    </row>
    <row r="6" spans="2:11" ht="15.6" x14ac:dyDescent="0.25">
      <c r="B6" s="8" t="s">
        <v>55</v>
      </c>
      <c r="C6" s="8" t="s">
        <v>5</v>
      </c>
      <c r="D6" s="9" t="s">
        <v>4</v>
      </c>
      <c r="E6" s="9" t="s">
        <v>26</v>
      </c>
      <c r="F6" s="8">
        <f>IF(E6="PP",3,IF(E6="P",5,IF(E6="M",8,IF(E6="G",13,21))))</f>
        <v>8</v>
      </c>
      <c r="G6" s="9">
        <v>1</v>
      </c>
      <c r="H6" s="9" t="s">
        <v>29</v>
      </c>
      <c r="I6" s="9" t="str">
        <f>IF(H6="SP4","24/11/2024",IF(H6="SP3","17/11/24",IF(H6="SP2","10/11/24","03/11/24")))</f>
        <v>03/11/24</v>
      </c>
      <c r="J6" s="9" t="s">
        <v>36</v>
      </c>
      <c r="K6" s="9" t="s">
        <v>53</v>
      </c>
    </row>
    <row r="7" spans="2:11" ht="15.6" x14ac:dyDescent="0.25">
      <c r="B7" s="8" t="s">
        <v>77</v>
      </c>
      <c r="C7" s="8" t="s">
        <v>41</v>
      </c>
      <c r="D7" s="9" t="s">
        <v>4</v>
      </c>
      <c r="E7" s="9" t="s">
        <v>24</v>
      </c>
      <c r="F7" s="8">
        <f>IF(E7="PP",3,IF(E7="P",5,IF(E7="M",8,IF(E7="G",13,21))))</f>
        <v>3</v>
      </c>
      <c r="G7" s="9">
        <v>2</v>
      </c>
      <c r="H7" s="9" t="s">
        <v>29</v>
      </c>
      <c r="I7" s="9" t="str">
        <f>IF(H7="SP4","24/11/2024",IF(H7="SP3","17/11/24",IF(H7="SP2","10/11/24","03/11/24")))</f>
        <v>03/11/24</v>
      </c>
      <c r="J7" s="9" t="s">
        <v>36</v>
      </c>
      <c r="K7" s="9" t="s">
        <v>35</v>
      </c>
    </row>
    <row r="8" spans="2:11" ht="15.6" x14ac:dyDescent="0.25">
      <c r="B8" s="8" t="s">
        <v>78</v>
      </c>
      <c r="C8" s="8" t="s">
        <v>42</v>
      </c>
      <c r="D8" s="9" t="s">
        <v>4</v>
      </c>
      <c r="E8" s="9" t="s">
        <v>24</v>
      </c>
      <c r="F8" s="8">
        <f>IF(E8="PP",3,IF(E8="P",5,IF(E8="M",8,IF(E8="G",13,21))))</f>
        <v>3</v>
      </c>
      <c r="G8" s="9">
        <v>2</v>
      </c>
      <c r="H8" s="9" t="s">
        <v>29</v>
      </c>
      <c r="I8" s="9" t="str">
        <f>IF(H8="SP4","24/11/2024",IF(H8="SP3","17/11/24",IF(H8="SP2","10/11/24","03/11/24")))</f>
        <v>03/11/24</v>
      </c>
      <c r="J8" s="9" t="s">
        <v>36</v>
      </c>
      <c r="K8" s="9" t="s">
        <v>52</v>
      </c>
    </row>
    <row r="9" spans="2:11" ht="15.6" x14ac:dyDescent="0.25">
      <c r="B9" s="8" t="s">
        <v>62</v>
      </c>
      <c r="C9" s="8"/>
      <c r="D9" s="9" t="s">
        <v>4</v>
      </c>
      <c r="E9" s="9" t="s">
        <v>25</v>
      </c>
      <c r="F9" s="8">
        <f>IF(E9="PP",3,IF(E9="P",5,IF(E9="M",8,IF(E9="G",13,21))))</f>
        <v>5</v>
      </c>
      <c r="G9" s="9">
        <v>3</v>
      </c>
      <c r="H9" s="9" t="s">
        <v>29</v>
      </c>
      <c r="I9" s="9" t="str">
        <f>IF(H9="SP4","24/11/2024",IF(H9="SP3","17/11/24",IF(H9="SP2","10/11/24","03/11/24")))</f>
        <v>03/11/24</v>
      </c>
      <c r="J9" s="9" t="s">
        <v>36</v>
      </c>
      <c r="K9" s="9" t="s">
        <v>35</v>
      </c>
    </row>
    <row r="10" spans="2:11" ht="15.6" x14ac:dyDescent="0.25">
      <c r="B10" s="8" t="s">
        <v>61</v>
      </c>
      <c r="C10" s="8" t="s">
        <v>8</v>
      </c>
      <c r="D10" s="9" t="s">
        <v>4</v>
      </c>
      <c r="E10" s="9" t="s">
        <v>25</v>
      </c>
      <c r="F10" s="8">
        <f>IF(E10="PP",3,IF(E10="P",5,IF(E10="M",8,IF(E10="G",13,21))))</f>
        <v>5</v>
      </c>
      <c r="G10" s="9">
        <v>3</v>
      </c>
      <c r="H10" s="9" t="s">
        <v>29</v>
      </c>
      <c r="I10" s="9" t="str">
        <f>IF(H10="SP4","24/11/2024",IF(H10="SP3","17/11/24",IF(H10="SP2","10/11/24","03/11/24")))</f>
        <v>03/11/24</v>
      </c>
      <c r="J10" s="9" t="s">
        <v>36</v>
      </c>
      <c r="K10" s="9" t="s">
        <v>35</v>
      </c>
    </row>
    <row r="11" spans="2:11" ht="15.6" x14ac:dyDescent="0.25">
      <c r="B11" s="8" t="s">
        <v>63</v>
      </c>
      <c r="C11" s="8"/>
      <c r="D11" s="9" t="s">
        <v>4</v>
      </c>
      <c r="E11" s="9" t="s">
        <v>25</v>
      </c>
      <c r="F11" s="8">
        <f>IF(E11="PP",3,IF(E11="P",5,IF(E11="M",8,IF(E11="G",13,21))))</f>
        <v>5</v>
      </c>
      <c r="G11" s="9">
        <v>3</v>
      </c>
      <c r="H11" s="9" t="s">
        <v>29</v>
      </c>
      <c r="I11" s="9" t="str">
        <f>IF(H11="SP4","24/11/2024",IF(H11="SP3","17/11/24",IF(H11="SP2","10/11/24","03/11/24")))</f>
        <v>03/11/24</v>
      </c>
      <c r="J11" s="9" t="s">
        <v>36</v>
      </c>
      <c r="K11" s="9" t="s">
        <v>53</v>
      </c>
    </row>
    <row r="12" spans="2:11" s="2" customFormat="1" ht="15.6" x14ac:dyDescent="0.25">
      <c r="B12" s="8" t="s">
        <v>60</v>
      </c>
      <c r="C12" s="8" t="s">
        <v>45</v>
      </c>
      <c r="D12" s="9" t="s">
        <v>4</v>
      </c>
      <c r="E12" s="9" t="s">
        <v>25</v>
      </c>
      <c r="F12" s="8">
        <f>IF(E12="PP",3,IF(E12="P",5,IF(E12="M",8,IF(E12="G",13,21))))</f>
        <v>5</v>
      </c>
      <c r="G12" s="9">
        <v>3</v>
      </c>
      <c r="H12" s="9" t="s">
        <v>29</v>
      </c>
      <c r="I12" s="9" t="str">
        <f>IF(H12="SP4","24/11/2024",IF(H12="SP3","17/11/24",IF(H12="SP2","10/11/24","03/11/24")))</f>
        <v>03/11/24</v>
      </c>
      <c r="J12" s="9" t="s">
        <v>36</v>
      </c>
      <c r="K12" s="9" t="s">
        <v>53</v>
      </c>
    </row>
    <row r="13" spans="2:11" ht="15.6" x14ac:dyDescent="0.25">
      <c r="B13" s="10" t="s">
        <v>44</v>
      </c>
      <c r="C13" s="10" t="s">
        <v>9</v>
      </c>
      <c r="D13" s="9" t="s">
        <v>4</v>
      </c>
      <c r="E13" s="11" t="s">
        <v>25</v>
      </c>
      <c r="F13" s="8">
        <f>IF(E13="PP",3,IF(E13="P",5,IF(E13="M",8,IF(E13="G",13,21))))</f>
        <v>5</v>
      </c>
      <c r="G13" s="9">
        <v>1</v>
      </c>
      <c r="H13" s="11" t="s">
        <v>30</v>
      </c>
      <c r="I13" s="9" t="str">
        <f>IF(H13="SP4","24/11/2024",IF(H13="SP3","17/11/24",IF(H13="SP2","10/11/24","03/11/24")))</f>
        <v>10/11/24</v>
      </c>
      <c r="J13" s="9" t="s">
        <v>36</v>
      </c>
      <c r="K13" s="9" t="s">
        <v>52</v>
      </c>
    </row>
    <row r="14" spans="2:11" ht="15.6" x14ac:dyDescent="0.25">
      <c r="B14" s="8" t="s">
        <v>12</v>
      </c>
      <c r="C14" s="8" t="s">
        <v>43</v>
      </c>
      <c r="D14" s="9" t="s">
        <v>7</v>
      </c>
      <c r="E14" s="9" t="s">
        <v>24</v>
      </c>
      <c r="F14" s="8">
        <f>IF(E14="PP",3,IF(E14="P",5,IF(E14="M",8,IF(E14="G",13,21))))</f>
        <v>3</v>
      </c>
      <c r="G14" s="9">
        <v>2</v>
      </c>
      <c r="H14" s="9" t="s">
        <v>30</v>
      </c>
      <c r="I14" s="9" t="str">
        <f>IF(H14="SP4","24/11/2024",IF(H14="SP3","17/11/24",IF(H14="SP2","10/11/24","03/11/24")))</f>
        <v>10/11/24</v>
      </c>
      <c r="J14" s="9" t="s">
        <v>36</v>
      </c>
      <c r="K14" s="9" t="s">
        <v>52</v>
      </c>
    </row>
    <row r="15" spans="2:11" ht="15.6" x14ac:dyDescent="0.25">
      <c r="B15" s="8" t="s">
        <v>13</v>
      </c>
      <c r="C15" s="8" t="s">
        <v>17</v>
      </c>
      <c r="D15" s="9" t="s">
        <v>7</v>
      </c>
      <c r="E15" s="9" t="s">
        <v>26</v>
      </c>
      <c r="F15" s="8">
        <f>IF(E15="PP",3,IF(E15="P",5,IF(E15="M",8,IF(E15="G",13,21))))</f>
        <v>8</v>
      </c>
      <c r="G15" s="9">
        <v>2</v>
      </c>
      <c r="H15" s="9" t="s">
        <v>30</v>
      </c>
      <c r="I15" s="9" t="str">
        <f>IF(H15="SP4","24/11/2024",IF(H15="SP3","17/11/24",IF(H15="SP2","10/11/24","03/11/24")))</f>
        <v>10/11/24</v>
      </c>
      <c r="J15" s="9" t="s">
        <v>36</v>
      </c>
      <c r="K15" s="9" t="s">
        <v>52</v>
      </c>
    </row>
    <row r="16" spans="2:11" ht="15.6" x14ac:dyDescent="0.25">
      <c r="B16" s="8" t="s">
        <v>56</v>
      </c>
      <c r="C16" s="8" t="s">
        <v>6</v>
      </c>
      <c r="D16" s="9" t="s">
        <v>20</v>
      </c>
      <c r="E16" s="9" t="s">
        <v>26</v>
      </c>
      <c r="F16" s="8">
        <f>IF(E16="PP",3,IF(E16="P",5,IF(E16="M",8,IF(E16="G",13,21))))</f>
        <v>8</v>
      </c>
      <c r="G16" s="9">
        <v>3</v>
      </c>
      <c r="H16" s="9" t="s">
        <v>30</v>
      </c>
      <c r="I16" s="9" t="str">
        <f>IF(H16="SP4","24/11/2024",IF(H16="SP3","17/11/24",IF(H16="SP2","10/11/24","03/11/24")))</f>
        <v>10/11/24</v>
      </c>
      <c r="J16" s="9" t="s">
        <v>36</v>
      </c>
      <c r="K16" s="9" t="s">
        <v>52</v>
      </c>
    </row>
    <row r="17" spans="2:11" ht="15.6" x14ac:dyDescent="0.25">
      <c r="B17" s="8" t="s">
        <v>58</v>
      </c>
      <c r="C17" s="8" t="s">
        <v>10</v>
      </c>
      <c r="D17" s="9" t="s">
        <v>20</v>
      </c>
      <c r="E17" s="9" t="s">
        <v>24</v>
      </c>
      <c r="F17" s="8">
        <f>IF(E17="PP",3,IF(E17="P",5,IF(E17="M",8,IF(E17="G",13,21))))</f>
        <v>3</v>
      </c>
      <c r="G17" s="9">
        <v>3</v>
      </c>
      <c r="H17" s="9" t="s">
        <v>30</v>
      </c>
      <c r="I17" s="9" t="str">
        <f>IF(H17="SP4","24/11/2024",IF(H17="SP3","17/11/24",IF(H17="SP2","10/11/24","03/11/24")))</f>
        <v>10/11/24</v>
      </c>
      <c r="J17" s="9" t="s">
        <v>36</v>
      </c>
      <c r="K17" s="9" t="s">
        <v>52</v>
      </c>
    </row>
    <row r="18" spans="2:11" ht="15.6" x14ac:dyDescent="0.25">
      <c r="B18" s="8" t="s">
        <v>59</v>
      </c>
      <c r="C18" s="8" t="s">
        <v>11</v>
      </c>
      <c r="D18" s="9" t="s">
        <v>20</v>
      </c>
      <c r="E18" s="9" t="s">
        <v>24</v>
      </c>
      <c r="F18" s="8">
        <f>IF(E18="PP",3,IF(E18="P",5,IF(E18="M",8,IF(E18="G",13,21))))</f>
        <v>3</v>
      </c>
      <c r="G18" s="9">
        <v>3</v>
      </c>
      <c r="H18" s="9" t="s">
        <v>30</v>
      </c>
      <c r="I18" s="9" t="str">
        <f>IF(H18="SP4","24/11/2024",IF(H18="SP3","17/11/24",IF(H18="SP2","10/11/24","03/11/24")))</f>
        <v>10/11/24</v>
      </c>
      <c r="J18" s="9" t="s">
        <v>36</v>
      </c>
      <c r="K18" s="9" t="s">
        <v>52</v>
      </c>
    </row>
    <row r="19" spans="2:11" ht="15.6" x14ac:dyDescent="0.25">
      <c r="B19" s="8" t="s">
        <v>67</v>
      </c>
      <c r="C19" s="8" t="s">
        <v>19</v>
      </c>
      <c r="D19" s="9" t="s">
        <v>20</v>
      </c>
      <c r="E19" s="9" t="s">
        <v>27</v>
      </c>
      <c r="F19" s="8">
        <f>IF(E19="PP",3,IF(E19="P",5,IF(E19="M",8,IF(E19="G",13,21))))</f>
        <v>13</v>
      </c>
      <c r="G19" s="9">
        <v>3</v>
      </c>
      <c r="H19" s="9" t="s">
        <v>30</v>
      </c>
      <c r="I19" s="9" t="str">
        <f>IF(H19="SP4","24/11/2024",IF(H19="SP3","17/11/24",IF(H19="SP2","10/11/24","03/11/24")))</f>
        <v>10/11/24</v>
      </c>
      <c r="J19" s="9" t="s">
        <v>36</v>
      </c>
      <c r="K19" s="9" t="s">
        <v>52</v>
      </c>
    </row>
    <row r="20" spans="2:11" ht="15.6" x14ac:dyDescent="0.25">
      <c r="B20" s="8" t="s">
        <v>64</v>
      </c>
      <c r="C20" s="8" t="s">
        <v>14</v>
      </c>
      <c r="D20" s="9" t="s">
        <v>4</v>
      </c>
      <c r="E20" s="9" t="s">
        <v>26</v>
      </c>
      <c r="F20" s="8">
        <f>IF(E20="PP",3,IF(E20="P",5,IF(E20="M",8,IF(E20="G",13,21))))</f>
        <v>8</v>
      </c>
      <c r="G20" s="9">
        <v>1</v>
      </c>
      <c r="H20" s="9" t="s">
        <v>31</v>
      </c>
      <c r="I20" s="9" t="str">
        <f>IF(H20="SP4","24/11/2024",IF(H20="SP3","17/11/24",IF(H20="SP2","10/11/24","03/11/24")))</f>
        <v>17/11/24</v>
      </c>
      <c r="J20" s="9" t="s">
        <v>36</v>
      </c>
      <c r="K20" s="9" t="s">
        <v>52</v>
      </c>
    </row>
    <row r="21" spans="2:11" ht="15.6" x14ac:dyDescent="0.25">
      <c r="B21" s="8" t="s">
        <v>65</v>
      </c>
      <c r="C21" s="8" t="s">
        <v>15</v>
      </c>
      <c r="D21" s="9" t="s">
        <v>4</v>
      </c>
      <c r="E21" s="9" t="s">
        <v>26</v>
      </c>
      <c r="F21" s="8">
        <f>IF(E21="PP",3,IF(E21="P",5,IF(E21="M",8,IF(E21="G",13,21))))</f>
        <v>8</v>
      </c>
      <c r="G21" s="9">
        <v>1</v>
      </c>
      <c r="H21" s="9" t="s">
        <v>31</v>
      </c>
      <c r="I21" s="9" t="str">
        <f>IF(H21="SP4","24/11/2024",IF(H21="SP3","17/11/24",IF(H21="SP2","10/11/24","03/11/24")))</f>
        <v>17/11/24</v>
      </c>
      <c r="J21" s="9" t="s">
        <v>36</v>
      </c>
      <c r="K21" s="9" t="s">
        <v>52</v>
      </c>
    </row>
    <row r="22" spans="2:11" ht="15.6" x14ac:dyDescent="0.25">
      <c r="B22" s="8" t="s">
        <v>66</v>
      </c>
      <c r="C22" s="8" t="s">
        <v>16</v>
      </c>
      <c r="D22" s="9" t="s">
        <v>4</v>
      </c>
      <c r="E22" s="9" t="s">
        <v>26</v>
      </c>
      <c r="F22" s="8">
        <f>IF(E22="PP",3,IF(E22="P",5,IF(E22="M",8,IF(E22="G",13,21))))</f>
        <v>8</v>
      </c>
      <c r="G22" s="9">
        <v>1</v>
      </c>
      <c r="H22" s="9" t="s">
        <v>31</v>
      </c>
      <c r="I22" s="9" t="str">
        <f>IF(H22="SP4","24/11/2024",IF(H22="SP3","17/11/24",IF(H22="SP2","10/11/24","03/11/24")))</f>
        <v>17/11/24</v>
      </c>
      <c r="J22" s="9" t="s">
        <v>36</v>
      </c>
      <c r="K22" s="9" t="s">
        <v>52</v>
      </c>
    </row>
    <row r="23" spans="2:11" ht="15.6" x14ac:dyDescent="0.25">
      <c r="B23" s="8" t="s">
        <v>68</v>
      </c>
      <c r="C23" s="8" t="s">
        <v>18</v>
      </c>
      <c r="D23" s="9" t="s">
        <v>4</v>
      </c>
      <c r="E23" s="9" t="s">
        <v>25</v>
      </c>
      <c r="F23" s="8">
        <f>IF(E23="PP",3,IF(E23="P",5,IF(E23="M",8,IF(E23="G",13,21))))</f>
        <v>5</v>
      </c>
      <c r="G23" s="9">
        <v>1</v>
      </c>
      <c r="H23" s="9" t="s">
        <v>31</v>
      </c>
      <c r="I23" s="9" t="str">
        <f>IF(H23="SP4","24/11/2024",IF(H23="SP3","17/11/24",IF(H23="SP2","10/11/24","03/11/24")))</f>
        <v>17/11/24</v>
      </c>
      <c r="J23" s="9" t="s">
        <v>36</v>
      </c>
      <c r="K23" s="9" t="s">
        <v>52</v>
      </c>
    </row>
    <row r="24" spans="2:11" ht="15.6" x14ac:dyDescent="0.25">
      <c r="B24" s="8" t="s">
        <v>79</v>
      </c>
      <c r="C24" s="8"/>
      <c r="D24" s="9" t="s">
        <v>4</v>
      </c>
      <c r="E24" s="9" t="s">
        <v>26</v>
      </c>
      <c r="F24" s="8">
        <f>IF(E24="PP",3,IF(E24="P",5,IF(E24="M",8,IF(E24="G",13,21))))</f>
        <v>8</v>
      </c>
      <c r="G24" s="9">
        <v>1</v>
      </c>
      <c r="H24" s="9" t="s">
        <v>31</v>
      </c>
      <c r="I24" s="9" t="str">
        <f>IF(H24="SP4","24/11/2024",IF(H24="SP3","17/11/24",IF(H24="SP2","10/11/24","03/11/24")))</f>
        <v>17/11/24</v>
      </c>
      <c r="J24" s="9"/>
      <c r="K24" s="9" t="s">
        <v>52</v>
      </c>
    </row>
    <row r="25" spans="2:11" ht="15.6" x14ac:dyDescent="0.25">
      <c r="B25" s="8" t="s">
        <v>50</v>
      </c>
      <c r="C25" s="8" t="s">
        <v>51</v>
      </c>
      <c r="D25" s="9" t="s">
        <v>4</v>
      </c>
      <c r="E25" s="9" t="s">
        <v>26</v>
      </c>
      <c r="F25" s="8">
        <f>IF(E25="PP",3,IF(E25="P",5,IF(E25="M",8,IF(E25="G",13,21))))</f>
        <v>8</v>
      </c>
      <c r="G25" s="9">
        <v>1</v>
      </c>
      <c r="H25" s="9" t="s">
        <v>76</v>
      </c>
      <c r="I25" s="9" t="str">
        <f>IF(H25="SP4","24/11/2024",IF(H25="SP3","17/11/24",IF(H25="SP2","10/11/24","03/11/24")))</f>
        <v>24/11/2024</v>
      </c>
      <c r="J25" s="9" t="s">
        <v>36</v>
      </c>
      <c r="K25" s="9" t="s">
        <v>52</v>
      </c>
    </row>
    <row r="26" spans="2:11" ht="15.6" x14ac:dyDescent="0.25">
      <c r="B26" s="8" t="s">
        <v>70</v>
      </c>
      <c r="C26" s="8" t="s">
        <v>48</v>
      </c>
      <c r="D26" s="9" t="s">
        <v>4</v>
      </c>
      <c r="E26" s="9" t="s">
        <v>26</v>
      </c>
      <c r="F26" s="8">
        <f>IF(E26="PP",3,IF(E26="P",5,IF(E26="M",8,IF(E26="G",13,21))))</f>
        <v>8</v>
      </c>
      <c r="G26" s="9">
        <v>1</v>
      </c>
      <c r="H26" s="9" t="s">
        <v>76</v>
      </c>
      <c r="I26" s="9" t="str">
        <f>IF(H26="SP4","24/11/2024",IF(H26="SP3","17/11/24",IF(H26="SP2","10/11/24","03/11/24")))</f>
        <v>24/11/2024</v>
      </c>
      <c r="J26" s="9" t="s">
        <v>36</v>
      </c>
      <c r="K26" s="9" t="s">
        <v>52</v>
      </c>
    </row>
    <row r="27" spans="2:11" ht="15.6" x14ac:dyDescent="0.25">
      <c r="B27" s="8" t="s">
        <v>71</v>
      </c>
      <c r="C27" s="8" t="s">
        <v>49</v>
      </c>
      <c r="D27" s="9" t="s">
        <v>4</v>
      </c>
      <c r="E27" s="9" t="s">
        <v>26</v>
      </c>
      <c r="F27" s="8">
        <f>IF(E27="PP",3,IF(E27="P",5,IF(E27="M",8,IF(E27="G",13,21))))</f>
        <v>8</v>
      </c>
      <c r="G27" s="9">
        <v>1</v>
      </c>
      <c r="H27" s="9" t="s">
        <v>76</v>
      </c>
      <c r="I27" s="9" t="str">
        <f>IF(H27="SP4","24/11/2024",IF(H27="SP3","17/11/24",IF(H27="SP2","10/11/24","03/11/24")))</f>
        <v>24/11/2024</v>
      </c>
      <c r="J27" s="9" t="s">
        <v>36</v>
      </c>
      <c r="K27" s="9" t="s">
        <v>52</v>
      </c>
    </row>
    <row r="28" spans="2:11" ht="15.6" x14ac:dyDescent="0.25">
      <c r="B28" s="8" t="s">
        <v>73</v>
      </c>
      <c r="C28" s="8" t="s">
        <v>46</v>
      </c>
      <c r="D28" s="9" t="s">
        <v>4</v>
      </c>
      <c r="E28" s="9" t="s">
        <v>26</v>
      </c>
      <c r="F28" s="8">
        <f>IF(E28="PP",3,IF(E28="P",5,IF(E28="M",8,IF(E28="G",13,21))))</f>
        <v>8</v>
      </c>
      <c r="G28" s="9">
        <v>1</v>
      </c>
      <c r="H28" s="9" t="s">
        <v>76</v>
      </c>
      <c r="I28" s="9" t="str">
        <f>IF(H28="SP4","24/11/2024",IF(H28="SP3","17/11/24",IF(H28="SP2","10/11/24","03/11/24")))</f>
        <v>24/11/2024</v>
      </c>
      <c r="J28" s="9" t="s">
        <v>36</v>
      </c>
      <c r="K28" s="9" t="s">
        <v>52</v>
      </c>
    </row>
    <row r="29" spans="2:11" ht="15.6" x14ac:dyDescent="0.25">
      <c r="B29" s="8" t="s">
        <v>80</v>
      </c>
      <c r="C29" s="8"/>
      <c r="D29" s="9" t="s">
        <v>4</v>
      </c>
      <c r="E29" s="9" t="s">
        <v>26</v>
      </c>
      <c r="F29" s="8">
        <f>IF(E29="PP",3,IF(E29="P",5,IF(E29="M",8,IF(E29="G",13,21))))</f>
        <v>8</v>
      </c>
      <c r="G29" s="9">
        <v>1</v>
      </c>
      <c r="H29" s="9" t="s">
        <v>76</v>
      </c>
      <c r="I29" s="9" t="str">
        <f>IF(H29="SP4","24/11/2024",IF(H29="SP3","17/11/24",IF(H29="SP2","10/11/24","03/11/24")))</f>
        <v>24/11/2024</v>
      </c>
      <c r="J29" s="9"/>
      <c r="K29" s="9" t="s">
        <v>52</v>
      </c>
    </row>
    <row r="30" spans="2:11" ht="15.6" x14ac:dyDescent="0.25">
      <c r="B30" s="8" t="s">
        <v>74</v>
      </c>
      <c r="C30" s="8" t="s">
        <v>47</v>
      </c>
      <c r="D30" s="9" t="s">
        <v>4</v>
      </c>
      <c r="E30" s="9" t="s">
        <v>26</v>
      </c>
      <c r="F30" s="8">
        <f>IF(E30="PP",3,IF(E30="P",5,IF(E30="M",8,IF(E30="G",13,21))))</f>
        <v>8</v>
      </c>
      <c r="G30" s="9">
        <v>1</v>
      </c>
      <c r="H30" s="9" t="s">
        <v>76</v>
      </c>
      <c r="I30" s="9" t="str">
        <f>IF(H30="SP4","24/11/2024",IF(H30="SP3","17/11/24",IF(H30="SP2","10/11/24","03/11/24")))</f>
        <v>24/11/2024</v>
      </c>
      <c r="J30" s="9" t="s">
        <v>36</v>
      </c>
      <c r="K30" s="9" t="s">
        <v>52</v>
      </c>
    </row>
    <row r="31" spans="2:11" ht="15.6" x14ac:dyDescent="0.25">
      <c r="B31" s="8" t="s">
        <v>69</v>
      </c>
      <c r="C31" s="8" t="s">
        <v>48</v>
      </c>
      <c r="D31" s="9" t="s">
        <v>20</v>
      </c>
      <c r="E31" s="9" t="s">
        <v>25</v>
      </c>
      <c r="F31" s="8">
        <f>IF(E31="PP",3,IF(E31="P",5,IF(E31="M",8,IF(E31="G",13,21))))</f>
        <v>5</v>
      </c>
      <c r="G31" s="9">
        <v>3</v>
      </c>
      <c r="H31" s="9" t="s">
        <v>76</v>
      </c>
      <c r="I31" s="9" t="str">
        <f>IF(H31="SP4","24/11/2024",IF(H31="SP3","17/11/24",IF(H31="SP2","10/11/24","03/11/24")))</f>
        <v>24/11/2024</v>
      </c>
      <c r="J31" s="9" t="s">
        <v>36</v>
      </c>
      <c r="K31" s="9" t="s">
        <v>52</v>
      </c>
    </row>
    <row r="32" spans="2:11" ht="15.6" x14ac:dyDescent="0.25">
      <c r="B32" s="8" t="s">
        <v>72</v>
      </c>
      <c r="C32" s="8" t="s">
        <v>48</v>
      </c>
      <c r="D32" s="9" t="s">
        <v>20</v>
      </c>
      <c r="E32" s="9" t="s">
        <v>25</v>
      </c>
      <c r="F32" s="8">
        <f>IF(E32="PP",3,IF(E32="P",5,IF(E32="M",8,IF(E32="G",13,21))))</f>
        <v>5</v>
      </c>
      <c r="G32" s="9">
        <v>3</v>
      </c>
      <c r="H32" s="9" t="s">
        <v>76</v>
      </c>
      <c r="I32" s="9" t="str">
        <f>IF(H32="SP4","24/11/2024",IF(H32="SP3","17/11/24",IF(H32="SP2","10/11/24","03/11/24")))</f>
        <v>24/11/2024</v>
      </c>
      <c r="J32" s="9" t="s">
        <v>36</v>
      </c>
      <c r="K32" s="9" t="s">
        <v>52</v>
      </c>
    </row>
    <row r="40" spans="3:3" x14ac:dyDescent="0.25">
      <c r="C40" s="3"/>
    </row>
    <row r="61" spans="3:3" x14ac:dyDescent="0.25">
      <c r="C61" s="3"/>
    </row>
  </sheetData>
  <autoFilter ref="B3:K32" xr:uid="{00000000-0001-0000-0000-000000000000}">
    <sortState xmlns:xlrd2="http://schemas.microsoft.com/office/spreadsheetml/2017/richdata2" ref="B4:K32">
      <sortCondition ref="H3:H32"/>
    </sortState>
  </autoFilter>
  <mergeCells count="1">
    <mergeCell ref="B2:K2"/>
  </mergeCells>
  <phoneticPr fontId="2" type="noConversion"/>
  <conditionalFormatting sqref="B4:C32 E4:F32 H4:J32">
    <cfRule type="expression" dxfId="12" priority="8">
      <formula>$H4="SP2"</formula>
    </cfRule>
    <cfRule type="expression" dxfId="11" priority="9">
      <formula>$H4="SP3"</formula>
    </cfRule>
    <cfRule type="expression" dxfId="10" priority="10">
      <formula>$H4="SP1"</formula>
    </cfRule>
    <cfRule type="expression" dxfId="9" priority="11">
      <formula>$H4="SP4"</formula>
    </cfRule>
  </conditionalFormatting>
  <conditionalFormatting sqref="G4:G32">
    <cfRule type="expression" dxfId="5" priority="5">
      <formula>$G4=3</formula>
    </cfRule>
    <cfRule type="expression" dxfId="4" priority="6">
      <formula>$G4=2</formula>
    </cfRule>
    <cfRule type="expression" dxfId="3" priority="7">
      <formula>$G4=1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E73A840-45E3-46F8-9F61-280F373EC9E8}">
            <xm:f>$D4='Banco de dados'!$B$3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expression" priority="2" id="{264371AA-55C8-4286-A9E9-6871273F9A1E}">
            <xm:f>$D4='Banco de dados'!$B$4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expression" priority="3" id="{F385A2A8-26F9-4DB9-A539-6BB9F99E35D0}">
            <xm:f>$D4='Banco de dados'!$B$5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D4:D32</xm:sqref>
        </x14:conditionalFormatting>
        <x14:conditionalFormatting xmlns:xm="http://schemas.microsoft.com/office/excel/2006/main">
          <x14:cfRule type="containsText" priority="17" operator="containsText" id="{4DC5D566-CB20-4ADC-9486-DC94AE1BB299}">
            <xm:f>NOT(ISERROR(SEARCH('Banco de dados'!$C$5,K4)))</xm:f>
            <xm:f>'Banco de dados'!$C$5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" operator="containsText" id="{2F2770F5-E104-46EE-B52E-CC2ABCF2AC9B}">
            <xm:f>NOT(ISERROR(SEARCH('Banco de dados'!$C$3,K4)))</xm:f>
            <xm:f>'Banco de dados'!$C$3</xm:f>
            <x14:dxf>
              <font>
                <color theme="0"/>
              </font>
              <fill>
                <patternFill>
                  <fgColor theme="0"/>
                  <bgColor rgb="FFC00000"/>
                </patternFill>
              </fill>
            </x14:dxf>
          </x14:cfRule>
          <x14:cfRule type="containsText" priority="19" operator="containsText" id="{B1E23AE5-2310-4D5B-BF44-18B6A3778A64}">
            <xm:f>NOT(ISERROR(SEARCH('Banco de dados'!$C$4,K4)))</xm:f>
            <xm:f>'Banco de dados'!$C$4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m:sqref>K4:K32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2CE0B0A-37DF-4939-816D-81E895BC8B62}">
          <x14:formula1>
            <xm:f>'Banco de dados'!$C$3:$C$5</xm:f>
          </x14:formula1>
          <xm:sqref>K4:K32</xm:sqref>
        </x14:dataValidation>
        <x14:dataValidation type="list" allowBlank="1" showInputMessage="1" showErrorMessage="1" xr:uid="{CCB23AFF-6DEB-4467-B2E8-5C3C9F00F886}">
          <x14:formula1>
            <xm:f>'Banco de dados'!$B$3:$B$5</xm:f>
          </x14:formula1>
          <xm:sqref>D4:D32</xm:sqref>
        </x14:dataValidation>
        <x14:dataValidation type="list" allowBlank="1" showInputMessage="1" showErrorMessage="1" xr:uid="{9EEE9474-1881-4FE5-8936-19E8D11BE4EF}">
          <x14:formula1>
            <xm:f>'Banco de dados'!$D$3:$D$6</xm:f>
          </x14:formula1>
          <xm:sqref>H4:H32</xm:sqref>
        </x14:dataValidation>
        <x14:dataValidation type="list" allowBlank="1" showInputMessage="1" showErrorMessage="1" xr:uid="{EBE7AB3D-CE5C-4005-9136-039D356530A6}">
          <x14:formula1>
            <xm:f>'Banco de dados'!$E$3:$E$7</xm:f>
          </x14:formula1>
          <xm:sqref>E4:E32</xm:sqref>
        </x14:dataValidation>
        <x14:dataValidation type="list" allowBlank="1" showInputMessage="1" showErrorMessage="1" xr:uid="{43E9DCD7-B0F1-469E-ABE0-838F0C951A7D}">
          <x14:formula1>
            <xm:f>'Banco de dados'!$F$3:$F$5</xm:f>
          </x14:formula1>
          <xm:sqref>G4:G32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5AEF-48CF-4C84-B9D1-8C183E32BEB6}">
  <dimension ref="B1:D15"/>
  <sheetViews>
    <sheetView showGridLines="0" topLeftCell="A2" zoomScale="82" zoomScaleNormal="115" workbookViewId="0">
      <selection activeCell="F30" sqref="F30"/>
    </sheetView>
  </sheetViews>
  <sheetFormatPr defaultColWidth="9.109375" defaultRowHeight="13.8" x14ac:dyDescent="0.25"/>
  <cols>
    <col min="1" max="1" width="5.88671875" style="1" customWidth="1"/>
    <col min="2" max="2" width="13" style="1" bestFit="1" customWidth="1"/>
    <col min="3" max="3" width="17.44140625" style="1" bestFit="1" customWidth="1"/>
    <col min="4" max="4" width="18.109375" style="1" customWidth="1"/>
    <col min="5" max="5" width="13.33203125" style="1" customWidth="1"/>
    <col min="6" max="16384" width="9.109375" style="1"/>
  </cols>
  <sheetData>
    <row r="1" spans="2:4" ht="24.6" customHeight="1" x14ac:dyDescent="0.25"/>
    <row r="2" spans="2:4" ht="25.8" customHeight="1" x14ac:dyDescent="0.35">
      <c r="B2" s="15" t="s">
        <v>38</v>
      </c>
      <c r="C2" s="16"/>
      <c r="D2" s="16"/>
    </row>
    <row r="3" spans="2:4" ht="18" x14ac:dyDescent="0.35">
      <c r="B3" s="5" t="s">
        <v>37</v>
      </c>
      <c r="C3" s="5" t="s">
        <v>34</v>
      </c>
      <c r="D3" s="5" t="s">
        <v>35</v>
      </c>
    </row>
    <row r="4" spans="2:4" ht="18" x14ac:dyDescent="0.35">
      <c r="B4" s="7" t="s">
        <v>32</v>
      </c>
      <c r="C4" s="7">
        <f>SUM(C5:C9)</f>
        <v>196</v>
      </c>
      <c r="D4" s="7">
        <f>SUM(D5:D9)</f>
        <v>37</v>
      </c>
    </row>
    <row r="5" spans="2:4" s="2" customFormat="1" ht="18" x14ac:dyDescent="0.35">
      <c r="B5" s="6" t="s">
        <v>29</v>
      </c>
      <c r="C5" s="6">
        <f>SUMIF(backlog!H4:H32,$B5,backlog!F4:F32)</f>
        <v>58</v>
      </c>
      <c r="D5" s="6">
        <f>SUMIFS(backlog!F4:F32,backlog!K4:K32,'Banco de dados'!C5,backlog!H4:H32,B5)</f>
        <v>37</v>
      </c>
    </row>
    <row r="6" spans="2:4" ht="18" x14ac:dyDescent="0.35">
      <c r="B6" s="6" t="s">
        <v>30</v>
      </c>
      <c r="C6" s="6">
        <f>SUMIF(backlog!H5:H33,$B6,backlog!F5:F33)</f>
        <v>43</v>
      </c>
      <c r="D6" s="6">
        <f>SUMIFS(backlog!F5:F33,backlog!K5:K33,'Banco de dados'!C6,backlog!H5:H33,B6)</f>
        <v>0</v>
      </c>
    </row>
    <row r="7" spans="2:4" ht="18" x14ac:dyDescent="0.35">
      <c r="B7" s="6" t="s">
        <v>31</v>
      </c>
      <c r="C7" s="6">
        <f>SUMIF(backlog!H6:H34,$B7,backlog!F6:F34)</f>
        <v>37</v>
      </c>
      <c r="D7" s="6">
        <f>SUMIFS(backlog!F6:F34,backlog!K6:K34,'Banco de dados'!C7,backlog!H6:H34,B7)</f>
        <v>0</v>
      </c>
    </row>
    <row r="8" spans="2:4" ht="18" x14ac:dyDescent="0.35">
      <c r="B8" s="6" t="s">
        <v>76</v>
      </c>
      <c r="C8" s="6">
        <f>SUMIF(backlog!H7:H35,$B8,backlog!F7:F35)</f>
        <v>58</v>
      </c>
      <c r="D8" s="6">
        <f>SUMIFS(backlog!F7:F35,backlog!K7:K35,'Banco de dados'!#REF!,backlog!H7:H35,B8)</f>
        <v>0</v>
      </c>
    </row>
    <row r="9" spans="2:4" ht="18" x14ac:dyDescent="0.35">
      <c r="B9" s="7" t="s">
        <v>33</v>
      </c>
      <c r="C9" s="7">
        <v>0</v>
      </c>
      <c r="D9" s="7">
        <v>0</v>
      </c>
    </row>
    <row r="15" spans="2:4" s="2" customFormat="1" x14ac:dyDescent="0.25"/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F8FD-0295-424D-BFA2-4D3F6325DB71}">
  <dimension ref="B2:F7"/>
  <sheetViews>
    <sheetView showGridLines="0" workbookViewId="0">
      <selection activeCell="E13" sqref="E13"/>
    </sheetView>
  </sheetViews>
  <sheetFormatPr defaultRowHeight="14.4" x14ac:dyDescent="0.3"/>
  <cols>
    <col min="1" max="1" width="3.77734375" customWidth="1"/>
    <col min="2" max="2" width="15" bestFit="1" customWidth="1"/>
    <col min="3" max="3" width="12.44140625" bestFit="1" customWidth="1"/>
    <col min="4" max="4" width="7.33203125" bestFit="1" customWidth="1"/>
    <col min="5" max="5" width="10.44140625" bestFit="1" customWidth="1"/>
    <col min="6" max="6" width="12.109375" bestFit="1" customWidth="1"/>
  </cols>
  <sheetData>
    <row r="2" spans="2:6" x14ac:dyDescent="0.3">
      <c r="B2" s="12" t="s">
        <v>3</v>
      </c>
      <c r="C2" s="12" t="s">
        <v>40</v>
      </c>
      <c r="D2" s="12" t="s">
        <v>23</v>
      </c>
      <c r="E2" s="12" t="s">
        <v>21</v>
      </c>
      <c r="F2" s="12" t="s">
        <v>22</v>
      </c>
    </row>
    <row r="3" spans="2:6" x14ac:dyDescent="0.3">
      <c r="B3" s="13" t="s">
        <v>4</v>
      </c>
      <c r="C3" s="13" t="s">
        <v>52</v>
      </c>
      <c r="D3" s="13" t="s">
        <v>29</v>
      </c>
      <c r="E3" s="13" t="s">
        <v>24</v>
      </c>
      <c r="F3" s="13">
        <v>1</v>
      </c>
    </row>
    <row r="4" spans="2:6" x14ac:dyDescent="0.3">
      <c r="B4" s="13" t="s">
        <v>7</v>
      </c>
      <c r="C4" s="13" t="s">
        <v>53</v>
      </c>
      <c r="D4" s="13" t="s">
        <v>30</v>
      </c>
      <c r="E4" s="13" t="s">
        <v>25</v>
      </c>
      <c r="F4" s="13">
        <v>2</v>
      </c>
    </row>
    <row r="5" spans="2:6" x14ac:dyDescent="0.3">
      <c r="B5" s="13" t="s">
        <v>20</v>
      </c>
      <c r="C5" s="13" t="s">
        <v>35</v>
      </c>
      <c r="D5" s="13" t="s">
        <v>31</v>
      </c>
      <c r="E5" s="13" t="s">
        <v>26</v>
      </c>
      <c r="F5" s="13">
        <v>3</v>
      </c>
    </row>
    <row r="6" spans="2:6" x14ac:dyDescent="0.3">
      <c r="B6" s="13"/>
      <c r="C6" s="13"/>
      <c r="D6" s="13" t="s">
        <v>76</v>
      </c>
      <c r="E6" s="13" t="s">
        <v>27</v>
      </c>
      <c r="F6" s="13"/>
    </row>
    <row r="7" spans="2:6" x14ac:dyDescent="0.3">
      <c r="B7" s="13"/>
      <c r="C7" s="13"/>
      <c r="D7" s="13"/>
      <c r="E7" s="13" t="s">
        <v>28</v>
      </c>
      <c r="F7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gráfico de produtividade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Leonardo Sardinha</cp:lastModifiedBy>
  <dcterms:created xsi:type="dcterms:W3CDTF">2015-06-05T18:19:34Z</dcterms:created>
  <dcterms:modified xsi:type="dcterms:W3CDTF">2024-11-08T14:17:22Z</dcterms:modified>
</cp:coreProperties>
</file>