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Łomnica 14,5" sheetId="1" r:id="rId1"/>
  </sheets>
  <calcPr calcId="145621"/>
</workbook>
</file>

<file path=xl/calcChain.xml><?xml version="1.0" encoding="utf-8"?>
<calcChain xmlns="http://schemas.openxmlformats.org/spreadsheetml/2006/main">
  <c r="E31" i="1" l="1"/>
  <c r="H31" i="1"/>
  <c r="I31" i="1"/>
  <c r="I32" i="1" s="1"/>
  <c r="J31" i="1"/>
  <c r="M31" i="1"/>
  <c r="N31" i="1"/>
  <c r="P31" i="1"/>
  <c r="Q31" i="1"/>
  <c r="T31" i="1"/>
  <c r="T32" i="1" s="1"/>
  <c r="U31" i="1"/>
  <c r="V31" i="1"/>
  <c r="W31" i="1"/>
  <c r="Z31" i="1"/>
  <c r="AA31" i="1"/>
  <c r="AA32" i="1" s="1"/>
  <c r="AE31" i="1"/>
  <c r="AE32" i="1" s="1"/>
  <c r="AG31" i="1"/>
  <c r="AK31" i="1"/>
  <c r="AM31" i="1"/>
  <c r="BE31" i="1"/>
  <c r="DO31" i="1"/>
  <c r="DP31" i="1"/>
  <c r="DT31" i="1"/>
  <c r="DW31" i="1"/>
  <c r="DW32" i="1" s="1"/>
  <c r="XFC13" i="1"/>
  <c r="EA17" i="1"/>
  <c r="DU17" i="1"/>
  <c r="DS17" i="1"/>
  <c r="DR17" i="1"/>
  <c r="DN17" i="1"/>
  <c r="DL17" i="1"/>
  <c r="DJ17" i="1"/>
  <c r="DI17" i="1"/>
  <c r="DH17" i="1"/>
  <c r="DG17" i="1"/>
  <c r="DF17" i="1"/>
  <c r="CR17" i="1"/>
  <c r="CQ17" i="1"/>
  <c r="CN17" i="1"/>
  <c r="CL17" i="1"/>
  <c r="CE17" i="1"/>
  <c r="CC17" i="1"/>
  <c r="BZ17" i="1"/>
  <c r="BR17" i="1"/>
  <c r="BN17" i="1"/>
  <c r="BN31" i="1" s="1"/>
  <c r="BN32" i="1" s="1"/>
  <c r="BL17" i="1"/>
  <c r="BD17" i="1"/>
  <c r="BC17" i="1"/>
  <c r="AZ17" i="1"/>
  <c r="AY17" i="1"/>
  <c r="AV17" i="1"/>
  <c r="AT17" i="1"/>
  <c r="AS17" i="1"/>
  <c r="AQ17" i="1"/>
  <c r="AO17" i="1"/>
  <c r="AN17" i="1"/>
  <c r="AL17" i="1"/>
  <c r="AI17" i="1"/>
  <c r="AH17" i="1"/>
  <c r="AD17" i="1"/>
  <c r="AD31" i="1" s="1"/>
  <c r="AC17" i="1"/>
  <c r="XFC17" i="1" s="1"/>
  <c r="EA16" i="1"/>
  <c r="DL16" i="1"/>
  <c r="DJ16" i="1"/>
  <c r="DI16" i="1"/>
  <c r="DH16" i="1"/>
  <c r="DG16" i="1"/>
  <c r="CQ16" i="1"/>
  <c r="BZ16" i="1"/>
  <c r="XFC16" i="1" s="1"/>
  <c r="EA15" i="1"/>
  <c r="DL15" i="1"/>
  <c r="DJ15" i="1"/>
  <c r="DI15" i="1"/>
  <c r="DH15" i="1"/>
  <c r="DG15" i="1"/>
  <c r="CQ15" i="1"/>
  <c r="BZ15" i="1"/>
  <c r="XFC15" i="1" s="1"/>
  <c r="DU14" i="1"/>
  <c r="DQ14" i="1"/>
  <c r="DN14" i="1"/>
  <c r="DF14" i="1"/>
  <c r="CR14" i="1"/>
  <c r="CN14" i="1"/>
  <c r="CM14" i="1"/>
  <c r="CL14" i="1"/>
  <c r="CK14" i="1"/>
  <c r="CJ14" i="1"/>
  <c r="CJ31" i="1" s="1"/>
  <c r="CJ32" i="1" s="1"/>
  <c r="CC14" i="1"/>
  <c r="CB14" i="1"/>
  <c r="BR14" i="1"/>
  <c r="BL14" i="1"/>
  <c r="BD14" i="1"/>
  <c r="BC14" i="1"/>
  <c r="AZ14" i="1"/>
  <c r="AY14" i="1"/>
  <c r="AV14" i="1"/>
  <c r="AT14" i="1"/>
  <c r="AS14" i="1"/>
  <c r="AR14" i="1"/>
  <c r="AP14" i="1"/>
  <c r="AO14" i="1"/>
  <c r="AN14" i="1"/>
  <c r="AL14" i="1"/>
  <c r="AI14" i="1"/>
  <c r="AH14" i="1"/>
  <c r="AH31" i="1" s="1"/>
  <c r="AC14" i="1"/>
  <c r="L14" i="1"/>
  <c r="DU12" i="1"/>
  <c r="DS12" i="1"/>
  <c r="DR12" i="1"/>
  <c r="DN12" i="1"/>
  <c r="DF12" i="1"/>
  <c r="CR12" i="1"/>
  <c r="CN12" i="1"/>
  <c r="CM12" i="1"/>
  <c r="CL12" i="1"/>
  <c r="CK12" i="1"/>
  <c r="CK31" i="1" s="1"/>
  <c r="CK32" i="1" s="1"/>
  <c r="CE12" i="1"/>
  <c r="CC12" i="1"/>
  <c r="BR12" i="1"/>
  <c r="BL12" i="1"/>
  <c r="BL31" i="1" s="1"/>
  <c r="BD12" i="1"/>
  <c r="BC12" i="1"/>
  <c r="AZ12" i="1"/>
  <c r="AY12" i="1"/>
  <c r="AV12" i="1"/>
  <c r="AT12" i="1"/>
  <c r="AR12" i="1"/>
  <c r="AQ12" i="1"/>
  <c r="AO12" i="1"/>
  <c r="AN12" i="1"/>
  <c r="AL12" i="1"/>
  <c r="AI12" i="1"/>
  <c r="AI31" i="1" s="1"/>
  <c r="AH12" i="1"/>
  <c r="AC12" i="1"/>
  <c r="EA11" i="1"/>
  <c r="DU11" i="1"/>
  <c r="DU31" i="1" s="1"/>
  <c r="DU32" i="1" s="1"/>
  <c r="DS11" i="1"/>
  <c r="DR11" i="1"/>
  <c r="DQ11" i="1"/>
  <c r="DN11" i="1"/>
  <c r="DN31" i="1" s="1"/>
  <c r="DL11" i="1"/>
  <c r="DJ11" i="1"/>
  <c r="DI11" i="1"/>
  <c r="DH11" i="1"/>
  <c r="DH31" i="1" s="1"/>
  <c r="DH32" i="1" s="1"/>
  <c r="DG11" i="1"/>
  <c r="DF11" i="1"/>
  <c r="CR11" i="1"/>
  <c r="CQ11" i="1"/>
  <c r="CQ31" i="1" s="1"/>
  <c r="CL11" i="1"/>
  <c r="CE11" i="1"/>
  <c r="CC11" i="1"/>
  <c r="CB11" i="1"/>
  <c r="CB31" i="1" s="1"/>
  <c r="CB32" i="1" s="1"/>
  <c r="BZ11" i="1"/>
  <c r="BR11" i="1"/>
  <c r="BL11" i="1"/>
  <c r="BD11" i="1"/>
  <c r="BD31" i="1" s="1"/>
  <c r="BC11" i="1"/>
  <c r="AZ11" i="1"/>
  <c r="AY11" i="1"/>
  <c r="AV11" i="1"/>
  <c r="AV31" i="1" s="1"/>
  <c r="AT11" i="1"/>
  <c r="AS11" i="1"/>
  <c r="AR11" i="1"/>
  <c r="AQ11" i="1"/>
  <c r="AQ31" i="1" s="1"/>
  <c r="AP11" i="1"/>
  <c r="AO11" i="1"/>
  <c r="AN11" i="1"/>
  <c r="AL11" i="1"/>
  <c r="AL31" i="1" s="1"/>
  <c r="AL32" i="1" s="1"/>
  <c r="AC11" i="1"/>
  <c r="R11" i="1"/>
  <c r="BR31" i="1" l="1"/>
  <c r="DJ31" i="1"/>
  <c r="CM31" i="1"/>
  <c r="CE31" i="1"/>
  <c r="DR31" i="1"/>
  <c r="DR32" i="1" s="1"/>
  <c r="AP31" i="1"/>
  <c r="AN31" i="1"/>
  <c r="AR31" i="1"/>
  <c r="AR32" i="1" s="1"/>
  <c r="AR33" i="1" s="1"/>
  <c r="AY31" i="1"/>
  <c r="CC31" i="1"/>
  <c r="CC32" i="1" s="1"/>
  <c r="CC33" i="1" s="1"/>
  <c r="CR31" i="1"/>
  <c r="CR32" i="1" s="1"/>
  <c r="CR33" i="1" s="1"/>
  <c r="DI31" i="1"/>
  <c r="DI32" i="1" s="1"/>
  <c r="DI33" i="1" s="1"/>
  <c r="DQ31" i="1"/>
  <c r="EA31" i="1"/>
  <c r="EA32" i="1" s="1"/>
  <c r="EA33" i="1" s="1"/>
  <c r="XFC11" i="1"/>
  <c r="AO31" i="1"/>
  <c r="AO32" i="1" s="1"/>
  <c r="AO33" i="1" s="1"/>
  <c r="AS31" i="1"/>
  <c r="AS32" i="1" s="1"/>
  <c r="AZ31" i="1"/>
  <c r="DF31" i="1"/>
  <c r="DF32" i="1" s="1"/>
  <c r="DF33" i="1" s="1"/>
  <c r="AC31" i="1"/>
  <c r="AC32" i="1" s="1"/>
  <c r="AC33" i="1" s="1"/>
  <c r="XFC14" i="1"/>
  <c r="AT31" i="1"/>
  <c r="AT32" i="1" s="1"/>
  <c r="BC31" i="1"/>
  <c r="BC32" i="1" s="1"/>
  <c r="BC33" i="1" s="1"/>
  <c r="BZ31" i="1"/>
  <c r="BZ32" i="1" s="1"/>
  <c r="BZ33" i="1" s="1"/>
  <c r="CL31" i="1"/>
  <c r="CL32" i="1" s="1"/>
  <c r="CL33" i="1" s="1"/>
  <c r="DG31" i="1"/>
  <c r="DL31" i="1"/>
  <c r="DL32" i="1" s="1"/>
  <c r="DS31" i="1"/>
  <c r="DS32" i="1" s="1"/>
  <c r="CN31" i="1"/>
  <c r="CN32" i="1" s="1"/>
  <c r="CN33" i="1" s="1"/>
  <c r="BL32" i="1"/>
  <c r="XFC12" i="1"/>
  <c r="R31" i="1"/>
  <c r="R32" i="1" s="1"/>
  <c r="R33" i="1" s="1"/>
  <c r="L31" i="1"/>
  <c r="AG32" i="1"/>
  <c r="AG33" i="1" s="1"/>
  <c r="U32" i="1"/>
  <c r="U33" i="1" s="1"/>
  <c r="J32" i="1"/>
  <c r="J33" i="1" s="1"/>
  <c r="AA33" i="1"/>
  <c r="DO32" i="1"/>
  <c r="DO33" i="1" s="1"/>
  <c r="BN33" i="1"/>
  <c r="AP32" i="1"/>
  <c r="AP33" i="1" s="1"/>
  <c r="P32" i="1"/>
  <c r="P33" i="1" s="1"/>
  <c r="DW33" i="1"/>
  <c r="DR33" i="1"/>
  <c r="CK33" i="1"/>
  <c r="CB33" i="1"/>
  <c r="AS33" i="1"/>
  <c r="AE33" i="1"/>
  <c r="T33" i="1"/>
  <c r="I33" i="1"/>
  <c r="AK32" i="1"/>
  <c r="AK33" i="1" s="1"/>
  <c r="Z32" i="1"/>
  <c r="Z33" i="1" s="1"/>
  <c r="N32" i="1"/>
  <c r="N33" i="1" s="1"/>
  <c r="DN32" i="1"/>
  <c r="DN33" i="1" s="1"/>
  <c r="DH33" i="1"/>
  <c r="CQ32" i="1"/>
  <c r="CQ33" i="1" s="1"/>
  <c r="BL33" i="1"/>
  <c r="AZ32" i="1"/>
  <c r="AZ33" i="1" s="1"/>
  <c r="AT33" i="1"/>
  <c r="AL33" i="1"/>
  <c r="DQ32" i="1"/>
  <c r="DQ33" i="1" s="1"/>
  <c r="DG32" i="1"/>
  <c r="DG33" i="1" s="1"/>
  <c r="BE32" i="1"/>
  <c r="BE33" i="1" s="1"/>
  <c r="AY32" i="1"/>
  <c r="AY33" i="1" s="1"/>
  <c r="AN32" i="1"/>
  <c r="AN33" i="1" s="1"/>
  <c r="AI32" i="1"/>
  <c r="AI33" i="1" s="1"/>
  <c r="AD32" i="1"/>
  <c r="AD33" i="1" s="1"/>
  <c r="W32" i="1"/>
  <c r="W33" i="1" s="1"/>
  <c r="M32" i="1"/>
  <c r="M33" i="1" s="1"/>
  <c r="H32" i="1"/>
  <c r="H33" i="1" s="1"/>
  <c r="DT32" i="1"/>
  <c r="DT33" i="1" s="1"/>
  <c r="DP32" i="1"/>
  <c r="DP33" i="1" s="1"/>
  <c r="DJ32" i="1"/>
  <c r="DJ33" i="1" s="1"/>
  <c r="CM32" i="1"/>
  <c r="CM33" i="1" s="1"/>
  <c r="CE32" i="1"/>
  <c r="CE33" i="1" s="1"/>
  <c r="BR32" i="1"/>
  <c r="BR33" i="1" s="1"/>
  <c r="BD32" i="1"/>
  <c r="BD33" i="1" s="1"/>
  <c r="AV32" i="1"/>
  <c r="AV33" i="1" s="1"/>
  <c r="AQ32" i="1"/>
  <c r="AQ33" i="1" s="1"/>
  <c r="AM32" i="1"/>
  <c r="AM33" i="1" s="1"/>
  <c r="AH32" i="1"/>
  <c r="AH33" i="1" s="1"/>
  <c r="V32" i="1"/>
  <c r="V33" i="1" s="1"/>
  <c r="Q32" i="1"/>
  <c r="Q33" i="1" s="1"/>
  <c r="E32" i="1"/>
  <c r="E33" i="1" s="1"/>
  <c r="DU33" i="1"/>
  <c r="DL33" i="1"/>
  <c r="CJ33" i="1"/>
  <c r="DS33" i="1" l="1"/>
  <c r="XFC31" i="1"/>
  <c r="XFC32" i="1" s="1"/>
  <c r="XFC33" i="1" s="1"/>
  <c r="L32" i="1"/>
  <c r="L33" i="1" s="1"/>
</calcChain>
</file>

<file path=xl/sharedStrings.xml><?xml version="1.0" encoding="utf-8"?>
<sst xmlns="http://schemas.openxmlformats.org/spreadsheetml/2006/main" count="326" uniqueCount="301">
  <si>
    <r>
      <t>1)</t>
    </r>
    <r>
      <rPr>
        <sz val="10"/>
        <rFont val="Arial"/>
        <family val="2"/>
        <charset val="238"/>
      </rPr>
      <t xml:space="preserve"> Podać na dole kolumny wyliczoną wartość indeksu</t>
    </r>
  </si>
  <si>
    <t>&lt;0,005</t>
  </si>
  <si>
    <t>&lt;0,025</t>
  </si>
  <si>
    <t>&lt;0,0005</t>
  </si>
  <si>
    <t>&lt;0,001</t>
  </si>
  <si>
    <t>04-09-2013</t>
  </si>
  <si>
    <t>31-07-2013</t>
  </si>
  <si>
    <t>&lt;0,0002</t>
  </si>
  <si>
    <t>08-07-2013</t>
  </si>
  <si>
    <t>18-04-2013</t>
  </si>
  <si>
    <t>16-04-2013</t>
  </si>
  <si>
    <t>08-01-2013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</si>
  <si>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</si>
  <si>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</si>
  <si>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</si>
  <si>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</si>
  <si>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</si>
  <si>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</si>
  <si>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</si>
  <si>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</si>
  <si>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</si>
  <si>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</si>
  <si>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</si>
  <si>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</si>
  <si>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</si>
  <si>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</si>
  <si>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</si>
  <si>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</si>
  <si>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</si>
  <si>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</si>
  <si>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</si>
  <si>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</si>
  <si>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</si>
  <si>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</si>
  <si>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</si>
  <si>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</si>
  <si>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</si>
  <si>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</si>
  <si>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</si>
  <si>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</si>
  <si>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</si>
  <si>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</si>
  <si>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</si>
  <si>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</si>
  <si>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</si>
  <si>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</si>
  <si>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</si>
  <si>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</si>
  <si>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</si>
  <si>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</si>
  <si>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</si>
  <si>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</si>
  <si>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</si>
  <si>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</si>
  <si>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</si>
  <si>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</si>
  <si>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</si>
  <si>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</si>
  <si>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</si>
  <si>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</si>
  <si>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</si>
  <si>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</si>
  <si>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</si>
  <si>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</si>
  <si>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</si>
  <si>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</si>
  <si>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</si>
  <si>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</si>
  <si>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</si>
  <si>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</si>
  <si>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</si>
  <si>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</si>
  <si>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</si>
  <si>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</si>
  <si>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</si>
  <si>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</si>
  <si>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</si>
  <si>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</si>
  <si>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</si>
  <si>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</si>
  <si>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</si>
  <si>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</si>
  <si>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</si>
  <si>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</si>
  <si>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</si>
  <si>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</si>
  <si>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</si>
  <si>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</si>
  <si>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</si>
  <si>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</si>
  <si>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</si>
  <si>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</si>
  <si>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</si>
  <si>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</si>
  <si>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</si>
  <si>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</si>
  <si>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</si>
  <si>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</si>
  <si>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</si>
  <si>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</si>
  <si>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</si>
  <si>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</si>
  <si>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</si>
  <si>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</si>
  <si>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</si>
  <si>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</si>
  <si>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</si>
  <si>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</si>
  <si>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</si>
  <si>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</si>
  <si>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</si>
  <si>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</si>
  <si>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</si>
  <si>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</si>
  <si>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</si>
  <si>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</si>
  <si>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</si>
  <si>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</si>
  <si>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</si>
  <si>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</si>
  <si>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</si>
  <si>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</si>
  <si>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</si>
  <si>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</si>
  <si>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</si>
  <si>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</si>
  <si>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</si>
  <si>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</si>
  <si>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</si>
  <si>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</si>
  <si>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</si>
  <si>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</si>
  <si>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</si>
  <si>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</si>
  <si>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</si>
  <si>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</si>
  <si>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</si>
  <si>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</si>
  <si>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</si>
  <si>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</si>
  <si>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</si>
  <si>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</si>
  <si>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</si>
  <si>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</si>
  <si>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</si>
  <si>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</si>
  <si>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</si>
  <si>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</si>
  <si>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</si>
  <si>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</si>
  <si>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</si>
  <si>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</si>
  <si>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</si>
  <si>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</si>
  <si>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</si>
  <si>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</si>
  <si>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</si>
  <si>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</si>
  <si>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</si>
  <si>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</si>
  <si>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</si>
  <si>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</si>
  <si>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</si>
  <si>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</si>
  <si>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</si>
  <si>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</si>
  <si>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</si>
  <si>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</si>
  <si>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</si>
  <si>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</si>
  <si>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</si>
  <si>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</si>
  <si>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</si>
  <si>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</si>
  <si>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</si>
  <si>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</si>
  <si>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</si>
  <si>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</si>
  <si>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</si>
  <si>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</si>
  <si>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</si>
  <si>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</si>
  <si>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</si>
  <si>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</si>
  <si>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</si>
  <si>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</si>
  <si>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</si>
  <si>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</si>
  <si>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</si>
  <si>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</si>
  <si>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</si>
  <si>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</si>
  <si>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</si>
  <si>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</si>
  <si>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</si>
  <si>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</si>
  <si>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</si>
  <si>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</si>
  <si>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</si>
  <si>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</si>
  <si>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</si>
  <si>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</si>
  <si>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</si>
  <si>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</si>
  <si>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</si>
  <si>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</si>
  <si>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</si>
  <si>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</si>
  <si>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</si>
  <si>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</si>
  <si>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</si>
  <si>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</si>
  <si>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</si>
  <si>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</si>
  <si>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</si>
  <si>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</si>
  <si>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</si>
  <si>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</si>
  <si>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</si>
  <si>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</si>
  <si>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</si>
  <si>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</si>
  <si>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</si>
  <si>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</si>
  <si>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</si>
  <si>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</si>
  <si>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</si>
  <si>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</si>
  <si>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</si>
  <si>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</si>
  <si>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</si>
  <si>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</si>
  <si>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</si>
  <si>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</si>
  <si>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</si>
  <si>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</si>
  <si>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</si>
  <si>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</si>
  <si>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</si>
  <si>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</si>
  <si>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</si>
  <si>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</si>
  <si>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</si>
  <si>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</si>
  <si>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</si>
  <si>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</si>
  <si>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</si>
  <si>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</si>
  <si>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</si>
  <si>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</si>
  <si>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</si>
  <si>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</si>
  <si>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</si>
  <si>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</si>
  <si>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</si>
  <si>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</si>
  <si>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</si>
  <si>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</si>
  <si>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</si>
  <si>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</si>
  <si>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</si>
  <si>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</si>
  <si>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</si>
  <si>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</si>
  <si>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</si>
  <si>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</si>
  <si>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</si>
  <si>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</si>
  <si>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</si>
  <si>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</si>
  <si>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</si>
  <si>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</si>
  <si>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</si>
  <si>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</si>
  <si>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</si>
  <si>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</si>
  <si>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</si>
  <si>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</si>
  <si>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</si>
  <si>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</si>
  <si>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</si>
  <si>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</si>
  <si>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</si>
  <si>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</si>
  <si>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Łomnica od  źródła do Łomniczki</t>
  </si>
  <si>
    <t>Nazwa JCWP na której ppk jest zlokalizowany</t>
  </si>
  <si>
    <t>PLRW60003161849</t>
  </si>
  <si>
    <t>Kod JCWP na której ppk jest zlokalizowany</t>
  </si>
  <si>
    <t>PL02S1401_3128</t>
  </si>
  <si>
    <t>kod ppk</t>
  </si>
  <si>
    <t>Łomnica - poniżej Karpacza Górnego</t>
  </si>
  <si>
    <t>Nazwa ppk</t>
  </si>
  <si>
    <t>&lt;0,0025</t>
  </si>
  <si>
    <t>&lt;0,00025</t>
  </si>
  <si>
    <t>&lt;2,15</t>
  </si>
  <si>
    <t>&lt;1,5</t>
  </si>
  <si>
    <t>&lt;0,375</t>
  </si>
  <si>
    <t>&lt;1,8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</si>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</sst>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d/m/yyyy;@"/>
    <numFmt numFmtId="167" formatCode="0.000"/>
  </numFmts>
  <fonts count="10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57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167" fontId="2" fillId="0" borderId="0" xfId="0" applyNumberFormat="1" applyFont="1" applyAlignment="1">
      <alignment horizontal="center"/>
    </xf>
    <xf numFmtId="0" fontId="9" fillId="0" borderId="0" xfId="0" applyFont="1"/>
    <xf numFmtId="165" fontId="2" fillId="2" borderId="1" xfId="0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textRotation="90" wrapText="1"/>
    </xf>
    <xf numFmtId="165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165" fontId="5" fillId="0" borderId="1" xfId="0" applyNumberFormat="1" applyFont="1" applyBorder="1" applyAlignment="1">
      <alignment horizontal="center" vertical="center" textRotation="90" wrapText="1"/>
    </xf>
    <xf numFmtId="1" fontId="5" fillId="0" borderId="1" xfId="0" applyNumberFormat="1" applyFont="1" applyBorder="1" applyAlignment="1">
      <alignment horizontal="center" vertical="center" textRotation="90" wrapText="1"/>
    </xf>
    <xf numFmtId="167" fontId="5" fillId="0" borderId="1" xfId="0" applyNumberFormat="1" applyFont="1" applyBorder="1" applyAlignment="1">
      <alignment horizontal="center" vertical="center" textRotation="90" wrapText="1"/>
    </xf>
    <xf numFmtId="167" fontId="5" fillId="0" borderId="1" xfId="0" applyNumberFormat="1" applyFont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1" xfId="1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7"/>
  <sheetViews>
    <sheetView tabSelected="1" workbookViewId="0">
      <selection activeCell="B52" sqref="B52"/>
    </sheetView>
  </sheetViews>
  <sheetFormatPr defaultRowHeight="12.75" x14ac:dyDescent="0.2"/>
  <cols>
    <col min="1" max="1" width="27.28515625" customWidth="1"/>
    <col min="2" max="135" width="9.140625" customWidth="1"/>
  </cols>
  <sheetData>
    <row r="2" spans="1:136 16383:16383" x14ac:dyDescent="0.2">
      <c r="A2" s="8" t="s">
        <v>291</v>
      </c>
      <c r="B2" s="41" t="s">
        <v>290</v>
      </c>
      <c r="C2" s="9"/>
      <c r="D2" s="9"/>
      <c r="E2" s="9"/>
      <c r="F2" s="9"/>
      <c r="G2" s="9"/>
    </row>
    <row r="3" spans="1:136 16383:16383" x14ac:dyDescent="0.2">
      <c r="A3" s="8" t="s">
        <v>289</v>
      </c>
      <c r="B3" s="9" t="s">
        <v>288</v>
      </c>
      <c r="C3" s="9"/>
      <c r="D3" s="9"/>
      <c r="E3" s="9"/>
      <c r="F3" s="9"/>
      <c r="G3" s="9"/>
    </row>
    <row r="4" spans="1:136 16383:16383" x14ac:dyDescent="0.2">
      <c r="A4" s="8" t="s">
        <v>283</v>
      </c>
      <c r="B4" s="9">
        <v>14.5</v>
      </c>
      <c r="C4" s="9"/>
      <c r="D4" s="9"/>
      <c r="E4" s="9"/>
      <c r="F4" s="9"/>
      <c r="G4" s="9"/>
    </row>
    <row r="5" spans="1:136 16383:16383" ht="25.5" x14ac:dyDescent="0.2">
      <c r="A5" s="12" t="s">
        <v>287</v>
      </c>
      <c r="B5" s="10" t="s">
        <v>286</v>
      </c>
      <c r="C5" s="9"/>
      <c r="D5" s="9"/>
      <c r="E5" s="9"/>
      <c r="F5" s="9"/>
      <c r="G5" s="9"/>
    </row>
    <row r="6" spans="1:136 16383:16383" ht="25.5" x14ac:dyDescent="0.2">
      <c r="A6" s="11" t="s">
        <v>285</v>
      </c>
      <c r="B6" s="42" t="s">
        <v>284</v>
      </c>
      <c r="C6" s="9"/>
      <c r="D6" s="9"/>
      <c r="E6" s="9"/>
      <c r="F6" s="9"/>
      <c r="G6" s="9"/>
    </row>
    <row r="7" spans="1:136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36 16383:16383" x14ac:dyDescent="0.2">
      <c r="A8" s="37"/>
      <c r="B8" s="34" t="s">
        <v>282</v>
      </c>
      <c r="C8" s="34"/>
      <c r="D8" s="34"/>
      <c r="E8" s="34"/>
      <c r="F8" s="34"/>
      <c r="G8" s="34"/>
      <c r="H8" s="36" t="s">
        <v>281</v>
      </c>
      <c r="I8" s="36"/>
      <c r="J8" s="36"/>
      <c r="K8" s="36"/>
      <c r="L8" s="36"/>
      <c r="M8" s="34" t="s">
        <v>280</v>
      </c>
      <c r="N8" s="34"/>
      <c r="O8" s="34"/>
      <c r="P8" s="34"/>
      <c r="Q8" s="34"/>
      <c r="R8" s="34"/>
      <c r="S8" s="33" t="s">
        <v>279</v>
      </c>
      <c r="T8" s="33"/>
      <c r="U8" s="33"/>
      <c r="V8" s="33"/>
      <c r="W8" s="33"/>
      <c r="X8" s="33"/>
      <c r="Y8" s="33"/>
      <c r="Z8" s="33"/>
      <c r="AA8" s="36" t="s">
        <v>278</v>
      </c>
      <c r="AB8" s="37"/>
      <c r="AC8" s="33" t="s">
        <v>277</v>
      </c>
      <c r="AD8" s="33"/>
      <c r="AE8" s="33"/>
      <c r="AF8" s="33"/>
      <c r="AG8" s="33"/>
      <c r="AH8" s="33"/>
      <c r="AI8" s="33"/>
      <c r="AJ8" s="33"/>
      <c r="AK8" s="33" t="s">
        <v>276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275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 t="s">
        <v>274</v>
      </c>
      <c r="DG8" s="33"/>
      <c r="DH8" s="33"/>
      <c r="DI8" s="33"/>
      <c r="DJ8" s="33"/>
      <c r="DK8" s="33"/>
      <c r="DL8" s="33"/>
      <c r="DM8" s="33"/>
      <c r="DN8" s="33"/>
      <c r="DO8" s="34" t="s">
        <v>273</v>
      </c>
      <c r="DP8" s="34"/>
      <c r="DQ8" s="34"/>
      <c r="DR8" s="34" t="s">
        <v>272</v>
      </c>
      <c r="DS8" s="34"/>
      <c r="DT8" s="34"/>
      <c r="DU8" s="34" t="s">
        <v>271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</row>
    <row r="9" spans="1:136 16383:16383" ht="126.75" x14ac:dyDescent="0.2">
      <c r="A9" s="37"/>
      <c r="B9" s="19" t="s">
        <v>270</v>
      </c>
      <c r="C9" s="19" t="s">
        <v>269</v>
      </c>
      <c r="D9" s="19" t="s">
        <v>268</v>
      </c>
      <c r="E9" s="19" t="s">
        <v>267</v>
      </c>
      <c r="F9" s="20" t="s">
        <v>266</v>
      </c>
      <c r="G9" s="21" t="s">
        <v>265</v>
      </c>
      <c r="H9" s="22" t="s">
        <v>264</v>
      </c>
      <c r="I9" s="22" t="s">
        <v>263</v>
      </c>
      <c r="J9" s="22" t="s">
        <v>262</v>
      </c>
      <c r="K9" s="22" t="s">
        <v>261</v>
      </c>
      <c r="L9" s="22" t="s">
        <v>260</v>
      </c>
      <c r="M9" s="22" t="s">
        <v>259</v>
      </c>
      <c r="N9" s="22" t="s">
        <v>258</v>
      </c>
      <c r="O9" s="22" t="s">
        <v>257</v>
      </c>
      <c r="P9" s="22" t="s">
        <v>256</v>
      </c>
      <c r="Q9" s="22" t="s">
        <v>255</v>
      </c>
      <c r="R9" s="22" t="s">
        <v>254</v>
      </c>
      <c r="S9" s="23" t="s">
        <v>253</v>
      </c>
      <c r="T9" s="23" t="s">
        <v>252</v>
      </c>
      <c r="U9" s="23" t="s">
        <v>251</v>
      </c>
      <c r="V9" s="22" t="s">
        <v>250</v>
      </c>
      <c r="W9" s="22" t="s">
        <v>249</v>
      </c>
      <c r="X9" s="22" t="s">
        <v>248</v>
      </c>
      <c r="Y9" s="22" t="s">
        <v>247</v>
      </c>
      <c r="Z9" s="22" t="s">
        <v>246</v>
      </c>
      <c r="AA9" s="22" t="s">
        <v>245</v>
      </c>
      <c r="AB9" s="22" t="s">
        <v>244</v>
      </c>
      <c r="AC9" s="19" t="s">
        <v>243</v>
      </c>
      <c r="AD9" s="19" t="s">
        <v>242</v>
      </c>
      <c r="AE9" s="19" t="s">
        <v>241</v>
      </c>
      <c r="AF9" s="19" t="s">
        <v>240</v>
      </c>
      <c r="AG9" s="19" t="s">
        <v>239</v>
      </c>
      <c r="AH9" s="19" t="s">
        <v>238</v>
      </c>
      <c r="AI9" s="24" t="s">
        <v>237</v>
      </c>
      <c r="AJ9" s="24" t="s">
        <v>236</v>
      </c>
      <c r="AK9" s="24" t="s">
        <v>235</v>
      </c>
      <c r="AL9" s="25" t="s">
        <v>234</v>
      </c>
      <c r="AM9" s="25" t="s">
        <v>233</v>
      </c>
      <c r="AN9" s="25" t="s">
        <v>232</v>
      </c>
      <c r="AO9" s="24" t="s">
        <v>231</v>
      </c>
      <c r="AP9" s="24" t="s">
        <v>230</v>
      </c>
      <c r="AQ9" s="25" t="s">
        <v>229</v>
      </c>
      <c r="AR9" s="25" t="s">
        <v>228</v>
      </c>
      <c r="AS9" s="24" t="s">
        <v>227</v>
      </c>
      <c r="AT9" s="24" t="s">
        <v>226</v>
      </c>
      <c r="AU9" s="25" t="s">
        <v>225</v>
      </c>
      <c r="AV9" s="25" t="s">
        <v>224</v>
      </c>
      <c r="AW9" s="25" t="s">
        <v>223</v>
      </c>
      <c r="AX9" s="25" t="s">
        <v>222</v>
      </c>
      <c r="AY9" s="25" t="s">
        <v>221</v>
      </c>
      <c r="AZ9" s="25" t="s">
        <v>220</v>
      </c>
      <c r="BA9" s="25" t="s">
        <v>219</v>
      </c>
      <c r="BB9" s="25" t="s">
        <v>218</v>
      </c>
      <c r="BC9" s="25" t="s">
        <v>217</v>
      </c>
      <c r="BD9" s="25" t="s">
        <v>216</v>
      </c>
      <c r="BE9" s="25" t="s">
        <v>215</v>
      </c>
      <c r="BF9" s="25" t="s">
        <v>214</v>
      </c>
      <c r="BG9" s="25" t="s">
        <v>213</v>
      </c>
      <c r="BH9" s="25" t="s">
        <v>212</v>
      </c>
      <c r="BI9" s="25" t="s">
        <v>211</v>
      </c>
      <c r="BJ9" s="25" t="s">
        <v>210</v>
      </c>
      <c r="BK9" s="25" t="s">
        <v>209</v>
      </c>
      <c r="BL9" s="25" t="s">
        <v>208</v>
      </c>
      <c r="BM9" s="24" t="s">
        <v>207</v>
      </c>
      <c r="BN9" s="25" t="s">
        <v>206</v>
      </c>
      <c r="BO9" s="25" t="s">
        <v>205</v>
      </c>
      <c r="BP9" s="25" t="s">
        <v>204</v>
      </c>
      <c r="BQ9" s="25" t="s">
        <v>203</v>
      </c>
      <c r="BR9" s="25" t="s">
        <v>202</v>
      </c>
      <c r="BS9" s="25" t="s">
        <v>201</v>
      </c>
      <c r="BT9" s="24" t="s">
        <v>200</v>
      </c>
      <c r="BU9" s="25" t="s">
        <v>199</v>
      </c>
      <c r="BV9" s="25" t="s">
        <v>198</v>
      </c>
      <c r="BW9" s="25" t="s">
        <v>197</v>
      </c>
      <c r="BX9" s="24" t="s">
        <v>196</v>
      </c>
      <c r="BY9" s="24" t="s">
        <v>195</v>
      </c>
      <c r="BZ9" s="24" t="s">
        <v>194</v>
      </c>
      <c r="CA9" s="25" t="s">
        <v>193</v>
      </c>
      <c r="CB9" s="25" t="s">
        <v>192</v>
      </c>
      <c r="CC9" s="25" t="s">
        <v>191</v>
      </c>
      <c r="CD9" s="25" t="s">
        <v>190</v>
      </c>
      <c r="CE9" s="25" t="s">
        <v>189</v>
      </c>
      <c r="CF9" s="25" t="s">
        <v>188</v>
      </c>
      <c r="CG9" s="25" t="s">
        <v>187</v>
      </c>
      <c r="CH9" s="25" t="s">
        <v>186</v>
      </c>
      <c r="CI9" s="24" t="s">
        <v>185</v>
      </c>
      <c r="CJ9" s="24" t="s">
        <v>184</v>
      </c>
      <c r="CK9" s="24" t="s">
        <v>183</v>
      </c>
      <c r="CL9" s="24" t="s">
        <v>182</v>
      </c>
      <c r="CM9" s="24" t="s">
        <v>181</v>
      </c>
      <c r="CN9" s="24" t="s">
        <v>180</v>
      </c>
      <c r="CO9" s="24" t="s">
        <v>179</v>
      </c>
      <c r="CP9" s="24" t="s">
        <v>178</v>
      </c>
      <c r="CQ9" s="24" t="s">
        <v>177</v>
      </c>
      <c r="CR9" s="24" t="s">
        <v>176</v>
      </c>
      <c r="CS9" s="25" t="s">
        <v>175</v>
      </c>
      <c r="CT9" s="24" t="s">
        <v>174</v>
      </c>
      <c r="CU9" s="24" t="s">
        <v>173</v>
      </c>
      <c r="CV9" s="24" t="s">
        <v>172</v>
      </c>
      <c r="CW9" s="24" t="s">
        <v>171</v>
      </c>
      <c r="CX9" s="24" t="s">
        <v>170</v>
      </c>
      <c r="CY9" s="24" t="s">
        <v>169</v>
      </c>
      <c r="CZ9" s="24" t="s">
        <v>168</v>
      </c>
      <c r="DA9" s="24" t="s">
        <v>167</v>
      </c>
      <c r="DB9" s="24" t="s">
        <v>166</v>
      </c>
      <c r="DC9" s="24" t="s">
        <v>165</v>
      </c>
      <c r="DD9" s="24" t="s">
        <v>164</v>
      </c>
      <c r="DE9" s="25" t="s">
        <v>163</v>
      </c>
      <c r="DF9" s="25" t="s">
        <v>162</v>
      </c>
      <c r="DG9" s="25" t="s">
        <v>161</v>
      </c>
      <c r="DH9" s="25" t="s">
        <v>160</v>
      </c>
      <c r="DI9" s="25" t="s">
        <v>159</v>
      </c>
      <c r="DJ9" s="25" t="s">
        <v>158</v>
      </c>
      <c r="DK9" s="25" t="s">
        <v>157</v>
      </c>
      <c r="DL9" s="25" t="s">
        <v>156</v>
      </c>
      <c r="DM9" s="25" t="s">
        <v>155</v>
      </c>
      <c r="DN9" s="25" t="s">
        <v>154</v>
      </c>
      <c r="DO9" s="25" t="s">
        <v>153</v>
      </c>
      <c r="DP9" s="25" t="s">
        <v>152</v>
      </c>
      <c r="DQ9" s="24" t="s">
        <v>151</v>
      </c>
      <c r="DR9" s="21" t="s">
        <v>150</v>
      </c>
      <c r="DS9" s="21" t="s">
        <v>149</v>
      </c>
      <c r="DT9" s="21" t="s">
        <v>148</v>
      </c>
      <c r="DU9" s="26" t="s">
        <v>147</v>
      </c>
      <c r="DV9" s="26" t="s">
        <v>146</v>
      </c>
      <c r="DW9" s="26" t="s">
        <v>145</v>
      </c>
      <c r="DX9" s="27" t="s">
        <v>144</v>
      </c>
      <c r="DY9" s="27" t="s">
        <v>143</v>
      </c>
      <c r="DZ9" s="27" t="s">
        <v>142</v>
      </c>
      <c r="EA9" s="26" t="s">
        <v>141</v>
      </c>
      <c r="EB9" s="26" t="s">
        <v>140</v>
      </c>
      <c r="EC9" s="26" t="s">
        <v>139</v>
      </c>
      <c r="ED9" s="26" t="s">
        <v>138</v>
      </c>
      <c r="EE9" s="26" t="s">
        <v>137</v>
      </c>
    </row>
    <row r="10" spans="1:136 16383:16383" x14ac:dyDescent="0.2">
      <c r="A10" s="28" t="s">
        <v>136</v>
      </c>
      <c r="B10" s="7" t="s">
        <v>135</v>
      </c>
      <c r="C10" s="7" t="s">
        <v>134</v>
      </c>
      <c r="D10" s="7" t="s">
        <v>133</v>
      </c>
      <c r="E10" s="7" t="s">
        <v>132</v>
      </c>
      <c r="F10" s="7" t="s">
        <v>131</v>
      </c>
      <c r="G10" s="7" t="s">
        <v>130</v>
      </c>
      <c r="H10" s="7" t="s">
        <v>129</v>
      </c>
      <c r="I10" s="7" t="s">
        <v>128</v>
      </c>
      <c r="J10" s="7" t="s">
        <v>127</v>
      </c>
      <c r="K10" s="7" t="s">
        <v>126</v>
      </c>
      <c r="L10" s="7" t="s">
        <v>125</v>
      </c>
      <c r="M10" s="7" t="s">
        <v>124</v>
      </c>
      <c r="N10" s="7" t="s">
        <v>123</v>
      </c>
      <c r="O10" s="7" t="s">
        <v>122</v>
      </c>
      <c r="P10" s="7" t="s">
        <v>121</v>
      </c>
      <c r="Q10" s="7" t="s">
        <v>120</v>
      </c>
      <c r="R10" s="7" t="s">
        <v>119</v>
      </c>
      <c r="S10" s="7" t="s">
        <v>118</v>
      </c>
      <c r="T10" s="7" t="s">
        <v>117</v>
      </c>
      <c r="U10" s="7" t="s">
        <v>116</v>
      </c>
      <c r="V10" s="7" t="s">
        <v>115</v>
      </c>
      <c r="W10" s="7" t="s">
        <v>114</v>
      </c>
      <c r="X10" s="7" t="s">
        <v>113</v>
      </c>
      <c r="Y10" s="7" t="s">
        <v>112</v>
      </c>
      <c r="Z10" s="7" t="s">
        <v>111</v>
      </c>
      <c r="AA10" s="7" t="s">
        <v>110</v>
      </c>
      <c r="AB10" s="7" t="s">
        <v>109</v>
      </c>
      <c r="AC10" s="7" t="s">
        <v>108</v>
      </c>
      <c r="AD10" s="7" t="s">
        <v>107</v>
      </c>
      <c r="AE10" s="7" t="s">
        <v>106</v>
      </c>
      <c r="AF10" s="7" t="s">
        <v>105</v>
      </c>
      <c r="AG10" s="7" t="s">
        <v>104</v>
      </c>
      <c r="AH10" s="7" t="s">
        <v>103</v>
      </c>
      <c r="AI10" s="7" t="s">
        <v>102</v>
      </c>
      <c r="AJ10" s="7" t="s">
        <v>101</v>
      </c>
      <c r="AK10" s="7" t="s">
        <v>100</v>
      </c>
      <c r="AL10" s="7" t="s">
        <v>99</v>
      </c>
      <c r="AM10" s="7" t="s">
        <v>98</v>
      </c>
      <c r="AN10" s="7" t="s">
        <v>97</v>
      </c>
      <c r="AO10" s="7" t="s">
        <v>96</v>
      </c>
      <c r="AP10" s="7" t="s">
        <v>95</v>
      </c>
      <c r="AQ10" s="7" t="s">
        <v>94</v>
      </c>
      <c r="AR10" s="7" t="s">
        <v>93</v>
      </c>
      <c r="AS10" s="7" t="s">
        <v>92</v>
      </c>
      <c r="AT10" s="7" t="s">
        <v>91</v>
      </c>
      <c r="AU10" s="7" t="s">
        <v>90</v>
      </c>
      <c r="AV10" s="7" t="s">
        <v>89</v>
      </c>
      <c r="AW10" s="7" t="s">
        <v>88</v>
      </c>
      <c r="AX10" s="7" t="s">
        <v>87</v>
      </c>
      <c r="AY10" s="7" t="s">
        <v>86</v>
      </c>
      <c r="AZ10" s="7" t="s">
        <v>85</v>
      </c>
      <c r="BA10" s="7" t="s">
        <v>84</v>
      </c>
      <c r="BB10" s="7" t="s">
        <v>83</v>
      </c>
      <c r="BC10" s="7" t="s">
        <v>82</v>
      </c>
      <c r="BD10" s="7" t="s">
        <v>81</v>
      </c>
      <c r="BE10" s="7" t="s">
        <v>80</v>
      </c>
      <c r="BF10" s="7" t="s">
        <v>79</v>
      </c>
      <c r="BG10" s="7" t="s">
        <v>78</v>
      </c>
      <c r="BH10" s="7" t="s">
        <v>77</v>
      </c>
      <c r="BI10" s="7" t="s">
        <v>76</v>
      </c>
      <c r="BJ10" s="7" t="s">
        <v>75</v>
      </c>
      <c r="BK10" s="7" t="s">
        <v>74</v>
      </c>
      <c r="BL10" s="7" t="s">
        <v>73</v>
      </c>
      <c r="BM10" s="7" t="s">
        <v>72</v>
      </c>
      <c r="BN10" s="7" t="s">
        <v>71</v>
      </c>
      <c r="BO10" s="7" t="s">
        <v>70</v>
      </c>
      <c r="BP10" s="7" t="s">
        <v>69</v>
      </c>
      <c r="BQ10" s="7" t="s">
        <v>68</v>
      </c>
      <c r="BR10" s="7" t="s">
        <v>67</v>
      </c>
      <c r="BS10" s="7" t="s">
        <v>66</v>
      </c>
      <c r="BT10" s="7" t="s">
        <v>65</v>
      </c>
      <c r="BU10" s="7" t="s">
        <v>64</v>
      </c>
      <c r="BV10" s="7" t="s">
        <v>63</v>
      </c>
      <c r="BW10" s="7" t="s">
        <v>62</v>
      </c>
      <c r="BX10" s="7" t="s">
        <v>61</v>
      </c>
      <c r="BY10" s="7" t="s">
        <v>60</v>
      </c>
      <c r="BZ10" s="7" t="s">
        <v>59</v>
      </c>
      <c r="CA10" s="7" t="s">
        <v>58</v>
      </c>
      <c r="CB10" s="7" t="s">
        <v>57</v>
      </c>
      <c r="CC10" s="7" t="s">
        <v>56</v>
      </c>
      <c r="CD10" s="7" t="s">
        <v>55</v>
      </c>
      <c r="CE10" s="7" t="s">
        <v>54</v>
      </c>
      <c r="CF10" s="7" t="s">
        <v>53</v>
      </c>
      <c r="CG10" s="7" t="s">
        <v>52</v>
      </c>
      <c r="CH10" s="7" t="s">
        <v>51</v>
      </c>
      <c r="CI10" s="7" t="s">
        <v>50</v>
      </c>
      <c r="CJ10" s="7" t="s">
        <v>49</v>
      </c>
      <c r="CK10" s="7" t="s">
        <v>48</v>
      </c>
      <c r="CL10" s="7" t="s">
        <v>47</v>
      </c>
      <c r="CM10" s="7" t="s">
        <v>46</v>
      </c>
      <c r="CN10" s="7" t="s">
        <v>45</v>
      </c>
      <c r="CO10" s="7" t="s">
        <v>44</v>
      </c>
      <c r="CP10" s="7" t="s">
        <v>43</v>
      </c>
      <c r="CQ10" s="7" t="s">
        <v>42</v>
      </c>
      <c r="CR10" s="7" t="s">
        <v>41</v>
      </c>
      <c r="CS10" s="7" t="s">
        <v>40</v>
      </c>
      <c r="CT10" s="7" t="s">
        <v>39</v>
      </c>
      <c r="CU10" s="7" t="s">
        <v>38</v>
      </c>
      <c r="CV10" s="7" t="s">
        <v>37</v>
      </c>
      <c r="CW10" s="7" t="s">
        <v>36</v>
      </c>
      <c r="CX10" s="7" t="s">
        <v>35</v>
      </c>
      <c r="CY10" s="7" t="s">
        <v>34</v>
      </c>
      <c r="CZ10" s="7" t="s">
        <v>33</v>
      </c>
      <c r="DA10" s="7" t="s">
        <v>32</v>
      </c>
      <c r="DB10" s="7" t="s">
        <v>31</v>
      </c>
      <c r="DC10" s="7" t="s">
        <v>30</v>
      </c>
      <c r="DD10" s="7" t="s">
        <v>29</v>
      </c>
      <c r="DE10" s="7" t="s">
        <v>28</v>
      </c>
      <c r="DF10" s="7" t="s">
        <v>27</v>
      </c>
      <c r="DG10" s="7" t="s">
        <v>26</v>
      </c>
      <c r="DH10" s="7" t="s">
        <v>25</v>
      </c>
      <c r="DI10" s="7" t="s">
        <v>24</v>
      </c>
      <c r="DJ10" s="7" t="s">
        <v>23</v>
      </c>
      <c r="DK10" s="7" t="s">
        <v>22</v>
      </c>
      <c r="DL10" s="7" t="s">
        <v>21</v>
      </c>
      <c r="DM10" s="7" t="s">
        <v>20</v>
      </c>
      <c r="DN10" s="7" t="s">
        <v>19</v>
      </c>
      <c r="DO10" s="7" t="s">
        <v>18</v>
      </c>
      <c r="DP10" s="7" t="s">
        <v>17</v>
      </c>
      <c r="DQ10" s="7" t="s">
        <v>16</v>
      </c>
      <c r="DR10" s="7" t="s">
        <v>15</v>
      </c>
      <c r="DS10" s="7" t="s">
        <v>14</v>
      </c>
      <c r="DT10" s="7" t="s">
        <v>13</v>
      </c>
      <c r="DU10" s="28" t="s">
        <v>12</v>
      </c>
      <c r="DV10" s="7" t="s">
        <v>12</v>
      </c>
      <c r="DW10" s="28" t="s">
        <v>12</v>
      </c>
      <c r="DX10" s="28" t="s">
        <v>12</v>
      </c>
      <c r="DY10" s="7" t="s">
        <v>12</v>
      </c>
      <c r="DZ10" s="7" t="s">
        <v>12</v>
      </c>
      <c r="EA10" s="28" t="s">
        <v>12</v>
      </c>
      <c r="EB10" s="28" t="s">
        <v>12</v>
      </c>
      <c r="EC10" s="28" t="s">
        <v>12</v>
      </c>
      <c r="ED10" s="28" t="s">
        <v>12</v>
      </c>
      <c r="EE10" s="28" t="s">
        <v>12</v>
      </c>
      <c r="EF10" s="6"/>
    </row>
    <row r="11" spans="1:136 16383:16383" s="3" customFormat="1" hidden="1" x14ac:dyDescent="0.2">
      <c r="A11" s="29" t="s">
        <v>11</v>
      </c>
      <c r="B11" s="4"/>
      <c r="C11" s="4"/>
      <c r="D11" s="4"/>
      <c r="E11" s="4"/>
      <c r="F11" s="4"/>
      <c r="G11" s="4"/>
      <c r="H11" s="4">
        <v>2.1</v>
      </c>
      <c r="I11" s="4">
        <v>1</v>
      </c>
      <c r="J11" s="5">
        <v>14</v>
      </c>
      <c r="K11" s="4"/>
      <c r="L11" s="4">
        <v>6</v>
      </c>
      <c r="M11" s="4">
        <v>10.5</v>
      </c>
      <c r="N11" s="4">
        <v>1.4</v>
      </c>
      <c r="O11" s="4"/>
      <c r="P11" s="5">
        <v>3.7</v>
      </c>
      <c r="Q11" s="5">
        <v>87</v>
      </c>
      <c r="R11" s="15">
        <f>0.5*5.6</f>
        <v>2.8</v>
      </c>
      <c r="S11" s="4"/>
      <c r="T11" s="4">
        <v>40</v>
      </c>
      <c r="U11" s="4">
        <v>37</v>
      </c>
      <c r="V11" s="4">
        <v>9.61</v>
      </c>
      <c r="W11" s="4">
        <v>1.41</v>
      </c>
      <c r="X11" s="4"/>
      <c r="Y11" s="4"/>
      <c r="Z11" s="4">
        <v>12.3</v>
      </c>
      <c r="AA11" s="4">
        <v>6.5</v>
      </c>
      <c r="AB11" s="4"/>
      <c r="AC11" s="17">
        <f>0.5*0.01</f>
        <v>5.0000000000000001E-3</v>
      </c>
      <c r="AD11" s="4">
        <v>0.31</v>
      </c>
      <c r="AE11" s="4">
        <v>0.71</v>
      </c>
      <c r="AF11" s="4"/>
      <c r="AG11" s="4">
        <v>1.02</v>
      </c>
      <c r="AH11" s="4">
        <v>0.04</v>
      </c>
      <c r="AI11" s="4">
        <v>0.03</v>
      </c>
      <c r="AJ11" s="4"/>
      <c r="AK11" s="4"/>
      <c r="AL11" s="17">
        <f>0.5*0.001</f>
        <v>5.0000000000000001E-4</v>
      </c>
      <c r="AM11" s="4">
        <v>3.5000000000000001E-3</v>
      </c>
      <c r="AN11" s="17">
        <f>0.5*0.05</f>
        <v>2.5000000000000001E-2</v>
      </c>
      <c r="AO11" s="17">
        <f>0.5*0.005</f>
        <v>2.5000000000000001E-3</v>
      </c>
      <c r="AP11" s="17">
        <f>0.5*0.0002</f>
        <v>1E-4</v>
      </c>
      <c r="AQ11" s="17">
        <f>0.5*0.02</f>
        <v>0.01</v>
      </c>
      <c r="AR11" s="17">
        <f>0.5*0.0005</f>
        <v>2.5000000000000001E-4</v>
      </c>
      <c r="AS11" s="17">
        <f>0.5*0.001</f>
        <v>5.0000000000000001E-4</v>
      </c>
      <c r="AT11" s="17">
        <f>0.5*0.01</f>
        <v>5.0000000000000001E-3</v>
      </c>
      <c r="AU11" s="4"/>
      <c r="AV11" s="17">
        <f>0.5*0.002</f>
        <v>1E-3</v>
      </c>
      <c r="AW11" s="4"/>
      <c r="AX11" s="4"/>
      <c r="AY11" s="17">
        <f>0.5*0.005</f>
        <v>2.5000000000000001E-3</v>
      </c>
      <c r="AZ11" s="17">
        <f>0.5*0.001</f>
        <v>5.0000000000000001E-4</v>
      </c>
      <c r="BA11" s="4"/>
      <c r="BB11" s="4"/>
      <c r="BC11" s="17">
        <f>0.5*0.01</f>
        <v>5.0000000000000001E-3</v>
      </c>
      <c r="BD11" s="17">
        <f>0.5*0.0005</f>
        <v>2.5000000000000001E-4</v>
      </c>
      <c r="BE11" s="4">
        <v>0.17</v>
      </c>
      <c r="BF11" s="4"/>
      <c r="BG11" s="4"/>
      <c r="BH11" s="4"/>
      <c r="BI11" s="4"/>
      <c r="BJ11" s="4"/>
      <c r="BK11" s="4"/>
      <c r="BL11" s="17">
        <f>0.5*4.3</f>
        <v>2.15</v>
      </c>
      <c r="BM11" s="4"/>
      <c r="BN11" s="4">
        <v>0.16200000000000001</v>
      </c>
      <c r="BO11" s="4"/>
      <c r="BP11" s="4"/>
      <c r="BQ11" s="4"/>
      <c r="BR11" s="17">
        <f>0.5*3</f>
        <v>1.5</v>
      </c>
      <c r="BS11" s="4"/>
      <c r="BT11" s="4"/>
      <c r="BU11" s="4"/>
      <c r="BV11" s="4"/>
      <c r="BW11" s="4"/>
      <c r="BX11" s="4"/>
      <c r="BY11" s="4"/>
      <c r="BZ11" s="17">
        <f>0.5*0.01</f>
        <v>5.0000000000000001E-3</v>
      </c>
      <c r="CA11" s="4"/>
      <c r="CB11" s="17">
        <f>0.5*0.5</f>
        <v>0.25</v>
      </c>
      <c r="CC11" s="17">
        <f>0.5*0.01</f>
        <v>5.0000000000000001E-3</v>
      </c>
      <c r="CD11" s="4"/>
      <c r="CE11" s="17">
        <f>0.5*0.5</f>
        <v>0.25</v>
      </c>
      <c r="CF11" s="4"/>
      <c r="CG11" s="4"/>
      <c r="CH11" s="4"/>
      <c r="CI11" s="4"/>
      <c r="CJ11" s="4">
        <v>5.9999999999999995E-4</v>
      </c>
      <c r="CK11" s="4">
        <v>5.9999999999999995E-4</v>
      </c>
      <c r="CL11" s="17">
        <f>0.5*0.0004</f>
        <v>2.0000000000000001E-4</v>
      </c>
      <c r="CM11" s="4">
        <v>6.9999999999999999E-4</v>
      </c>
      <c r="CN11" s="4">
        <v>5.0000000000000001E-4</v>
      </c>
      <c r="CO11" s="4"/>
      <c r="CP11" s="4"/>
      <c r="CQ11" s="17">
        <f>0.5*0.01</f>
        <v>5.0000000000000001E-3</v>
      </c>
      <c r="CR11" s="17">
        <f>0.5*0.75</f>
        <v>0.375</v>
      </c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17">
        <f>0.5*3.6</f>
        <v>1.8</v>
      </c>
      <c r="DG11" s="17">
        <f>0.5*0.01</f>
        <v>5.0000000000000001E-3</v>
      </c>
      <c r="DH11" s="17">
        <f>0.5*0.01</f>
        <v>5.0000000000000001E-3</v>
      </c>
      <c r="DI11" s="17">
        <f>0.5*0.005</f>
        <v>2.5000000000000001E-3</v>
      </c>
      <c r="DJ11" s="17">
        <f>0.5*0.005</f>
        <v>2.5000000000000001E-3</v>
      </c>
      <c r="DK11" s="4"/>
      <c r="DL11" s="17">
        <f>0.5*0.01</f>
        <v>5.0000000000000001E-3</v>
      </c>
      <c r="DM11" s="4"/>
      <c r="DN11" s="17">
        <f>0.5*3</f>
        <v>1.5</v>
      </c>
      <c r="DO11" s="4">
        <v>1.6E-2</v>
      </c>
      <c r="DP11" s="30">
        <v>1.9E-3</v>
      </c>
      <c r="DQ11" s="17">
        <f>0.5*0.01</f>
        <v>5.0000000000000001E-3</v>
      </c>
      <c r="DR11" s="17">
        <f>0.5*30</f>
        <v>15</v>
      </c>
      <c r="DS11" s="17">
        <f>0.5*30</f>
        <v>15</v>
      </c>
      <c r="DT11" s="4">
        <v>1</v>
      </c>
      <c r="DU11" s="17">
        <f>0.5*0.01</f>
        <v>5.0000000000000001E-3</v>
      </c>
      <c r="DV11" s="4"/>
      <c r="DW11" s="31">
        <v>3.14</v>
      </c>
      <c r="DX11" s="4"/>
      <c r="DY11" s="4"/>
      <c r="DZ11" s="4"/>
      <c r="EA11" s="17">
        <f>0.5*0.01</f>
        <v>5.0000000000000001E-3</v>
      </c>
      <c r="EB11" s="4"/>
      <c r="EC11" s="4"/>
      <c r="ED11" s="4"/>
      <c r="EE11" s="4"/>
      <c r="XFC11" s="3">
        <f t="shared" ref="XFC11:XFC17" si="0">AVERAGE(E11:XFB11)</f>
        <v>4.240289393939392</v>
      </c>
    </row>
    <row r="12" spans="1:136 16383:16383" s="3" customFormat="1" hidden="1" x14ac:dyDescent="0.2">
      <c r="A12" s="29" t="s">
        <v>10</v>
      </c>
      <c r="B12" s="4"/>
      <c r="C12" s="4"/>
      <c r="D12" s="4"/>
      <c r="E12" s="4"/>
      <c r="F12" s="4"/>
      <c r="G12" s="4"/>
      <c r="H12" s="4">
        <v>5.6</v>
      </c>
      <c r="I12" s="4">
        <v>1</v>
      </c>
      <c r="J12" s="4">
        <v>23.9</v>
      </c>
      <c r="K12" s="4"/>
      <c r="L12" s="4">
        <v>1</v>
      </c>
      <c r="M12" s="4">
        <v>9.5</v>
      </c>
      <c r="N12" s="4">
        <v>2.2000000000000002</v>
      </c>
      <c r="O12" s="4"/>
      <c r="P12" s="5">
        <v>5.5</v>
      </c>
      <c r="Q12" s="5">
        <v>92.5</v>
      </c>
      <c r="R12" s="5">
        <v>9.4</v>
      </c>
      <c r="S12" s="4"/>
      <c r="T12" s="4">
        <v>39</v>
      </c>
      <c r="U12" s="4">
        <v>25</v>
      </c>
      <c r="V12" s="4">
        <v>8.16</v>
      </c>
      <c r="W12" s="4">
        <v>1.37</v>
      </c>
      <c r="X12" s="4"/>
      <c r="Y12" s="4"/>
      <c r="Z12" s="4">
        <v>9.9</v>
      </c>
      <c r="AA12" s="4">
        <v>7.2</v>
      </c>
      <c r="AB12" s="4"/>
      <c r="AC12" s="17">
        <f>0.5*0.01</f>
        <v>5.0000000000000001E-3</v>
      </c>
      <c r="AD12" s="4">
        <v>0.34</v>
      </c>
      <c r="AE12" s="4">
        <v>0.88</v>
      </c>
      <c r="AF12" s="4"/>
      <c r="AG12" s="4">
        <v>1.22</v>
      </c>
      <c r="AH12" s="17">
        <f>0.5*0.02</f>
        <v>0.01</v>
      </c>
      <c r="AI12" s="17">
        <f>0.5*0.03</f>
        <v>1.4999999999999999E-2</v>
      </c>
      <c r="AJ12" s="4"/>
      <c r="AK12" s="32">
        <v>0.05</v>
      </c>
      <c r="AL12" s="17">
        <f>0.5*0.001</f>
        <v>5.0000000000000001E-4</v>
      </c>
      <c r="AM12" s="4">
        <v>4.3E-3</v>
      </c>
      <c r="AN12" s="17">
        <f>0.5*0.05</f>
        <v>2.5000000000000001E-2</v>
      </c>
      <c r="AO12" s="17">
        <f>0.5*0.005</f>
        <v>2.5000000000000001E-3</v>
      </c>
      <c r="AP12" s="4">
        <v>2.0000000000000001E-4</v>
      </c>
      <c r="AQ12" s="17">
        <f>0.5*0.02</f>
        <v>0.01</v>
      </c>
      <c r="AR12" s="17">
        <f>0.5*0.0005</f>
        <v>2.5000000000000001E-4</v>
      </c>
      <c r="AS12" s="4">
        <v>1E-3</v>
      </c>
      <c r="AT12" s="17">
        <f>0.5*0.01</f>
        <v>5.0000000000000001E-3</v>
      </c>
      <c r="AU12" s="4"/>
      <c r="AV12" s="17">
        <f>0.5*0.002</f>
        <v>1E-3</v>
      </c>
      <c r="AW12" s="4"/>
      <c r="AX12" s="4"/>
      <c r="AY12" s="17">
        <f>0.5*0.005</f>
        <v>2.5000000000000001E-3</v>
      </c>
      <c r="AZ12" s="17">
        <f>0.5*0.001</f>
        <v>5.0000000000000001E-4</v>
      </c>
      <c r="BA12" s="4"/>
      <c r="BB12" s="4"/>
      <c r="BC12" s="17">
        <f>0.5*0.01</f>
        <v>5.0000000000000001E-3</v>
      </c>
      <c r="BD12" s="17">
        <f>0.5*0.0005</f>
        <v>2.5000000000000001E-4</v>
      </c>
      <c r="BE12" s="4">
        <v>0.08</v>
      </c>
      <c r="BF12" s="4"/>
      <c r="BG12" s="4"/>
      <c r="BH12" s="4"/>
      <c r="BI12" s="4"/>
      <c r="BJ12" s="4"/>
      <c r="BK12" s="4"/>
      <c r="BL12" s="17">
        <f>0.5*4.3</f>
        <v>2.15</v>
      </c>
      <c r="BM12" s="4"/>
      <c r="BN12" s="4">
        <v>0.23400000000000001</v>
      </c>
      <c r="BO12" s="4"/>
      <c r="BP12" s="4"/>
      <c r="BQ12" s="4"/>
      <c r="BR12" s="17">
        <f>0.5*3</f>
        <v>1.5</v>
      </c>
      <c r="BS12" s="4"/>
      <c r="BT12" s="4"/>
      <c r="BU12" s="4"/>
      <c r="BV12" s="4"/>
      <c r="BW12" s="4"/>
      <c r="BX12" s="4"/>
      <c r="BY12" s="4"/>
      <c r="BZ12" s="4"/>
      <c r="CA12" s="4"/>
      <c r="CB12" s="4">
        <v>0.62</v>
      </c>
      <c r="CC12" s="17">
        <f>0.5*0.01</f>
        <v>5.0000000000000001E-3</v>
      </c>
      <c r="CD12" s="4"/>
      <c r="CE12" s="17">
        <f>0.5*0.5</f>
        <v>0.25</v>
      </c>
      <c r="CF12" s="4"/>
      <c r="CG12" s="4"/>
      <c r="CH12" s="4"/>
      <c r="CI12" s="4"/>
      <c r="CJ12" s="4">
        <v>5.0000000000000001E-4</v>
      </c>
      <c r="CK12" s="17">
        <f>0.5*0.0004</f>
        <v>2.0000000000000001E-4</v>
      </c>
      <c r="CL12" s="17">
        <f>0.5*0.0004</f>
        <v>2.0000000000000001E-4</v>
      </c>
      <c r="CM12" s="17">
        <f>0.5*0.0004</f>
        <v>2.0000000000000001E-4</v>
      </c>
      <c r="CN12" s="17">
        <f>0.5*0.0004</f>
        <v>2.0000000000000001E-4</v>
      </c>
      <c r="CO12" s="4"/>
      <c r="CP12" s="4"/>
      <c r="CQ12" s="4"/>
      <c r="CR12" s="17">
        <f>0.5*0.75</f>
        <v>0.375</v>
      </c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17">
        <f>0.5*3.6</f>
        <v>1.8</v>
      </c>
      <c r="DG12" s="4"/>
      <c r="DH12" s="4"/>
      <c r="DI12" s="4"/>
      <c r="DJ12" s="4"/>
      <c r="DK12" s="4"/>
      <c r="DL12" s="4"/>
      <c r="DM12" s="4"/>
      <c r="DN12" s="17">
        <f>0.5*3</f>
        <v>1.5</v>
      </c>
      <c r="DO12" s="4">
        <v>3.3000000000000002E-2</v>
      </c>
      <c r="DP12" s="30">
        <v>1.0999999999999999E-2</v>
      </c>
      <c r="DQ12" s="4">
        <v>1.6E-2</v>
      </c>
      <c r="DR12" s="17">
        <f>0.5*3</f>
        <v>1.5</v>
      </c>
      <c r="DS12" s="17">
        <f>0.5*3</f>
        <v>1.5</v>
      </c>
      <c r="DT12" s="4">
        <v>0</v>
      </c>
      <c r="DU12" s="17">
        <f>0.5*0.01</f>
        <v>5.0000000000000001E-3</v>
      </c>
      <c r="DV12" s="4"/>
      <c r="DW12" s="31">
        <v>3.9</v>
      </c>
      <c r="DX12" s="4"/>
      <c r="DY12" s="4"/>
      <c r="DZ12" s="4"/>
      <c r="EA12" s="4"/>
      <c r="EB12" s="4"/>
      <c r="EC12" s="4"/>
      <c r="ED12" s="4"/>
      <c r="EE12" s="4"/>
      <c r="XFC12" s="3">
        <f t="shared" si="0"/>
        <v>4.3947169491525413</v>
      </c>
    </row>
    <row r="13" spans="1:136 16383:16383" s="3" customFormat="1" hidden="1" x14ac:dyDescent="0.2">
      <c r="A13" s="29" t="s">
        <v>9</v>
      </c>
      <c r="B13" s="16"/>
      <c r="C13" s="4"/>
      <c r="D13" s="4"/>
      <c r="E13" s="16">
        <v>0.87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30"/>
      <c r="DQ13" s="4"/>
      <c r="DR13" s="4"/>
      <c r="DS13" s="4"/>
      <c r="DT13" s="4"/>
      <c r="DU13" s="4"/>
      <c r="DV13" s="4"/>
      <c r="DW13" s="31"/>
      <c r="DX13" s="4"/>
      <c r="DY13" s="4"/>
      <c r="DZ13" s="4"/>
      <c r="EA13" s="4"/>
      <c r="EB13" s="4"/>
      <c r="EC13" s="4"/>
      <c r="ED13" s="4"/>
      <c r="EE13" s="4"/>
      <c r="XFC13" s="13">
        <f t="shared" si="0"/>
        <v>0.87</v>
      </c>
    </row>
    <row r="14" spans="1:136 16383:16383" s="3" customFormat="1" hidden="1" x14ac:dyDescent="0.2">
      <c r="A14" s="29" t="s">
        <v>8</v>
      </c>
      <c r="B14" s="4"/>
      <c r="C14" s="4"/>
      <c r="D14" s="4"/>
      <c r="E14" s="4"/>
      <c r="F14" s="4"/>
      <c r="G14" s="4"/>
      <c r="H14" s="4">
        <v>10.3</v>
      </c>
      <c r="I14" s="4">
        <v>1</v>
      </c>
      <c r="J14" s="4">
        <v>10.6</v>
      </c>
      <c r="K14" s="4"/>
      <c r="L14" s="17">
        <f>0.5*1</f>
        <v>0.5</v>
      </c>
      <c r="M14" s="4">
        <v>9.8000000000000007</v>
      </c>
      <c r="N14" s="4">
        <v>1.6</v>
      </c>
      <c r="O14" s="4"/>
      <c r="P14" s="5">
        <v>3</v>
      </c>
      <c r="Q14" s="5">
        <v>100</v>
      </c>
      <c r="R14" s="5">
        <v>7.2</v>
      </c>
      <c r="S14" s="4"/>
      <c r="T14" s="4">
        <v>45</v>
      </c>
      <c r="U14" s="4">
        <v>40</v>
      </c>
      <c r="V14" s="4">
        <v>10.5</v>
      </c>
      <c r="W14" s="4">
        <v>1.38</v>
      </c>
      <c r="X14" s="4"/>
      <c r="Y14" s="4"/>
      <c r="Z14" s="4">
        <v>11.7</v>
      </c>
      <c r="AA14" s="4">
        <v>7.6</v>
      </c>
      <c r="AB14" s="4"/>
      <c r="AC14" s="17">
        <f>0.5*0.01</f>
        <v>5.0000000000000001E-3</v>
      </c>
      <c r="AD14" s="4">
        <v>0.2</v>
      </c>
      <c r="AE14" s="4">
        <v>0.46</v>
      </c>
      <c r="AF14" s="4"/>
      <c r="AG14" s="4">
        <v>2.46</v>
      </c>
      <c r="AH14" s="17">
        <f>0.5*0.02</f>
        <v>0.01</v>
      </c>
      <c r="AI14" s="17">
        <f>0.5*0.03</f>
        <v>1.4999999999999999E-2</v>
      </c>
      <c r="AJ14" s="4"/>
      <c r="AK14" s="4">
        <v>6.0000000000000001E-3</v>
      </c>
      <c r="AL14" s="17">
        <f>0.5*0.001</f>
        <v>5.0000000000000001E-4</v>
      </c>
      <c r="AM14" s="4">
        <v>3.8999999999999998E-3</v>
      </c>
      <c r="AN14" s="17">
        <f>0.5*0.05</f>
        <v>2.5000000000000001E-2</v>
      </c>
      <c r="AO14" s="17">
        <f>0.5*0.005</f>
        <v>2.5000000000000001E-3</v>
      </c>
      <c r="AP14" s="17">
        <f>0.5*0.0002</f>
        <v>1E-4</v>
      </c>
      <c r="AQ14" s="4">
        <v>2.1999999999999999E-2</v>
      </c>
      <c r="AR14" s="17">
        <f>0.5*0.0005</f>
        <v>2.5000000000000001E-4</v>
      </c>
      <c r="AS14" s="17">
        <f>0.5*0.001</f>
        <v>5.0000000000000001E-4</v>
      </c>
      <c r="AT14" s="17">
        <f>0.5*0.01</f>
        <v>5.0000000000000001E-3</v>
      </c>
      <c r="AU14" s="4"/>
      <c r="AV14" s="17">
        <f>0.5*0.002</f>
        <v>1E-3</v>
      </c>
      <c r="AW14" s="4"/>
      <c r="AX14" s="4"/>
      <c r="AY14" s="17">
        <f>0.5*0.005</f>
        <v>2.5000000000000001E-3</v>
      </c>
      <c r="AZ14" s="17">
        <f>0.5*0.001</f>
        <v>5.0000000000000001E-4</v>
      </c>
      <c r="BA14" s="4"/>
      <c r="BB14" s="4"/>
      <c r="BC14" s="17">
        <f>0.5*0.01</f>
        <v>5.0000000000000001E-3</v>
      </c>
      <c r="BD14" s="17">
        <f>0.5*0.0005</f>
        <v>2.5000000000000001E-4</v>
      </c>
      <c r="BE14" s="4">
        <v>0.11</v>
      </c>
      <c r="BF14" s="4"/>
      <c r="BG14" s="4"/>
      <c r="BH14" s="4"/>
      <c r="BI14" s="4"/>
      <c r="BJ14" s="4"/>
      <c r="BK14" s="4"/>
      <c r="BL14" s="17">
        <f>0.5*4.3</f>
        <v>2.15</v>
      </c>
      <c r="BM14" s="4"/>
      <c r="BN14" s="4">
        <v>0.65800000000000003</v>
      </c>
      <c r="BO14" s="4"/>
      <c r="BP14" s="4"/>
      <c r="BQ14" s="4"/>
      <c r="BR14" s="17">
        <f>0.5*3</f>
        <v>1.5</v>
      </c>
      <c r="BS14" s="4"/>
      <c r="BT14" s="4"/>
      <c r="BU14" s="4"/>
      <c r="BV14" s="4"/>
      <c r="BW14" s="4"/>
      <c r="BX14" s="4"/>
      <c r="BY14" s="4"/>
      <c r="BZ14" s="4"/>
      <c r="CA14" s="4"/>
      <c r="CB14" s="17">
        <f>0.5*0.5</f>
        <v>0.25</v>
      </c>
      <c r="CC14" s="17">
        <f>0.5*0.01</f>
        <v>5.0000000000000001E-3</v>
      </c>
      <c r="CD14" s="4"/>
      <c r="CE14" s="4">
        <v>0.46</v>
      </c>
      <c r="CF14" s="4"/>
      <c r="CG14" s="4"/>
      <c r="CH14" s="4"/>
      <c r="CI14" s="4"/>
      <c r="CJ14" s="17">
        <f>0.5*0.0004</f>
        <v>2.0000000000000001E-4</v>
      </c>
      <c r="CK14" s="17">
        <f>0.5*0.0004</f>
        <v>2.0000000000000001E-4</v>
      </c>
      <c r="CL14" s="17">
        <f>0.5*0.0004</f>
        <v>2.0000000000000001E-4</v>
      </c>
      <c r="CM14" s="17">
        <f>0.5*0.0004</f>
        <v>2.0000000000000001E-4</v>
      </c>
      <c r="CN14" s="17">
        <f>0.5*0.0004</f>
        <v>2.0000000000000001E-4</v>
      </c>
      <c r="CO14" s="4"/>
      <c r="CP14" s="4"/>
      <c r="CQ14" s="4"/>
      <c r="CR14" s="17">
        <f>0.5*0.75</f>
        <v>0.375</v>
      </c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17">
        <f>0.5*3.6</f>
        <v>1.8</v>
      </c>
      <c r="DG14" s="4"/>
      <c r="DH14" s="4"/>
      <c r="DI14" s="4"/>
      <c r="DJ14" s="4"/>
      <c r="DK14" s="4"/>
      <c r="DL14" s="4"/>
      <c r="DM14" s="4"/>
      <c r="DN14" s="17">
        <f>0.5*3</f>
        <v>1.5</v>
      </c>
      <c r="DO14" s="4">
        <v>1.0999999999999999E-2</v>
      </c>
      <c r="DP14" s="30">
        <v>2.5000000000000001E-3</v>
      </c>
      <c r="DQ14" s="17">
        <f>0.5*0.01</f>
        <v>5.0000000000000001E-3</v>
      </c>
      <c r="DR14" s="4">
        <v>93</v>
      </c>
      <c r="DS14" s="4">
        <v>43</v>
      </c>
      <c r="DT14" s="4">
        <v>10</v>
      </c>
      <c r="DU14" s="17">
        <f>0.5*0.01</f>
        <v>5.0000000000000001E-3</v>
      </c>
      <c r="DV14" s="4"/>
      <c r="DW14" s="31">
        <v>2.04</v>
      </c>
      <c r="DX14" s="4"/>
      <c r="DY14" s="4"/>
      <c r="DZ14" s="4"/>
      <c r="EA14" s="4"/>
      <c r="EB14" s="4"/>
      <c r="EC14" s="4"/>
      <c r="ED14" s="4"/>
      <c r="EE14" s="4"/>
      <c r="XFC14" s="3">
        <f t="shared" si="0"/>
        <v>7.1233474576271156</v>
      </c>
    </row>
    <row r="15" spans="1:136 16383:16383" s="3" customFormat="1" hidden="1" x14ac:dyDescent="0.2">
      <c r="A15" s="29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3.0000000000000001E-3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7">
        <f>0.5*0.01</f>
        <v>5.0000000000000001E-3</v>
      </c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17">
        <f>0.5*0.01</f>
        <v>5.0000000000000001E-3</v>
      </c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17">
        <f t="shared" ref="DG15:DH17" si="1">0.5*0.01</f>
        <v>5.0000000000000001E-3</v>
      </c>
      <c r="DH15" s="17">
        <f t="shared" si="1"/>
        <v>5.0000000000000001E-3</v>
      </c>
      <c r="DI15" s="17">
        <f t="shared" ref="DI15:DJ17" si="2">0.5*0.005</f>
        <v>2.5000000000000001E-3</v>
      </c>
      <c r="DJ15" s="17">
        <f t="shared" si="2"/>
        <v>2.5000000000000001E-3</v>
      </c>
      <c r="DK15" s="4"/>
      <c r="DL15" s="17">
        <f>0.5*0.01</f>
        <v>5.0000000000000001E-3</v>
      </c>
      <c r="DM15" s="4"/>
      <c r="DN15" s="4"/>
      <c r="DO15" s="4"/>
      <c r="DP15" s="30"/>
      <c r="DQ15" s="4"/>
      <c r="DR15" s="4"/>
      <c r="DS15" s="4"/>
      <c r="DT15" s="4"/>
      <c r="DU15" s="4"/>
      <c r="DV15" s="4"/>
      <c r="DW15" s="31"/>
      <c r="DX15" s="4"/>
      <c r="DY15" s="4"/>
      <c r="DZ15" s="4"/>
      <c r="EA15" s="17">
        <f>0.5*0.01</f>
        <v>5.0000000000000001E-3</v>
      </c>
      <c r="EB15" s="4"/>
      <c r="EC15" s="4"/>
      <c r="ED15" s="4"/>
      <c r="EE15" s="4"/>
      <c r="XFC15" s="3">
        <f t="shared" si="0"/>
        <v>4.2222222222222218E-3</v>
      </c>
    </row>
    <row r="16" spans="1:136 16383:16383" s="3" customFormat="1" hidden="1" x14ac:dyDescent="0.2">
      <c r="A16" s="29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17">
        <f>0.5*0.01</f>
        <v>5.0000000000000001E-3</v>
      </c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17">
        <f>0.5*0.01</f>
        <v>5.0000000000000001E-3</v>
      </c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17">
        <f t="shared" si="1"/>
        <v>5.0000000000000001E-3</v>
      </c>
      <c r="DH16" s="17">
        <f t="shared" si="1"/>
        <v>5.0000000000000001E-3</v>
      </c>
      <c r="DI16" s="17">
        <f t="shared" si="2"/>
        <v>2.5000000000000001E-3</v>
      </c>
      <c r="DJ16" s="17">
        <f t="shared" si="2"/>
        <v>2.5000000000000001E-3</v>
      </c>
      <c r="DK16" s="4"/>
      <c r="DL16" s="17">
        <f>0.5*0.01</f>
        <v>5.0000000000000001E-3</v>
      </c>
      <c r="DM16" s="4"/>
      <c r="DN16" s="4"/>
      <c r="DO16" s="4"/>
      <c r="DP16" s="30"/>
      <c r="DQ16" s="4"/>
      <c r="DR16" s="4"/>
      <c r="DS16" s="4"/>
      <c r="DT16" s="4"/>
      <c r="DU16" s="4"/>
      <c r="DV16" s="4"/>
      <c r="DW16" s="31"/>
      <c r="DX16" s="4"/>
      <c r="DY16" s="4"/>
      <c r="DZ16" s="4"/>
      <c r="EA16" s="17">
        <f>0.5*0.01</f>
        <v>5.0000000000000001E-3</v>
      </c>
      <c r="EB16" s="4"/>
      <c r="EC16" s="4"/>
      <c r="ED16" s="4"/>
      <c r="EE16" s="4"/>
      <c r="XFC16" s="3">
        <f t="shared" si="0"/>
        <v>4.3749999999999995E-3</v>
      </c>
    </row>
    <row r="17" spans="1:135 16383:16383" s="3" customFormat="1" hidden="1" x14ac:dyDescent="0.2">
      <c r="A17" s="29">
        <v>41562</v>
      </c>
      <c r="B17" s="4"/>
      <c r="C17" s="4"/>
      <c r="D17" s="4"/>
      <c r="E17" s="4"/>
      <c r="F17" s="4"/>
      <c r="G17" s="4"/>
      <c r="H17" s="4">
        <v>6.9</v>
      </c>
      <c r="I17" s="4">
        <v>1</v>
      </c>
      <c r="J17" s="4">
        <v>11.3</v>
      </c>
      <c r="K17" s="4"/>
      <c r="L17" s="4">
        <v>4</v>
      </c>
      <c r="M17" s="4">
        <v>8.1999999999999993</v>
      </c>
      <c r="N17" s="4">
        <v>1.8</v>
      </c>
      <c r="O17" s="4"/>
      <c r="P17" s="5">
        <v>3.4</v>
      </c>
      <c r="Q17" s="5">
        <v>79</v>
      </c>
      <c r="R17" s="5">
        <v>6</v>
      </c>
      <c r="S17" s="4"/>
      <c r="T17" s="4">
        <v>40</v>
      </c>
      <c r="U17" s="4">
        <v>36</v>
      </c>
      <c r="V17" s="4">
        <v>9.1</v>
      </c>
      <c r="W17" s="4">
        <v>1.66</v>
      </c>
      <c r="X17" s="4"/>
      <c r="Y17" s="4"/>
      <c r="Z17" s="4">
        <v>11.5</v>
      </c>
      <c r="AA17" s="4">
        <v>6.8</v>
      </c>
      <c r="AB17" s="4"/>
      <c r="AC17" s="17">
        <f>0.5*0.01</f>
        <v>5.0000000000000001E-3</v>
      </c>
      <c r="AD17" s="17">
        <f>0.5*0.2</f>
        <v>0.1</v>
      </c>
      <c r="AE17" s="4">
        <v>0.41</v>
      </c>
      <c r="AF17" s="4"/>
      <c r="AG17" s="4">
        <v>0.41</v>
      </c>
      <c r="AH17" s="17">
        <f>0.5*0.02</f>
        <v>0.01</v>
      </c>
      <c r="AI17" s="17">
        <f>0.5*0.03</f>
        <v>1.4999999999999999E-2</v>
      </c>
      <c r="AJ17" s="4"/>
      <c r="AK17" s="4">
        <v>8.0000000000000002E-3</v>
      </c>
      <c r="AL17" s="17">
        <f>0.5*0.001</f>
        <v>5.0000000000000001E-4</v>
      </c>
      <c r="AM17" s="4">
        <v>3.5999999999999999E-3</v>
      </c>
      <c r="AN17" s="17">
        <f>0.5*0.05</f>
        <v>2.5000000000000001E-2</v>
      </c>
      <c r="AO17" s="17">
        <f>0.5*0.005</f>
        <v>2.5000000000000001E-3</v>
      </c>
      <c r="AP17" s="4">
        <v>2.0000000000000001E-4</v>
      </c>
      <c r="AQ17" s="17">
        <f>0.5*0.02</f>
        <v>0.01</v>
      </c>
      <c r="AR17" s="4">
        <v>6.9999999999999999E-4</v>
      </c>
      <c r="AS17" s="17">
        <f>0.5*0.001</f>
        <v>5.0000000000000001E-4</v>
      </c>
      <c r="AT17" s="17">
        <f>0.5*0.01</f>
        <v>5.0000000000000001E-3</v>
      </c>
      <c r="AU17" s="4"/>
      <c r="AV17" s="17">
        <f>0.5*0.002</f>
        <v>1E-3</v>
      </c>
      <c r="AW17" s="4"/>
      <c r="AX17" s="4"/>
      <c r="AY17" s="17">
        <f>0.5*0.005</f>
        <v>2.5000000000000001E-3</v>
      </c>
      <c r="AZ17" s="17">
        <f>0.5*0.001</f>
        <v>5.0000000000000001E-4</v>
      </c>
      <c r="BA17" s="4"/>
      <c r="BB17" s="4"/>
      <c r="BC17" s="17">
        <f>0.5*0.01</f>
        <v>5.0000000000000001E-3</v>
      </c>
      <c r="BD17" s="17">
        <f>0.5*0.0005</f>
        <v>2.5000000000000001E-4</v>
      </c>
      <c r="BE17" s="4">
        <v>0.11</v>
      </c>
      <c r="BF17" s="4"/>
      <c r="BG17" s="4"/>
      <c r="BH17" s="4"/>
      <c r="BI17" s="4"/>
      <c r="BJ17" s="4"/>
      <c r="BK17" s="4"/>
      <c r="BL17" s="17">
        <f>0.5*4.3</f>
        <v>2.15</v>
      </c>
      <c r="BM17" s="4"/>
      <c r="BN17" s="17">
        <f>0.5*0.025</f>
        <v>1.2500000000000001E-2</v>
      </c>
      <c r="BO17" s="4"/>
      <c r="BP17" s="4"/>
      <c r="BQ17" s="4"/>
      <c r="BR17" s="17">
        <f>0.5*3</f>
        <v>1.5</v>
      </c>
      <c r="BS17" s="4"/>
      <c r="BT17" s="4"/>
      <c r="BU17" s="4"/>
      <c r="BV17" s="4"/>
      <c r="BW17" s="4"/>
      <c r="BX17" s="4"/>
      <c r="BY17" s="4"/>
      <c r="BZ17" s="17">
        <f>0.5*0.01</f>
        <v>5.0000000000000001E-3</v>
      </c>
      <c r="CA17" s="4"/>
      <c r="CB17" s="4">
        <v>1.9</v>
      </c>
      <c r="CC17" s="17">
        <f>0.5*0.01</f>
        <v>5.0000000000000001E-3</v>
      </c>
      <c r="CD17" s="4"/>
      <c r="CE17" s="17">
        <f>0.5*0.5</f>
        <v>0.25</v>
      </c>
      <c r="CF17" s="4"/>
      <c r="CG17" s="4"/>
      <c r="CH17" s="4"/>
      <c r="CI17" s="4"/>
      <c r="CJ17" s="4">
        <v>5.9999999999999995E-4</v>
      </c>
      <c r="CK17" s="4">
        <v>6.9999999999999999E-4</v>
      </c>
      <c r="CL17" s="17">
        <f>0.5*0.0004</f>
        <v>2.0000000000000001E-4</v>
      </c>
      <c r="CM17" s="4">
        <v>4.0000000000000002E-4</v>
      </c>
      <c r="CN17" s="17">
        <f>0.5*0.0004</f>
        <v>2.0000000000000001E-4</v>
      </c>
      <c r="CO17" s="4"/>
      <c r="CP17" s="4"/>
      <c r="CQ17" s="17">
        <f>0.5*0.01</f>
        <v>5.0000000000000001E-3</v>
      </c>
      <c r="CR17" s="17">
        <f>0.5*0.75</f>
        <v>0.375</v>
      </c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17">
        <f>0.5*3.6</f>
        <v>1.8</v>
      </c>
      <c r="DG17" s="17">
        <f t="shared" si="1"/>
        <v>5.0000000000000001E-3</v>
      </c>
      <c r="DH17" s="17">
        <f t="shared" si="1"/>
        <v>5.0000000000000001E-3</v>
      </c>
      <c r="DI17" s="17">
        <f t="shared" si="2"/>
        <v>2.5000000000000001E-3</v>
      </c>
      <c r="DJ17" s="17">
        <f t="shared" si="2"/>
        <v>2.5000000000000001E-3</v>
      </c>
      <c r="DK17" s="4"/>
      <c r="DL17" s="17">
        <f>0.5*0.01</f>
        <v>5.0000000000000001E-3</v>
      </c>
      <c r="DM17" s="4"/>
      <c r="DN17" s="17">
        <f>0.5*3</f>
        <v>1.5</v>
      </c>
      <c r="DO17" s="4">
        <v>2.8000000000000001E-2</v>
      </c>
      <c r="DP17" s="30">
        <v>1.2999999999999999E-3</v>
      </c>
      <c r="DQ17" s="4">
        <v>1.6E-2</v>
      </c>
      <c r="DR17" s="17">
        <f>0.5*3</f>
        <v>1.5</v>
      </c>
      <c r="DS17" s="17">
        <f>0.5*3</f>
        <v>1.5</v>
      </c>
      <c r="DT17" s="4">
        <v>7</v>
      </c>
      <c r="DU17" s="17">
        <f>0.5*0.01</f>
        <v>5.0000000000000001E-3</v>
      </c>
      <c r="DV17" s="4"/>
      <c r="DW17" s="31">
        <v>1.82</v>
      </c>
      <c r="DX17" s="4"/>
      <c r="DY17" s="4"/>
      <c r="DZ17" s="4"/>
      <c r="EA17" s="17">
        <f>0.5*0.01</f>
        <v>5.0000000000000001E-3</v>
      </c>
      <c r="EB17" s="4"/>
      <c r="EC17" s="4"/>
      <c r="ED17" s="4"/>
      <c r="EE17" s="4"/>
      <c r="XFC17" s="3">
        <f t="shared" si="0"/>
        <v>3.7191813432835801</v>
      </c>
    </row>
    <row r="18" spans="1:135 16383:16383" s="2" customFormat="1" hidden="1" x14ac:dyDescent="0.2">
      <c r="A18" s="1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5 16383:16383" ht="14.25" hidden="1" x14ac:dyDescent="0.2">
      <c r="A19" s="35" t="s">
        <v>0</v>
      </c>
      <c r="B19" s="3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5 16383:16383" hidden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1:135 16383:16383" hidden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1:135 16383:16383" hidden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</row>
    <row r="23" spans="1:135 16383:16383" hidden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</row>
    <row r="24" spans="1:135 16383:16383" hidden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</row>
    <row r="25" spans="1:135 16383:16383" hidden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</row>
    <row r="26" spans="1:135 16383:16383" hidden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</row>
    <row r="27" spans="1:135 16383:16383" hidden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</row>
    <row r="28" spans="1:135 16383:16383" hidden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</row>
    <row r="29" spans="1:135 16383:16383" hidden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</row>
    <row r="30" spans="1:135 16383:16383" hidden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</row>
    <row r="31" spans="1:135 16383:16383" hidden="1" x14ac:dyDescent="0.2">
      <c r="A31" s="4"/>
      <c r="B31" s="4"/>
      <c r="C31" s="4"/>
      <c r="D31" s="4"/>
      <c r="E31" s="4">
        <f>AVERAGE(E11:E30)</f>
        <v>0.87</v>
      </c>
      <c r="F31" s="4"/>
      <c r="G31" s="4"/>
      <c r="H31" s="4">
        <f>AVERAGE(H11:H30)</f>
        <v>6.2249999999999996</v>
      </c>
      <c r="I31" s="4">
        <f>AVERAGE(I11:I30)</f>
        <v>1</v>
      </c>
      <c r="J31" s="5">
        <f>AVERAGE(J11:J30)</f>
        <v>14.95</v>
      </c>
      <c r="K31" s="4"/>
      <c r="L31" s="4">
        <f>AVERAGE(L11:L30)</f>
        <v>2.875</v>
      </c>
      <c r="M31" s="4">
        <f>AVERAGE(M11:M30)</f>
        <v>9.5</v>
      </c>
      <c r="N31" s="4">
        <f>AVERAGE(N11:N30)</f>
        <v>1.75</v>
      </c>
      <c r="O31" s="4"/>
      <c r="P31" s="5">
        <f>AVERAGE(P11:P30)</f>
        <v>3.9</v>
      </c>
      <c r="Q31" s="5">
        <f>AVERAGE(Q11:Q30)</f>
        <v>89.625</v>
      </c>
      <c r="R31" s="5">
        <f>AVERAGE(R11:R30)</f>
        <v>6.35</v>
      </c>
      <c r="S31" s="4"/>
      <c r="T31" s="4">
        <f>AVERAGE(T11:T30)</f>
        <v>41</v>
      </c>
      <c r="U31" s="5">
        <f>AVERAGE(U11:U30)</f>
        <v>34.5</v>
      </c>
      <c r="V31" s="5">
        <f>AVERAGE(V11:V30)</f>
        <v>9.3424999999999994</v>
      </c>
      <c r="W31" s="5">
        <f>AVERAGE(W11:W30)</f>
        <v>1.4550000000000001</v>
      </c>
      <c r="X31" s="4"/>
      <c r="Y31" s="4"/>
      <c r="Z31" s="4">
        <f>AVERAGE(Z11:Z30)</f>
        <v>11.350000000000001</v>
      </c>
      <c r="AA31" s="4">
        <f>AVERAGE(AA11:AA30)</f>
        <v>7.0249999999999995</v>
      </c>
      <c r="AB31" s="4"/>
      <c r="AC31" s="4">
        <f>AVERAGE(AC11:AC30)</f>
        <v>5.0000000000000001E-3</v>
      </c>
      <c r="AD31" s="4">
        <f>AVERAGE(AD11:AD30)</f>
        <v>0.23750000000000002</v>
      </c>
      <c r="AE31" s="4">
        <f>AVERAGE(AE11:AE30)</f>
        <v>0.61499999999999999</v>
      </c>
      <c r="AF31" s="4"/>
      <c r="AG31" s="4">
        <f>AVERAGE(AG11:AG30)</f>
        <v>1.2775000000000001</v>
      </c>
      <c r="AH31" s="4">
        <f>AVERAGE(AH11:AH30)</f>
        <v>1.7500000000000002E-2</v>
      </c>
      <c r="AI31" s="4">
        <f>AVERAGE(AI11:AI30)</f>
        <v>1.8749999999999999E-2</v>
      </c>
      <c r="AJ31" s="4"/>
      <c r="AK31" s="4">
        <f t="shared" ref="AK31:AT31" si="3">AVERAGE(AK11:AK30)</f>
        <v>1.6750000000000001E-2</v>
      </c>
      <c r="AL31" s="4">
        <f t="shared" si="3"/>
        <v>5.0000000000000001E-4</v>
      </c>
      <c r="AM31" s="4">
        <f t="shared" si="3"/>
        <v>3.8249999999999994E-3</v>
      </c>
      <c r="AN31" s="4">
        <f t="shared" si="3"/>
        <v>2.5000000000000001E-2</v>
      </c>
      <c r="AO31" s="4">
        <f t="shared" si="3"/>
        <v>2.5000000000000001E-3</v>
      </c>
      <c r="AP31" s="4">
        <f t="shared" si="3"/>
        <v>1.5000000000000001E-4</v>
      </c>
      <c r="AQ31" s="4">
        <f t="shared" si="3"/>
        <v>1.2999999999999999E-2</v>
      </c>
      <c r="AR31" s="4">
        <f t="shared" si="3"/>
        <v>3.6249999999999998E-4</v>
      </c>
      <c r="AS31" s="4">
        <f t="shared" si="3"/>
        <v>6.2500000000000001E-4</v>
      </c>
      <c r="AT31" s="4">
        <f t="shared" si="3"/>
        <v>5.0000000000000001E-3</v>
      </c>
      <c r="AU31" s="4"/>
      <c r="AV31" s="4">
        <f>AVERAGE(AV11:AV30)</f>
        <v>1E-3</v>
      </c>
      <c r="AW31" s="4"/>
      <c r="AX31" s="4"/>
      <c r="AY31" s="4">
        <f>AVERAGE(AY11:AY30)</f>
        <v>2.5000000000000001E-3</v>
      </c>
      <c r="AZ31" s="4">
        <f>AVERAGE(AZ11:AZ30)</f>
        <v>5.0000000000000001E-4</v>
      </c>
      <c r="BA31" s="4"/>
      <c r="BB31" s="4"/>
      <c r="BC31" s="4">
        <f>AVERAGE(BC11:BC30)</f>
        <v>5.0000000000000001E-3</v>
      </c>
      <c r="BD31" s="4">
        <f>AVERAGE(BD11:BD30)</f>
        <v>2.5000000000000001E-4</v>
      </c>
      <c r="BE31" s="4">
        <f>AVERAGE(BE11:BE30)</f>
        <v>0.11749999999999999</v>
      </c>
      <c r="BF31" s="4"/>
      <c r="BG31" s="4"/>
      <c r="BH31" s="4"/>
      <c r="BI31" s="4"/>
      <c r="BJ31" s="4"/>
      <c r="BK31" s="4"/>
      <c r="BL31" s="4">
        <f>AVERAGE(BL11:BL30)</f>
        <v>2.15</v>
      </c>
      <c r="BM31" s="4"/>
      <c r="BN31" s="4">
        <f>AVERAGE(BN11:BN30)</f>
        <v>0.266625</v>
      </c>
      <c r="BO31" s="4"/>
      <c r="BP31" s="4"/>
      <c r="BQ31" s="4"/>
      <c r="BR31" s="4">
        <f>AVERAGE(BR11:BR30)</f>
        <v>1.5</v>
      </c>
      <c r="BS31" s="4"/>
      <c r="BT31" s="4"/>
      <c r="BU31" s="4"/>
      <c r="BV31" s="4"/>
      <c r="BW31" s="4"/>
      <c r="BX31" s="4"/>
      <c r="BY31" s="4"/>
      <c r="BZ31" s="4">
        <f>AVERAGE(BZ11:BZ30)</f>
        <v>5.0000000000000001E-3</v>
      </c>
      <c r="CA31" s="4"/>
      <c r="CB31" s="4">
        <f>AVERAGE(CB11:CB30)</f>
        <v>0.755</v>
      </c>
      <c r="CC31" s="4">
        <f>AVERAGE(CC11:CC30)</f>
        <v>5.0000000000000001E-3</v>
      </c>
      <c r="CD31" s="4"/>
      <c r="CE31" s="4">
        <f>AVERAGE(CE11:CE30)</f>
        <v>0.30249999999999999</v>
      </c>
      <c r="CF31" s="4"/>
      <c r="CG31" s="4"/>
      <c r="CH31" s="4"/>
      <c r="CI31" s="4"/>
      <c r="CJ31" s="4">
        <f>AVERAGE(CJ11:CJ30)</f>
        <v>4.7499999999999994E-4</v>
      </c>
      <c r="CK31" s="4">
        <f>AVERAGE(CK11:CK30)</f>
        <v>4.2500000000000003E-4</v>
      </c>
      <c r="CL31" s="4">
        <f>AVERAGE(CL11:CL30)</f>
        <v>2.0000000000000001E-4</v>
      </c>
      <c r="CM31" s="4">
        <f>AVERAGE(CM11:CM30)</f>
        <v>3.7500000000000001E-4</v>
      </c>
      <c r="CN31" s="4">
        <f>AVERAGE(CN11:CN30)</f>
        <v>2.7500000000000002E-4</v>
      </c>
      <c r="CO31" s="4"/>
      <c r="CP31" s="4"/>
      <c r="CQ31" s="4">
        <f>AVERAGE(CQ11:CQ30)</f>
        <v>5.0000000000000001E-3</v>
      </c>
      <c r="CR31" s="4">
        <f>AVERAGE(CR11:CR30)</f>
        <v>0.375</v>
      </c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>
        <f>AVERAGE(DF11:DF30)</f>
        <v>1.8</v>
      </c>
      <c r="DG31" s="4">
        <f>AVERAGE(DG11:DG30)</f>
        <v>5.0000000000000001E-3</v>
      </c>
      <c r="DH31" s="4">
        <f>AVERAGE(DH11:DH30)</f>
        <v>5.0000000000000001E-3</v>
      </c>
      <c r="DI31" s="4">
        <f>AVERAGE(DI11:DI30)</f>
        <v>2.5000000000000001E-3</v>
      </c>
      <c r="DJ31" s="4">
        <f>AVERAGE(DJ11:DJ30)</f>
        <v>2.5000000000000001E-3</v>
      </c>
      <c r="DK31" s="4"/>
      <c r="DL31" s="4">
        <f>AVERAGE(DL11:DL30)</f>
        <v>5.0000000000000001E-3</v>
      </c>
      <c r="DM31" s="4"/>
      <c r="DN31" s="4">
        <f t="shared" ref="DN31:DU31" si="4">AVERAGE(DN11:DN30)</f>
        <v>1.5</v>
      </c>
      <c r="DO31" s="4">
        <f t="shared" si="4"/>
        <v>2.1999999999999999E-2</v>
      </c>
      <c r="DP31" s="30">
        <f t="shared" si="4"/>
        <v>4.1749999999999999E-3</v>
      </c>
      <c r="DQ31" s="4">
        <f t="shared" si="4"/>
        <v>1.0500000000000001E-2</v>
      </c>
      <c r="DR31" s="4">
        <f t="shared" si="4"/>
        <v>27.75</v>
      </c>
      <c r="DS31" s="4">
        <f t="shared" si="4"/>
        <v>15.25</v>
      </c>
      <c r="DT31" s="4">
        <f t="shared" si="4"/>
        <v>4.5</v>
      </c>
      <c r="DU31" s="4">
        <f t="shared" si="4"/>
        <v>5.0000000000000001E-3</v>
      </c>
      <c r="DV31" s="4"/>
      <c r="DW31" s="31">
        <f>AVERAGE(DW11:DW30)</f>
        <v>2.7250000000000001</v>
      </c>
      <c r="DX31" s="4"/>
      <c r="DY31" s="4"/>
      <c r="DZ31" s="4"/>
      <c r="EA31" s="4">
        <f>AVERAGE(EA11:EA30)</f>
        <v>5.0000000000000001E-3</v>
      </c>
      <c r="EB31" s="4"/>
      <c r="EC31" s="4"/>
      <c r="ED31" s="4"/>
      <c r="EE31" s="4"/>
      <c r="XFC31">
        <f>AVERAGE(E31:XFB31)</f>
        <v>4.4564818014705887</v>
      </c>
    </row>
    <row r="32" spans="1:135 16383:16383" hidden="1" x14ac:dyDescent="0.2">
      <c r="A32" s="4"/>
      <c r="B32" s="4"/>
      <c r="C32" s="4"/>
      <c r="D32" s="4"/>
      <c r="E32" s="4">
        <f>MIN(E11:E31)</f>
        <v>0.87</v>
      </c>
      <c r="F32" s="4"/>
      <c r="G32" s="4"/>
      <c r="H32" s="4">
        <f>MIN(H11:H31)</f>
        <v>2.1</v>
      </c>
      <c r="I32" s="4">
        <f>MIN(I11:I31)</f>
        <v>1</v>
      </c>
      <c r="J32" s="5">
        <f>MIN(J11:J31)</f>
        <v>10.6</v>
      </c>
      <c r="K32" s="4"/>
      <c r="L32" s="4">
        <f>MIN(L11:L31)</f>
        <v>0.5</v>
      </c>
      <c r="M32" s="4">
        <f>MIN(M11:M31)</f>
        <v>8.1999999999999993</v>
      </c>
      <c r="N32" s="4">
        <f>MIN(N11:N31)</f>
        <v>1.4</v>
      </c>
      <c r="O32" s="4"/>
      <c r="P32" s="5">
        <f>MIN(P11:P31)</f>
        <v>3</v>
      </c>
      <c r="Q32" s="5">
        <f>MIN(Q11:Q31)</f>
        <v>79</v>
      </c>
      <c r="R32" s="5">
        <f>MIN(R11:R31)</f>
        <v>2.8</v>
      </c>
      <c r="S32" s="4"/>
      <c r="T32" s="4">
        <f>MIN(T11:T31)</f>
        <v>39</v>
      </c>
      <c r="U32" s="5">
        <f>MIN(U11:U31)</f>
        <v>25</v>
      </c>
      <c r="V32" s="5">
        <f>MIN(V11:V31)</f>
        <v>8.16</v>
      </c>
      <c r="W32" s="5">
        <f>MIN(W11:W31)</f>
        <v>1.37</v>
      </c>
      <c r="X32" s="4"/>
      <c r="Y32" s="4"/>
      <c r="Z32" s="4">
        <f>MIN(Z11:Z31)</f>
        <v>9.9</v>
      </c>
      <c r="AA32" s="4">
        <f>MIN(AA11:AA31)</f>
        <v>6.5</v>
      </c>
      <c r="AB32" s="4"/>
      <c r="AC32" s="4">
        <f>MIN(AC11:AC31)</f>
        <v>5.0000000000000001E-3</v>
      </c>
      <c r="AD32" s="4">
        <f>MIN(AD11:AD31)</f>
        <v>0.1</v>
      </c>
      <c r="AE32" s="4">
        <f>MIN(AE11:AE31)</f>
        <v>0.41</v>
      </c>
      <c r="AF32" s="4"/>
      <c r="AG32" s="4">
        <f>MIN(AG11:AG31)</f>
        <v>0.41</v>
      </c>
      <c r="AH32" s="4">
        <f>MIN(AH11:AH31)</f>
        <v>0.01</v>
      </c>
      <c r="AI32" s="4">
        <f>MIN(AI11:AI31)</f>
        <v>1.4999999999999999E-2</v>
      </c>
      <c r="AJ32" s="4"/>
      <c r="AK32" s="4">
        <f t="shared" ref="AK32:AT32" si="5">MIN(AK11:AK31)</f>
        <v>3.0000000000000001E-3</v>
      </c>
      <c r="AL32" s="4">
        <f t="shared" si="5"/>
        <v>5.0000000000000001E-4</v>
      </c>
      <c r="AM32" s="4">
        <f t="shared" si="5"/>
        <v>3.5000000000000001E-3</v>
      </c>
      <c r="AN32" s="4">
        <f t="shared" si="5"/>
        <v>2.5000000000000001E-2</v>
      </c>
      <c r="AO32" s="4">
        <f t="shared" si="5"/>
        <v>2.5000000000000001E-3</v>
      </c>
      <c r="AP32" s="4">
        <f t="shared" si="5"/>
        <v>1E-4</v>
      </c>
      <c r="AQ32" s="4">
        <f t="shared" si="5"/>
        <v>0.01</v>
      </c>
      <c r="AR32" s="4">
        <f t="shared" si="5"/>
        <v>2.5000000000000001E-4</v>
      </c>
      <c r="AS32" s="4">
        <f t="shared" si="5"/>
        <v>5.0000000000000001E-4</v>
      </c>
      <c r="AT32" s="4">
        <f t="shared" si="5"/>
        <v>5.0000000000000001E-3</v>
      </c>
      <c r="AU32" s="4"/>
      <c r="AV32" s="4">
        <f>MIN(AV11:AV31)</f>
        <v>1E-3</v>
      </c>
      <c r="AW32" s="4"/>
      <c r="AX32" s="4"/>
      <c r="AY32" s="4">
        <f>MIN(AY11:AY31)</f>
        <v>2.5000000000000001E-3</v>
      </c>
      <c r="AZ32" s="4">
        <f>MIN(AZ11:AZ31)</f>
        <v>5.0000000000000001E-4</v>
      </c>
      <c r="BA32" s="4"/>
      <c r="BB32" s="4"/>
      <c r="BC32" s="4">
        <f>MIN(BC11:BC31)</f>
        <v>5.0000000000000001E-3</v>
      </c>
      <c r="BD32" s="4">
        <f>MIN(BD11:BD31)</f>
        <v>2.5000000000000001E-4</v>
      </c>
      <c r="BE32" s="4">
        <f>MIN(BE11:BE31)</f>
        <v>0.08</v>
      </c>
      <c r="BF32" s="4"/>
      <c r="BG32" s="4"/>
      <c r="BH32" s="4"/>
      <c r="BI32" s="4"/>
      <c r="BJ32" s="4"/>
      <c r="BK32" s="4"/>
      <c r="BL32" s="4">
        <f>MIN(BL11:BL31)</f>
        <v>2.15</v>
      </c>
      <c r="BM32" s="4"/>
      <c r="BN32" s="4">
        <f>MIN(BN11:BN31)</f>
        <v>1.2500000000000001E-2</v>
      </c>
      <c r="BO32" s="4"/>
      <c r="BP32" s="4"/>
      <c r="BQ32" s="4"/>
      <c r="BR32" s="4">
        <f>MIN(BR11:BR31)</f>
        <v>1.5</v>
      </c>
      <c r="BS32" s="4"/>
      <c r="BT32" s="4"/>
      <c r="BU32" s="4"/>
      <c r="BV32" s="4"/>
      <c r="BW32" s="4"/>
      <c r="BX32" s="4"/>
      <c r="BY32" s="4"/>
      <c r="BZ32" s="4">
        <f>MIN(BZ11:BZ31)</f>
        <v>5.0000000000000001E-3</v>
      </c>
      <c r="CA32" s="4"/>
      <c r="CB32" s="4">
        <f>MIN(CB11:CB31)</f>
        <v>0.25</v>
      </c>
      <c r="CC32" s="4">
        <f>MIN(CC11:CC31)</f>
        <v>5.0000000000000001E-3</v>
      </c>
      <c r="CD32" s="4"/>
      <c r="CE32" s="4">
        <f>MIN(CE11:CE31)</f>
        <v>0.25</v>
      </c>
      <c r="CF32" s="4"/>
      <c r="CG32" s="4"/>
      <c r="CH32" s="4"/>
      <c r="CI32" s="4"/>
      <c r="CJ32" s="4">
        <f>MIN(CJ11:CJ31)</f>
        <v>2.0000000000000001E-4</v>
      </c>
      <c r="CK32" s="4">
        <f>MIN(CK11:CK31)</f>
        <v>2.0000000000000001E-4</v>
      </c>
      <c r="CL32" s="4">
        <f>MIN(CL11:CL31)</f>
        <v>2.0000000000000001E-4</v>
      </c>
      <c r="CM32" s="4">
        <f>MIN(CM11:CM31)</f>
        <v>2.0000000000000001E-4</v>
      </c>
      <c r="CN32" s="4">
        <f>MIN(CN11:CN31)</f>
        <v>2.0000000000000001E-4</v>
      </c>
      <c r="CO32" s="4"/>
      <c r="CP32" s="4"/>
      <c r="CQ32" s="4">
        <f>MIN(CQ11:CQ31)</f>
        <v>5.0000000000000001E-3</v>
      </c>
      <c r="CR32" s="4">
        <f>MIN(CR11:CR31)</f>
        <v>0.375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>
        <f>MIN(DF11:DF31)</f>
        <v>1.8</v>
      </c>
      <c r="DG32" s="4">
        <f>MIN(DG11:DG31)</f>
        <v>5.0000000000000001E-3</v>
      </c>
      <c r="DH32" s="4">
        <f>MIN(DH11:DH31)</f>
        <v>5.0000000000000001E-3</v>
      </c>
      <c r="DI32" s="4">
        <f>MIN(DI11:DI31)</f>
        <v>2.5000000000000001E-3</v>
      </c>
      <c r="DJ32" s="4">
        <f>MIN(DJ11:DJ31)</f>
        <v>2.5000000000000001E-3</v>
      </c>
      <c r="DK32" s="4"/>
      <c r="DL32" s="4">
        <f>MIN(DL11:DL31)</f>
        <v>5.0000000000000001E-3</v>
      </c>
      <c r="DM32" s="4"/>
      <c r="DN32" s="4">
        <f t="shared" ref="DN32:DU32" si="6">MIN(DN11:DN31)</f>
        <v>1.5</v>
      </c>
      <c r="DO32" s="4">
        <f t="shared" si="6"/>
        <v>1.0999999999999999E-2</v>
      </c>
      <c r="DP32" s="30">
        <f t="shared" si="6"/>
        <v>1.2999999999999999E-3</v>
      </c>
      <c r="DQ32" s="4">
        <f t="shared" si="6"/>
        <v>5.0000000000000001E-3</v>
      </c>
      <c r="DR32" s="4">
        <f t="shared" si="6"/>
        <v>1.5</v>
      </c>
      <c r="DS32" s="4">
        <f t="shared" si="6"/>
        <v>1.5</v>
      </c>
      <c r="DT32" s="4">
        <f t="shared" si="6"/>
        <v>0</v>
      </c>
      <c r="DU32" s="4">
        <f t="shared" si="6"/>
        <v>5.0000000000000001E-3</v>
      </c>
      <c r="DV32" s="4"/>
      <c r="DW32" s="31">
        <f>MIN(DW11:DW31)</f>
        <v>1.82</v>
      </c>
      <c r="DX32" s="4"/>
      <c r="DY32" s="4"/>
      <c r="DZ32" s="4"/>
      <c r="EA32" s="4">
        <f>MIN(EA11:EA31)</f>
        <v>5.0000000000000001E-3</v>
      </c>
      <c r="EB32" s="4"/>
      <c r="EC32" s="4"/>
      <c r="ED32" s="4"/>
      <c r="EE32" s="4"/>
      <c r="XFC32">
        <f>MIN(XFC11:XFD31)</f>
        <v>4.2222222222222218E-3</v>
      </c>
    </row>
    <row r="33" spans="1:135 16383:16383" hidden="1" x14ac:dyDescent="0.2">
      <c r="A33" s="4"/>
      <c r="B33" s="4"/>
      <c r="C33" s="4"/>
      <c r="D33" s="4"/>
      <c r="E33" s="4">
        <f>MAX(E11:E32)</f>
        <v>0.87</v>
      </c>
      <c r="F33" s="4"/>
      <c r="G33" s="4"/>
      <c r="H33" s="4">
        <f>MAX(H11:H32)</f>
        <v>10.3</v>
      </c>
      <c r="I33" s="4">
        <f>MAX(I11:I32)</f>
        <v>1</v>
      </c>
      <c r="J33" s="5">
        <f>MAX(J11:J32)</f>
        <v>23.9</v>
      </c>
      <c r="K33" s="4"/>
      <c r="L33" s="4">
        <f>MAX(L11:L32)</f>
        <v>6</v>
      </c>
      <c r="M33" s="4">
        <f>MAX(M11:M32)</f>
        <v>10.5</v>
      </c>
      <c r="N33" s="4">
        <f>MAX(N11:N32)</f>
        <v>2.2000000000000002</v>
      </c>
      <c r="O33" s="4"/>
      <c r="P33" s="5">
        <f>MAX(P11:P32)</f>
        <v>5.5</v>
      </c>
      <c r="Q33" s="5">
        <f>MAX(Q11:Q32)</f>
        <v>100</v>
      </c>
      <c r="R33" s="5">
        <f>MAX(R11:R32)</f>
        <v>9.4</v>
      </c>
      <c r="S33" s="4"/>
      <c r="T33" s="4">
        <f>MAX(T11:T32)</f>
        <v>45</v>
      </c>
      <c r="U33" s="5">
        <f>MAX(U11:U32)</f>
        <v>40</v>
      </c>
      <c r="V33" s="5">
        <f>MAX(V11:V32)</f>
        <v>10.5</v>
      </c>
      <c r="W33" s="5">
        <f>MAX(W11:W32)</f>
        <v>1.66</v>
      </c>
      <c r="X33" s="4"/>
      <c r="Y33" s="4"/>
      <c r="Z33" s="4">
        <f>MAX(Z11:Z32)</f>
        <v>12.3</v>
      </c>
      <c r="AA33" s="4">
        <f>MAX(AA11:AA32)</f>
        <v>7.6</v>
      </c>
      <c r="AB33" s="4"/>
      <c r="AC33" s="4">
        <f>MAX(AC11:AC32)</f>
        <v>5.0000000000000001E-3</v>
      </c>
      <c r="AD33" s="4">
        <f>MAX(AD11:AD32)</f>
        <v>0.34</v>
      </c>
      <c r="AE33" s="4">
        <f>MAX(AE11:AE32)</f>
        <v>0.88</v>
      </c>
      <c r="AF33" s="4"/>
      <c r="AG33" s="4">
        <f>MAX(AG11:AG32)</f>
        <v>2.46</v>
      </c>
      <c r="AH33" s="4">
        <f>MAX(AH11:AH32)</f>
        <v>0.04</v>
      </c>
      <c r="AI33" s="4">
        <f>MAX(AI11:AI32)</f>
        <v>0.03</v>
      </c>
      <c r="AJ33" s="4"/>
      <c r="AK33" s="4">
        <f t="shared" ref="AK33:AT33" si="7">MAX(AK11:AK32)</f>
        <v>0.05</v>
      </c>
      <c r="AL33" s="4">
        <f t="shared" si="7"/>
        <v>5.0000000000000001E-4</v>
      </c>
      <c r="AM33" s="4">
        <f t="shared" si="7"/>
        <v>4.3E-3</v>
      </c>
      <c r="AN33" s="4">
        <f t="shared" si="7"/>
        <v>2.5000000000000001E-2</v>
      </c>
      <c r="AO33" s="4">
        <f t="shared" si="7"/>
        <v>2.5000000000000001E-3</v>
      </c>
      <c r="AP33" s="4">
        <f t="shared" si="7"/>
        <v>2.0000000000000001E-4</v>
      </c>
      <c r="AQ33" s="4">
        <f t="shared" si="7"/>
        <v>2.1999999999999999E-2</v>
      </c>
      <c r="AR33" s="4">
        <f t="shared" si="7"/>
        <v>6.9999999999999999E-4</v>
      </c>
      <c r="AS33" s="4">
        <f t="shared" si="7"/>
        <v>1E-3</v>
      </c>
      <c r="AT33" s="4">
        <f t="shared" si="7"/>
        <v>5.0000000000000001E-3</v>
      </c>
      <c r="AU33" s="4"/>
      <c r="AV33" s="4">
        <f>MAX(AV11:AV32)</f>
        <v>1E-3</v>
      </c>
      <c r="AW33" s="4"/>
      <c r="AX33" s="4"/>
      <c r="AY33" s="4">
        <f>MAX(AY11:AY32)</f>
        <v>2.5000000000000001E-3</v>
      </c>
      <c r="AZ33" s="4">
        <f>MAX(AZ11:AZ32)</f>
        <v>5.0000000000000001E-4</v>
      </c>
      <c r="BA33" s="4"/>
      <c r="BB33" s="4"/>
      <c r="BC33" s="4">
        <f>MAX(BC11:BC32)</f>
        <v>5.0000000000000001E-3</v>
      </c>
      <c r="BD33" s="4">
        <f>MAX(BD11:BD32)</f>
        <v>2.5000000000000001E-4</v>
      </c>
      <c r="BE33" s="4">
        <f>MAX(BE11:BE32)</f>
        <v>0.17</v>
      </c>
      <c r="BF33" s="4"/>
      <c r="BG33" s="4"/>
      <c r="BH33" s="4"/>
      <c r="BI33" s="4"/>
      <c r="BJ33" s="4"/>
      <c r="BK33" s="4"/>
      <c r="BL33" s="4">
        <f>MAX(BL11:BL32)</f>
        <v>2.15</v>
      </c>
      <c r="BM33" s="4"/>
      <c r="BN33" s="4">
        <f>MAX(BN11:BN32)</f>
        <v>0.65800000000000003</v>
      </c>
      <c r="BO33" s="4"/>
      <c r="BP33" s="4"/>
      <c r="BQ33" s="4"/>
      <c r="BR33" s="4">
        <f>MAX(BR11:BR32)</f>
        <v>1.5</v>
      </c>
      <c r="BS33" s="4"/>
      <c r="BT33" s="4"/>
      <c r="BU33" s="4"/>
      <c r="BV33" s="4"/>
      <c r="BW33" s="4"/>
      <c r="BX33" s="4"/>
      <c r="BY33" s="4"/>
      <c r="BZ33" s="4">
        <f>MAX(BZ11:BZ32)</f>
        <v>5.0000000000000001E-3</v>
      </c>
      <c r="CA33" s="4"/>
      <c r="CB33" s="4">
        <f>MAX(CB11:CB32)</f>
        <v>1.9</v>
      </c>
      <c r="CC33" s="4">
        <f>MAX(CC11:CC32)</f>
        <v>5.0000000000000001E-3</v>
      </c>
      <c r="CD33" s="4"/>
      <c r="CE33" s="4">
        <f>MAX(CE11:CE32)</f>
        <v>0.46</v>
      </c>
      <c r="CF33" s="4"/>
      <c r="CG33" s="4"/>
      <c r="CH33" s="4"/>
      <c r="CI33" s="4"/>
      <c r="CJ33" s="4">
        <f>MAX(CJ11:CJ32)</f>
        <v>5.9999999999999995E-4</v>
      </c>
      <c r="CK33" s="4">
        <f>MAX(CK11:CK32)</f>
        <v>6.9999999999999999E-4</v>
      </c>
      <c r="CL33" s="4">
        <f>MAX(CL11:CL32)</f>
        <v>2.0000000000000001E-4</v>
      </c>
      <c r="CM33" s="4">
        <f>MAX(CM11:CM32)</f>
        <v>6.9999999999999999E-4</v>
      </c>
      <c r="CN33" s="4">
        <f>MAX(CN11:CN32)</f>
        <v>5.0000000000000001E-4</v>
      </c>
      <c r="CO33" s="4"/>
      <c r="CP33" s="4"/>
      <c r="CQ33" s="4">
        <f>MAX(CQ11:CQ32)</f>
        <v>5.0000000000000001E-3</v>
      </c>
      <c r="CR33" s="4">
        <f>MAX(CR11:CR32)</f>
        <v>0.375</v>
      </c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>
        <f>MAX(DF11:DF32)</f>
        <v>1.8</v>
      </c>
      <c r="DG33" s="4">
        <f>MAX(DG11:DG32)</f>
        <v>5.0000000000000001E-3</v>
      </c>
      <c r="DH33" s="4">
        <f>MAX(DH11:DH32)</f>
        <v>5.0000000000000001E-3</v>
      </c>
      <c r="DI33" s="4">
        <f>MAX(DI11:DI32)</f>
        <v>2.5000000000000001E-3</v>
      </c>
      <c r="DJ33" s="4">
        <f>MAX(DJ11:DJ32)</f>
        <v>2.5000000000000001E-3</v>
      </c>
      <c r="DK33" s="4"/>
      <c r="DL33" s="4">
        <f>MAX(DL11:DL32)</f>
        <v>5.0000000000000001E-3</v>
      </c>
      <c r="DM33" s="4"/>
      <c r="DN33" s="4">
        <f t="shared" ref="DN33:DU33" si="8">MAX(DN11:DN32)</f>
        <v>1.5</v>
      </c>
      <c r="DO33" s="4">
        <f t="shared" si="8"/>
        <v>3.3000000000000002E-2</v>
      </c>
      <c r="DP33" s="30">
        <f t="shared" si="8"/>
        <v>1.0999999999999999E-2</v>
      </c>
      <c r="DQ33" s="4">
        <f t="shared" si="8"/>
        <v>1.6E-2</v>
      </c>
      <c r="DR33" s="4">
        <f t="shared" si="8"/>
        <v>93</v>
      </c>
      <c r="DS33" s="4">
        <f t="shared" si="8"/>
        <v>43</v>
      </c>
      <c r="DT33" s="4">
        <f t="shared" si="8"/>
        <v>10</v>
      </c>
      <c r="DU33" s="4">
        <f t="shared" si="8"/>
        <v>5.0000000000000001E-3</v>
      </c>
      <c r="DV33" s="4"/>
      <c r="DW33" s="31">
        <f>MAX(DW11:DW32)</f>
        <v>3.9</v>
      </c>
      <c r="DX33" s="4"/>
      <c r="DY33" s="4"/>
      <c r="DZ33" s="4"/>
      <c r="EA33" s="4">
        <f>MAX(EA11:EA32)</f>
        <v>5.0000000000000001E-3</v>
      </c>
      <c r="EB33" s="4"/>
      <c r="EC33" s="4"/>
      <c r="ED33" s="4"/>
      <c r="EE33" s="4"/>
      <c r="XFC33">
        <f>MAX(XFC11:XFD32)</f>
        <v>7.1233474576271156</v>
      </c>
    </row>
    <row r="34" spans="1:135 16383:16383" hidden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</row>
    <row r="35" spans="1:135 16383:16383" s="14" customFormat="1" x14ac:dyDescent="0.2">
      <c r="A35" s="43" t="s">
        <v>298</v>
      </c>
      <c r="B35" s="38"/>
      <c r="C35" s="4"/>
      <c r="D35" s="38"/>
      <c r="E35" s="38">
        <v>0.87</v>
      </c>
      <c r="F35" s="38"/>
      <c r="G35" s="38"/>
      <c r="H35" s="4">
        <v>6.2249999999999996</v>
      </c>
      <c r="I35" s="4">
        <v>1</v>
      </c>
      <c r="J35" s="4">
        <v>14.95</v>
      </c>
      <c r="K35" s="4"/>
      <c r="L35" s="4">
        <v>2.875</v>
      </c>
      <c r="M35" s="4">
        <v>9.5</v>
      </c>
      <c r="N35" s="4">
        <v>1.75</v>
      </c>
      <c r="O35" s="4"/>
      <c r="P35" s="4">
        <v>3.9</v>
      </c>
      <c r="Q35" s="4">
        <v>89.625</v>
      </c>
      <c r="R35" s="4">
        <v>6.35</v>
      </c>
      <c r="S35" s="4"/>
      <c r="T35" s="4">
        <v>41</v>
      </c>
      <c r="U35" s="4">
        <v>34.5</v>
      </c>
      <c r="V35" s="4">
        <v>9.3424999999999994</v>
      </c>
      <c r="W35" s="4">
        <v>1.4550000000000001</v>
      </c>
      <c r="X35" s="4"/>
      <c r="Y35" s="4"/>
      <c r="Z35" s="4">
        <v>11.350000000000001</v>
      </c>
      <c r="AA35" s="4">
        <v>7.0249999999999995</v>
      </c>
      <c r="AB35" s="4"/>
      <c r="AC35" s="4" t="s">
        <v>1</v>
      </c>
      <c r="AD35" s="4">
        <v>0.23750000000000002</v>
      </c>
      <c r="AE35" s="4">
        <v>0.61499999999999999</v>
      </c>
      <c r="AF35" s="4"/>
      <c r="AG35" s="4">
        <v>1.2775000000000001</v>
      </c>
      <c r="AH35" s="4">
        <v>1.7500000000000002E-2</v>
      </c>
      <c r="AI35" s="4">
        <v>1.8749999999999999E-2</v>
      </c>
      <c r="AJ35" s="4"/>
      <c r="AK35" s="4">
        <v>1.6750000000000001E-2</v>
      </c>
      <c r="AL35" s="4" t="s">
        <v>3</v>
      </c>
      <c r="AM35" s="4">
        <v>3.8249999999999994E-3</v>
      </c>
      <c r="AN35" s="4" t="s">
        <v>2</v>
      </c>
      <c r="AO35" s="4" t="s">
        <v>292</v>
      </c>
      <c r="AP35" s="4">
        <v>1.5000000000000001E-4</v>
      </c>
      <c r="AQ35" s="4">
        <v>1.2999999999999999E-2</v>
      </c>
      <c r="AR35" s="4">
        <v>3.6249999999999998E-4</v>
      </c>
      <c r="AS35" s="4">
        <v>6.2500000000000001E-4</v>
      </c>
      <c r="AT35" s="4" t="s">
        <v>1</v>
      </c>
      <c r="AU35" s="4"/>
      <c r="AV35" s="4" t="s">
        <v>4</v>
      </c>
      <c r="AW35" s="4"/>
      <c r="AX35" s="4"/>
      <c r="AY35" s="4" t="s">
        <v>292</v>
      </c>
      <c r="AZ35" s="4" t="s">
        <v>3</v>
      </c>
      <c r="BA35" s="4"/>
      <c r="BB35" s="4"/>
      <c r="BC35" s="4" t="s">
        <v>1</v>
      </c>
      <c r="BD35" s="4" t="s">
        <v>293</v>
      </c>
      <c r="BE35" s="4">
        <v>0.11749999999999999</v>
      </c>
      <c r="BF35" s="4"/>
      <c r="BG35" s="4"/>
      <c r="BH35" s="4"/>
      <c r="BI35" s="4"/>
      <c r="BJ35" s="4"/>
      <c r="BK35" s="4"/>
      <c r="BL35" s="4" t="s">
        <v>294</v>
      </c>
      <c r="BM35" s="4"/>
      <c r="BN35" s="4">
        <v>0.266625</v>
      </c>
      <c r="BO35" s="4"/>
      <c r="BP35" s="4"/>
      <c r="BQ35" s="4"/>
      <c r="BR35" s="4" t="s">
        <v>295</v>
      </c>
      <c r="BS35" s="4"/>
      <c r="BT35" s="4"/>
      <c r="BU35" s="4"/>
      <c r="BV35" s="4"/>
      <c r="BW35" s="4"/>
      <c r="BX35" s="4"/>
      <c r="BY35" s="4"/>
      <c r="BZ35" s="4" t="s">
        <v>1</v>
      </c>
      <c r="CA35" s="4"/>
      <c r="CB35" s="4">
        <v>0.755</v>
      </c>
      <c r="CC35" s="4" t="s">
        <v>1</v>
      </c>
      <c r="CD35" s="4"/>
      <c r="CE35" s="4">
        <v>0.30249999999999999</v>
      </c>
      <c r="CF35" s="4"/>
      <c r="CG35" s="4"/>
      <c r="CH35" s="4"/>
      <c r="CI35" s="4"/>
      <c r="CJ35" s="4">
        <v>4.7499999999999994E-4</v>
      </c>
      <c r="CK35" s="4">
        <v>4.2500000000000003E-4</v>
      </c>
      <c r="CL35" s="4" t="s">
        <v>7</v>
      </c>
      <c r="CM35" s="4">
        <v>3.7500000000000001E-4</v>
      </c>
      <c r="CN35" s="4">
        <v>2.7500000000000002E-4</v>
      </c>
      <c r="CO35" s="4"/>
      <c r="CP35" s="4"/>
      <c r="CQ35" s="4" t="s">
        <v>1</v>
      </c>
      <c r="CR35" s="4" t="s">
        <v>296</v>
      </c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 t="s">
        <v>297</v>
      </c>
      <c r="DG35" s="4" t="s">
        <v>1</v>
      </c>
      <c r="DH35" s="4" t="s">
        <v>1</v>
      </c>
      <c r="DI35" s="4" t="s">
        <v>292</v>
      </c>
      <c r="DJ35" s="4" t="s">
        <v>292</v>
      </c>
      <c r="DK35" s="4"/>
      <c r="DL35" s="4" t="s">
        <v>1</v>
      </c>
      <c r="DM35" s="4"/>
      <c r="DN35" s="4" t="s">
        <v>295</v>
      </c>
      <c r="DO35" s="4">
        <v>2.1999999999999999E-2</v>
      </c>
      <c r="DP35" s="4">
        <v>4.1749999999999999E-3</v>
      </c>
      <c r="DQ35" s="4">
        <v>1.0500000000000001E-2</v>
      </c>
      <c r="DR35" s="4">
        <v>27.75</v>
      </c>
      <c r="DS35" s="4">
        <v>15.25</v>
      </c>
      <c r="DT35" s="4">
        <v>4.5</v>
      </c>
      <c r="DU35" s="4" t="s">
        <v>1</v>
      </c>
      <c r="DV35" s="4"/>
      <c r="DW35" s="4">
        <v>2.7250000000000001</v>
      </c>
      <c r="DX35" s="4"/>
      <c r="DY35" s="4"/>
      <c r="DZ35" s="4"/>
      <c r="EA35" s="4" t="s">
        <v>1</v>
      </c>
      <c r="EB35" s="4"/>
      <c r="EC35" s="4"/>
      <c r="ED35" s="4"/>
      <c r="EE35" s="4"/>
      <c r="XFC35" s="14">
        <v>4.4564818014705887</v>
      </c>
    </row>
    <row r="36" spans="1:135 16383:16383" s="14" customFormat="1" x14ac:dyDescent="0.2">
      <c r="A36" s="43" t="s">
        <v>299</v>
      </c>
      <c r="B36" s="39"/>
      <c r="C36" s="4"/>
      <c r="D36" s="39"/>
      <c r="E36" s="39">
        <v>0.87</v>
      </c>
      <c r="F36" s="39"/>
      <c r="G36" s="39"/>
      <c r="H36" s="4">
        <v>2.1</v>
      </c>
      <c r="I36" s="4">
        <v>1</v>
      </c>
      <c r="J36" s="4">
        <v>10.6</v>
      </c>
      <c r="K36" s="4"/>
      <c r="L36" s="4">
        <v>0.5</v>
      </c>
      <c r="M36" s="4">
        <v>8.1999999999999993</v>
      </c>
      <c r="N36" s="4">
        <v>1.4</v>
      </c>
      <c r="O36" s="4"/>
      <c r="P36" s="4">
        <v>3</v>
      </c>
      <c r="Q36" s="4">
        <v>79</v>
      </c>
      <c r="R36" s="4">
        <v>2.8</v>
      </c>
      <c r="S36" s="4"/>
      <c r="T36" s="4">
        <v>39</v>
      </c>
      <c r="U36" s="4">
        <v>25</v>
      </c>
      <c r="V36" s="4">
        <v>8.16</v>
      </c>
      <c r="W36" s="4">
        <v>1.37</v>
      </c>
      <c r="X36" s="4"/>
      <c r="Y36" s="4"/>
      <c r="Z36" s="4">
        <v>9.9</v>
      </c>
      <c r="AA36" s="4">
        <v>6.5</v>
      </c>
      <c r="AB36" s="4"/>
      <c r="AC36" s="4">
        <v>5.0000000000000001E-3</v>
      </c>
      <c r="AD36" s="4">
        <v>0.1</v>
      </c>
      <c r="AE36" s="4">
        <v>0.41</v>
      </c>
      <c r="AF36" s="4"/>
      <c r="AG36" s="4">
        <v>0.41</v>
      </c>
      <c r="AH36" s="4">
        <v>0.01</v>
      </c>
      <c r="AI36" s="4">
        <v>1.4999999999999999E-2</v>
      </c>
      <c r="AJ36" s="4"/>
      <c r="AK36" s="4">
        <v>3.0000000000000001E-3</v>
      </c>
      <c r="AL36" s="4">
        <v>5.0000000000000001E-4</v>
      </c>
      <c r="AM36" s="4">
        <v>3.5000000000000001E-3</v>
      </c>
      <c r="AN36" s="4">
        <v>2.5000000000000001E-2</v>
      </c>
      <c r="AO36" s="4">
        <v>2.5000000000000001E-3</v>
      </c>
      <c r="AP36" s="4">
        <v>1E-4</v>
      </c>
      <c r="AQ36" s="4">
        <v>0.01</v>
      </c>
      <c r="AR36" s="4">
        <v>2.5000000000000001E-4</v>
      </c>
      <c r="AS36" s="4">
        <v>5.0000000000000001E-4</v>
      </c>
      <c r="AT36" s="4">
        <v>5.0000000000000001E-3</v>
      </c>
      <c r="AU36" s="4"/>
      <c r="AV36" s="4">
        <v>1E-3</v>
      </c>
      <c r="AW36" s="4"/>
      <c r="AX36" s="4"/>
      <c r="AY36" s="4">
        <v>2.5000000000000001E-3</v>
      </c>
      <c r="AZ36" s="4">
        <v>5.0000000000000001E-4</v>
      </c>
      <c r="BA36" s="4"/>
      <c r="BB36" s="4"/>
      <c r="BC36" s="4">
        <v>5.0000000000000001E-3</v>
      </c>
      <c r="BD36" s="4">
        <v>2.5000000000000001E-4</v>
      </c>
      <c r="BE36" s="4">
        <v>0.08</v>
      </c>
      <c r="BF36" s="4"/>
      <c r="BG36" s="4"/>
      <c r="BH36" s="4"/>
      <c r="BI36" s="4"/>
      <c r="BJ36" s="4"/>
      <c r="BK36" s="4"/>
      <c r="BL36" s="4">
        <v>2.15</v>
      </c>
      <c r="BM36" s="4"/>
      <c r="BN36" s="4">
        <v>1.2500000000000001E-2</v>
      </c>
      <c r="BO36" s="4"/>
      <c r="BP36" s="4"/>
      <c r="BQ36" s="4"/>
      <c r="BR36" s="4">
        <v>1.5</v>
      </c>
      <c r="BS36" s="4"/>
      <c r="BT36" s="4"/>
      <c r="BU36" s="4"/>
      <c r="BV36" s="4"/>
      <c r="BW36" s="4"/>
      <c r="BX36" s="4"/>
      <c r="BY36" s="4"/>
      <c r="BZ36" s="4">
        <v>5.0000000000000001E-3</v>
      </c>
      <c r="CA36" s="4"/>
      <c r="CB36" s="4">
        <v>0.25</v>
      </c>
      <c r="CC36" s="4">
        <v>5.0000000000000001E-3</v>
      </c>
      <c r="CD36" s="4"/>
      <c r="CE36" s="4">
        <v>0.25</v>
      </c>
      <c r="CF36" s="4"/>
      <c r="CG36" s="4"/>
      <c r="CH36" s="4"/>
      <c r="CI36" s="4"/>
      <c r="CJ36" s="4">
        <v>2.0000000000000001E-4</v>
      </c>
      <c r="CK36" s="4">
        <v>2.0000000000000001E-4</v>
      </c>
      <c r="CL36" s="4">
        <v>2.0000000000000001E-4</v>
      </c>
      <c r="CM36" s="4">
        <v>2.0000000000000001E-4</v>
      </c>
      <c r="CN36" s="4">
        <v>2.0000000000000001E-4</v>
      </c>
      <c r="CO36" s="4"/>
      <c r="CP36" s="4"/>
      <c r="CQ36" s="4">
        <v>5.0000000000000001E-3</v>
      </c>
      <c r="CR36" s="4">
        <v>0.375</v>
      </c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>
        <v>1.8</v>
      </c>
      <c r="DG36" s="4">
        <v>5.0000000000000001E-3</v>
      </c>
      <c r="DH36" s="4">
        <v>5.0000000000000001E-3</v>
      </c>
      <c r="DI36" s="4">
        <v>2.5000000000000001E-3</v>
      </c>
      <c r="DJ36" s="4">
        <v>2.5000000000000001E-3</v>
      </c>
      <c r="DK36" s="4"/>
      <c r="DL36" s="4">
        <v>5.0000000000000001E-3</v>
      </c>
      <c r="DM36" s="4"/>
      <c r="DN36" s="4">
        <v>1.5</v>
      </c>
      <c r="DO36" s="4">
        <v>1.0999999999999999E-2</v>
      </c>
      <c r="DP36" s="4">
        <v>1.2999999999999999E-3</v>
      </c>
      <c r="DQ36" s="4">
        <v>5.0000000000000001E-3</v>
      </c>
      <c r="DR36" s="4">
        <v>1.5</v>
      </c>
      <c r="DS36" s="4">
        <v>1.5</v>
      </c>
      <c r="DT36" s="4">
        <v>0</v>
      </c>
      <c r="DU36" s="4">
        <v>5.0000000000000001E-3</v>
      </c>
      <c r="DV36" s="4"/>
      <c r="DW36" s="4">
        <v>1.82</v>
      </c>
      <c r="DX36" s="4"/>
      <c r="DY36" s="4"/>
      <c r="DZ36" s="4"/>
      <c r="EA36" s="4">
        <v>5.0000000000000001E-3</v>
      </c>
      <c r="EB36" s="4"/>
      <c r="EC36" s="4"/>
      <c r="ED36" s="4"/>
      <c r="EE36" s="4"/>
      <c r="XFC36" s="14">
        <v>4.2222222222222218E-3</v>
      </c>
    </row>
    <row r="37" spans="1:135 16383:16383" s="14" customFormat="1" x14ac:dyDescent="0.2">
      <c r="A37" s="43" t="s">
        <v>300</v>
      </c>
      <c r="B37" s="40"/>
      <c r="C37" s="4"/>
      <c r="D37" s="40"/>
      <c r="E37" s="40">
        <v>0.87</v>
      </c>
      <c r="F37" s="40"/>
      <c r="G37" s="40"/>
      <c r="H37" s="4">
        <v>10.3</v>
      </c>
      <c r="I37" s="4">
        <v>1</v>
      </c>
      <c r="J37" s="4">
        <v>23.9</v>
      </c>
      <c r="K37" s="4"/>
      <c r="L37" s="4">
        <v>6</v>
      </c>
      <c r="M37" s="4">
        <v>10.5</v>
      </c>
      <c r="N37" s="4">
        <v>2.2000000000000002</v>
      </c>
      <c r="O37" s="4"/>
      <c r="P37" s="4">
        <v>5.5</v>
      </c>
      <c r="Q37" s="4">
        <v>100</v>
      </c>
      <c r="R37" s="4">
        <v>9.4</v>
      </c>
      <c r="S37" s="4"/>
      <c r="T37" s="4">
        <v>45</v>
      </c>
      <c r="U37" s="4">
        <v>40</v>
      </c>
      <c r="V37" s="4">
        <v>10.5</v>
      </c>
      <c r="W37" s="4">
        <v>1.66</v>
      </c>
      <c r="X37" s="4"/>
      <c r="Y37" s="4"/>
      <c r="Z37" s="4">
        <v>12.3</v>
      </c>
      <c r="AA37" s="4">
        <v>7.6</v>
      </c>
      <c r="AB37" s="4"/>
      <c r="AC37" s="4">
        <v>5.0000000000000001E-3</v>
      </c>
      <c r="AD37" s="4">
        <v>0.34</v>
      </c>
      <c r="AE37" s="4">
        <v>0.88</v>
      </c>
      <c r="AF37" s="4"/>
      <c r="AG37" s="4">
        <v>2.46</v>
      </c>
      <c r="AH37" s="4">
        <v>0.04</v>
      </c>
      <c r="AI37" s="4">
        <v>0.03</v>
      </c>
      <c r="AJ37" s="4"/>
      <c r="AK37" s="4">
        <v>0.05</v>
      </c>
      <c r="AL37" s="4">
        <v>5.0000000000000001E-4</v>
      </c>
      <c r="AM37" s="4">
        <v>4.3E-3</v>
      </c>
      <c r="AN37" s="4">
        <v>2.5000000000000001E-2</v>
      </c>
      <c r="AO37" s="4">
        <v>2.5000000000000001E-3</v>
      </c>
      <c r="AP37" s="4">
        <v>2.0000000000000001E-4</v>
      </c>
      <c r="AQ37" s="4">
        <v>2.1999999999999999E-2</v>
      </c>
      <c r="AR37" s="4">
        <v>6.9999999999999999E-4</v>
      </c>
      <c r="AS37" s="4">
        <v>1E-3</v>
      </c>
      <c r="AT37" s="4">
        <v>5.0000000000000001E-3</v>
      </c>
      <c r="AU37" s="4"/>
      <c r="AV37" s="4">
        <v>1E-3</v>
      </c>
      <c r="AW37" s="4"/>
      <c r="AX37" s="4"/>
      <c r="AY37" s="4">
        <v>2.5000000000000001E-3</v>
      </c>
      <c r="AZ37" s="4">
        <v>5.0000000000000001E-4</v>
      </c>
      <c r="BA37" s="4"/>
      <c r="BB37" s="4"/>
      <c r="BC37" s="4">
        <v>5.0000000000000001E-3</v>
      </c>
      <c r="BD37" s="4">
        <v>2.5000000000000001E-4</v>
      </c>
      <c r="BE37" s="4">
        <v>0.17</v>
      </c>
      <c r="BF37" s="4"/>
      <c r="BG37" s="4"/>
      <c r="BH37" s="4"/>
      <c r="BI37" s="4"/>
      <c r="BJ37" s="4"/>
      <c r="BK37" s="4"/>
      <c r="BL37" s="4">
        <v>2.15</v>
      </c>
      <c r="BM37" s="4"/>
      <c r="BN37" s="4">
        <v>0.65800000000000003</v>
      </c>
      <c r="BO37" s="4"/>
      <c r="BP37" s="4"/>
      <c r="BQ37" s="4"/>
      <c r="BR37" s="4">
        <v>1.5</v>
      </c>
      <c r="BS37" s="4"/>
      <c r="BT37" s="4"/>
      <c r="BU37" s="4"/>
      <c r="BV37" s="4"/>
      <c r="BW37" s="4"/>
      <c r="BX37" s="4"/>
      <c r="BY37" s="4"/>
      <c r="BZ37" s="4">
        <v>5.0000000000000001E-3</v>
      </c>
      <c r="CA37" s="4"/>
      <c r="CB37" s="4">
        <v>1.9</v>
      </c>
      <c r="CC37" s="4">
        <v>5.0000000000000001E-3</v>
      </c>
      <c r="CD37" s="4"/>
      <c r="CE37" s="4">
        <v>0.46</v>
      </c>
      <c r="CF37" s="4"/>
      <c r="CG37" s="4"/>
      <c r="CH37" s="4"/>
      <c r="CI37" s="4"/>
      <c r="CJ37" s="4">
        <v>5.9999999999999995E-4</v>
      </c>
      <c r="CK37" s="4">
        <v>6.9999999999999999E-4</v>
      </c>
      <c r="CL37" s="4">
        <v>2.0000000000000001E-4</v>
      </c>
      <c r="CM37" s="4">
        <v>6.9999999999999999E-4</v>
      </c>
      <c r="CN37" s="4">
        <v>5.0000000000000001E-4</v>
      </c>
      <c r="CO37" s="4"/>
      <c r="CP37" s="4"/>
      <c r="CQ37" s="4">
        <v>5.0000000000000001E-3</v>
      </c>
      <c r="CR37" s="4">
        <v>0.375</v>
      </c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>
        <v>1.8</v>
      </c>
      <c r="DG37" s="4">
        <v>5.0000000000000001E-3</v>
      </c>
      <c r="DH37" s="4">
        <v>5.0000000000000001E-3</v>
      </c>
      <c r="DI37" s="4">
        <v>2.5000000000000001E-3</v>
      </c>
      <c r="DJ37" s="4">
        <v>2.5000000000000001E-3</v>
      </c>
      <c r="DK37" s="4"/>
      <c r="DL37" s="4">
        <v>5.0000000000000001E-3</v>
      </c>
      <c r="DM37" s="4"/>
      <c r="DN37" s="4">
        <v>1.5</v>
      </c>
      <c r="DO37" s="4">
        <v>3.3000000000000002E-2</v>
      </c>
      <c r="DP37" s="4">
        <v>1.0999999999999999E-2</v>
      </c>
      <c r="DQ37" s="4">
        <v>1.6E-2</v>
      </c>
      <c r="DR37" s="4">
        <v>93</v>
      </c>
      <c r="DS37" s="4">
        <v>43</v>
      </c>
      <c r="DT37" s="4">
        <v>10</v>
      </c>
      <c r="DU37" s="4">
        <v>5.0000000000000001E-3</v>
      </c>
      <c r="DV37" s="4"/>
      <c r="DW37" s="4">
        <v>3.9</v>
      </c>
      <c r="DX37" s="4"/>
      <c r="DY37" s="4"/>
      <c r="DZ37" s="4"/>
      <c r="EA37" s="4">
        <v>5.0000000000000001E-3</v>
      </c>
      <c r="EB37" s="4"/>
      <c r="EC37" s="4"/>
      <c r="ED37" s="4"/>
      <c r="EE37" s="4"/>
      <c r="XFC37" s="14">
        <v>7.1233474576271156</v>
      </c>
    </row>
  </sheetData>
  <mergeCells count="19">
    <mergeCell ref="B35:B37"/>
    <mergeCell ref="D35:D37"/>
    <mergeCell ref="E35:E37"/>
    <mergeCell ref="F35:F37"/>
    <mergeCell ref="G35:G37"/>
    <mergeCell ref="S8:Z8"/>
    <mergeCell ref="DR8:DT8"/>
    <mergeCell ref="DU8:EE8"/>
    <mergeCell ref="A19:B19"/>
    <mergeCell ref="AA8:AB8"/>
    <mergeCell ref="AC8:AJ8"/>
    <mergeCell ref="AK8:BH8"/>
    <mergeCell ref="BI8:DE8"/>
    <mergeCell ref="DF8:DN8"/>
    <mergeCell ref="DO8:DQ8"/>
    <mergeCell ref="A8:A9"/>
    <mergeCell ref="B8:G8"/>
    <mergeCell ref="H8:L8"/>
    <mergeCell ref="M8:R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Łomnica 14,5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2014-09-09T09:26:36Z</dcterms:created>
  <dcterms:modified xsi:type="dcterms:W3CDTF">2014-10-09T07:01:50Z</dcterms:modified>
</cp:coreProperties>
</file>