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315" windowWidth="22650" windowHeight="9435"/>
  </bookViews>
  <sheets>
    <sheet name="Mała Kamienna 4,3" sheetId="1" r:id="rId1"/>
  </sheets>
  <calcPr calcId="145621"/>
</workbook>
</file>

<file path=xl/calcChain.xml><?xml version="1.0" encoding="utf-8"?>
<calcChain xmlns="http://schemas.openxmlformats.org/spreadsheetml/2006/main">
  <c r="E33" i="1" l="1"/>
  <c r="H33" i="1"/>
  <c r="I33" i="1"/>
  <c r="J33" i="1"/>
  <c r="J34" i="1" s="1"/>
  <c r="L33" i="1"/>
  <c r="M33" i="1"/>
  <c r="N33" i="1"/>
  <c r="N34" i="1" s="1"/>
  <c r="P33" i="1"/>
  <c r="P34" i="1" s="1"/>
  <c r="Q33" i="1"/>
  <c r="R33" i="1"/>
  <c r="T33" i="1"/>
  <c r="U33" i="1"/>
  <c r="U34" i="1" s="1"/>
  <c r="V33" i="1"/>
  <c r="W33" i="1"/>
  <c r="Z33" i="1"/>
  <c r="Z34" i="1" s="1"/>
  <c r="AA33" i="1"/>
  <c r="AA34" i="1" s="1"/>
  <c r="AE33" i="1"/>
  <c r="AG33" i="1"/>
  <c r="AG34" i="1" s="1"/>
  <c r="AK33" i="1"/>
  <c r="AK34" i="1" s="1"/>
  <c r="AM33" i="1"/>
  <c r="AQ33" i="1"/>
  <c r="BE33" i="1"/>
  <c r="BN33" i="1"/>
  <c r="BN34" i="1" s="1"/>
  <c r="DO33" i="1"/>
  <c r="DO34" i="1" s="1"/>
  <c r="DP33" i="1"/>
  <c r="DT33" i="1"/>
  <c r="DW33" i="1"/>
  <c r="XFC14" i="1"/>
  <c r="CQ22" i="1"/>
  <c r="BZ22" i="1"/>
  <c r="XFC22" i="1" s="1"/>
  <c r="DU21" i="1"/>
  <c r="CR21" i="1"/>
  <c r="CQ21" i="1"/>
  <c r="CN21" i="1"/>
  <c r="CM21" i="1"/>
  <c r="CL21" i="1"/>
  <c r="CJ21" i="1"/>
  <c r="CC21" i="1"/>
  <c r="BZ21" i="1"/>
  <c r="BR21" i="1"/>
  <c r="BL21" i="1"/>
  <c r="AD21" i="1"/>
  <c r="AC21" i="1"/>
  <c r="EA20" i="1"/>
  <c r="DU20" i="1"/>
  <c r="DN20" i="1"/>
  <c r="DL20" i="1"/>
  <c r="DJ20" i="1"/>
  <c r="DI20" i="1"/>
  <c r="DH20" i="1"/>
  <c r="DG20" i="1"/>
  <c r="DF20" i="1"/>
  <c r="CR20" i="1"/>
  <c r="CQ20" i="1"/>
  <c r="CN20" i="1"/>
  <c r="CM20" i="1"/>
  <c r="CL20" i="1"/>
  <c r="CJ20" i="1"/>
  <c r="CE20" i="1"/>
  <c r="CC20" i="1"/>
  <c r="BZ20" i="1"/>
  <c r="BR20" i="1"/>
  <c r="BL20" i="1"/>
  <c r="BD20" i="1"/>
  <c r="BC20" i="1"/>
  <c r="AZ20" i="1"/>
  <c r="AY20" i="1"/>
  <c r="AV20" i="1"/>
  <c r="AT20" i="1"/>
  <c r="AS20" i="1"/>
  <c r="AO20" i="1"/>
  <c r="AN20" i="1"/>
  <c r="AL20" i="1"/>
  <c r="AI20" i="1"/>
  <c r="AD20" i="1"/>
  <c r="AC20" i="1"/>
  <c r="EA19" i="1"/>
  <c r="DL19" i="1"/>
  <c r="DJ19" i="1"/>
  <c r="DI19" i="1"/>
  <c r="DH19" i="1"/>
  <c r="DG19" i="1"/>
  <c r="CQ19" i="1"/>
  <c r="BZ19" i="1"/>
  <c r="CR18" i="1"/>
  <c r="CQ18" i="1"/>
  <c r="CN18" i="1"/>
  <c r="CM18" i="1"/>
  <c r="CL18" i="1"/>
  <c r="CJ18" i="1"/>
  <c r="CJ33" i="1" s="1"/>
  <c r="CC18" i="1"/>
  <c r="CB18" i="1"/>
  <c r="BZ18" i="1"/>
  <c r="BR18" i="1"/>
  <c r="BL18" i="1"/>
  <c r="EA17" i="1"/>
  <c r="DL17" i="1"/>
  <c r="DJ17" i="1"/>
  <c r="DI17" i="1"/>
  <c r="DH17" i="1"/>
  <c r="DG17" i="1"/>
  <c r="CQ17" i="1"/>
  <c r="BZ17" i="1"/>
  <c r="DU16" i="1"/>
  <c r="DQ16" i="1"/>
  <c r="DN16" i="1"/>
  <c r="DF16" i="1"/>
  <c r="CR16" i="1"/>
  <c r="CN16" i="1"/>
  <c r="CM16" i="1"/>
  <c r="CL16" i="1"/>
  <c r="CK16" i="1"/>
  <c r="CK33" i="1" s="1"/>
  <c r="CJ16" i="1"/>
  <c r="CC16" i="1"/>
  <c r="BR16" i="1"/>
  <c r="BL16" i="1"/>
  <c r="BD16" i="1"/>
  <c r="BC16" i="1"/>
  <c r="AZ16" i="1"/>
  <c r="AY16" i="1"/>
  <c r="AV16" i="1"/>
  <c r="AT16" i="1"/>
  <c r="AS16" i="1"/>
  <c r="AP16" i="1"/>
  <c r="AP33" i="1" s="1"/>
  <c r="AP34" i="1" s="1"/>
  <c r="AO16" i="1"/>
  <c r="AN16" i="1"/>
  <c r="AL16" i="1"/>
  <c r="AL33" i="1" s="1"/>
  <c r="AL34" i="1" s="1"/>
  <c r="AI16" i="1"/>
  <c r="AH16" i="1"/>
  <c r="AC16" i="1"/>
  <c r="DU15" i="1"/>
  <c r="CR15" i="1"/>
  <c r="BR15" i="1"/>
  <c r="BL15" i="1"/>
  <c r="AC15" i="1"/>
  <c r="DU13" i="1"/>
  <c r="DS13" i="1"/>
  <c r="DR13" i="1"/>
  <c r="DQ13" i="1"/>
  <c r="DN13" i="1"/>
  <c r="DF13" i="1"/>
  <c r="CR13" i="1"/>
  <c r="CL13" i="1"/>
  <c r="CE13" i="1"/>
  <c r="CC13" i="1"/>
  <c r="CB13" i="1"/>
  <c r="BR13" i="1"/>
  <c r="BL13" i="1"/>
  <c r="BD13" i="1"/>
  <c r="BC13" i="1"/>
  <c r="BC33" i="1" s="1"/>
  <c r="BC34" i="1" s="1"/>
  <c r="AZ13" i="1"/>
  <c r="AY13" i="1"/>
  <c r="AV13" i="1"/>
  <c r="AT13" i="1"/>
  <c r="AT33" i="1" s="1"/>
  <c r="AT34" i="1" s="1"/>
  <c r="AS13" i="1"/>
  <c r="AO13" i="1"/>
  <c r="AN13" i="1"/>
  <c r="AI13" i="1"/>
  <c r="AH13" i="1"/>
  <c r="AH33" i="1" s="1"/>
  <c r="AC13" i="1"/>
  <c r="DU12" i="1"/>
  <c r="CR12" i="1"/>
  <c r="CQ12" i="1"/>
  <c r="CC12" i="1"/>
  <c r="BZ12" i="1"/>
  <c r="BR12" i="1"/>
  <c r="BL12" i="1"/>
  <c r="AI12" i="1"/>
  <c r="AD12" i="1"/>
  <c r="AC12" i="1"/>
  <c r="EA11" i="1"/>
  <c r="DS11" i="1"/>
  <c r="DS33" i="1" s="1"/>
  <c r="DS34" i="1" s="1"/>
  <c r="DR11" i="1"/>
  <c r="DQ11" i="1"/>
  <c r="DN11" i="1"/>
  <c r="DL11" i="1"/>
  <c r="DJ11" i="1"/>
  <c r="DI11" i="1"/>
  <c r="DH11" i="1"/>
  <c r="DG11" i="1"/>
  <c r="DF11" i="1"/>
  <c r="CR11" i="1"/>
  <c r="CQ11" i="1"/>
  <c r="CC11" i="1"/>
  <c r="BZ11" i="1"/>
  <c r="BR11" i="1"/>
  <c r="BL11" i="1"/>
  <c r="BD11" i="1"/>
  <c r="BD33" i="1" s="1"/>
  <c r="BC11" i="1"/>
  <c r="AZ11" i="1"/>
  <c r="AY11" i="1"/>
  <c r="AV11" i="1"/>
  <c r="AV33" i="1" s="1"/>
  <c r="AV34" i="1" s="1"/>
  <c r="AT11" i="1"/>
  <c r="AR11" i="1"/>
  <c r="AR33" i="1" s="1"/>
  <c r="AO11" i="1"/>
  <c r="AN11" i="1"/>
  <c r="AL11" i="1"/>
  <c r="AI11" i="1"/>
  <c r="AD11" i="1"/>
  <c r="AN33" i="1" l="1"/>
  <c r="CQ33" i="1"/>
  <c r="AS33" i="1"/>
  <c r="AS34" i="1" s="1"/>
  <c r="CC33" i="1"/>
  <c r="CC34" i="1" s="1"/>
  <c r="DG33" i="1"/>
  <c r="DL33" i="1"/>
  <c r="XFC13" i="1"/>
  <c r="AY33" i="1"/>
  <c r="CE33" i="1"/>
  <c r="DU33" i="1"/>
  <c r="CR33" i="1"/>
  <c r="CR34" i="1" s="1"/>
  <c r="EA33" i="1"/>
  <c r="EA34" i="1" s="1"/>
  <c r="XFC18" i="1"/>
  <c r="XFC19" i="1"/>
  <c r="DI33" i="1"/>
  <c r="DI34" i="1" s="1"/>
  <c r="DI35" i="1" s="1"/>
  <c r="XFC20" i="1"/>
  <c r="CL33" i="1"/>
  <c r="CL34" i="1" s="1"/>
  <c r="XFC11" i="1"/>
  <c r="AO33" i="1"/>
  <c r="AO34" i="1" s="1"/>
  <c r="BL33" i="1"/>
  <c r="BL34" i="1" s="1"/>
  <c r="DH33" i="1"/>
  <c r="DH34" i="1" s="1"/>
  <c r="DH35" i="1" s="1"/>
  <c r="DN33" i="1"/>
  <c r="DN34" i="1" s="1"/>
  <c r="XFC15" i="1"/>
  <c r="XFC17" i="1"/>
  <c r="XFC21" i="1"/>
  <c r="AI33" i="1"/>
  <c r="AZ33" i="1"/>
  <c r="AZ34" i="1" s="1"/>
  <c r="AZ35" i="1" s="1"/>
  <c r="BR33" i="1"/>
  <c r="BR34" i="1" s="1"/>
  <c r="DQ33" i="1"/>
  <c r="DQ34" i="1" s="1"/>
  <c r="DQ35" i="1" s="1"/>
  <c r="AC33" i="1"/>
  <c r="CB33" i="1"/>
  <c r="CB34" i="1" s="1"/>
  <c r="XFC16" i="1"/>
  <c r="CM33" i="1"/>
  <c r="CM34" i="1" s="1"/>
  <c r="CM35" i="1" s="1"/>
  <c r="AD33" i="1"/>
  <c r="CN33" i="1"/>
  <c r="CN34" i="1" s="1"/>
  <c r="CN35" i="1" s="1"/>
  <c r="DF33" i="1"/>
  <c r="DJ33" i="1"/>
  <c r="DR33" i="1"/>
  <c r="XFC12" i="1"/>
  <c r="BZ33" i="1"/>
  <c r="DP34" i="1"/>
  <c r="DP35" i="1" s="1"/>
  <c r="CE34" i="1"/>
  <c r="CE35" i="1" s="1"/>
  <c r="DW34" i="1"/>
  <c r="DW35" i="1" s="1"/>
  <c r="AQ34" i="1"/>
  <c r="AQ35" i="1" s="1"/>
  <c r="AH34" i="1"/>
  <c r="AH35" i="1" s="1"/>
  <c r="V34" i="1"/>
  <c r="V35" i="1" s="1"/>
  <c r="L34" i="1"/>
  <c r="L35" i="1" s="1"/>
  <c r="AS35" i="1"/>
  <c r="AK35" i="1"/>
  <c r="Z35" i="1"/>
  <c r="N35" i="1"/>
  <c r="DT34" i="1"/>
  <c r="DT35" i="1" s="1"/>
  <c r="AE34" i="1"/>
  <c r="AE35" i="1" s="1"/>
  <c r="T34" i="1"/>
  <c r="T35" i="1" s="1"/>
  <c r="I34" i="1"/>
  <c r="I35" i="1" s="1"/>
  <c r="DR34" i="1"/>
  <c r="DR35" i="1" s="1"/>
  <c r="CK34" i="1"/>
  <c r="CK35" i="1" s="1"/>
  <c r="AM34" i="1"/>
  <c r="AM35" i="1" s="1"/>
  <c r="AC34" i="1"/>
  <c r="AC35" i="1" s="1"/>
  <c r="Q34" i="1"/>
  <c r="Q35" i="1" s="1"/>
  <c r="E34" i="1"/>
  <c r="E35" i="1" s="1"/>
  <c r="DN35" i="1"/>
  <c r="DJ34" i="1"/>
  <c r="DJ35" i="1" s="1"/>
  <c r="DF34" i="1"/>
  <c r="DF35" i="1" s="1"/>
  <c r="CQ34" i="1"/>
  <c r="CQ35" i="1" s="1"/>
  <c r="BL35" i="1"/>
  <c r="BD34" i="1"/>
  <c r="BD35" i="1" s="1"/>
  <c r="AV35" i="1"/>
  <c r="EA35" i="1"/>
  <c r="DS35" i="1"/>
  <c r="DO35" i="1"/>
  <c r="CL35" i="1"/>
  <c r="CC35" i="1"/>
  <c r="BN35" i="1"/>
  <c r="BC35" i="1"/>
  <c r="AT35" i="1"/>
  <c r="AP35" i="1"/>
  <c r="AL35" i="1"/>
  <c r="AG35" i="1"/>
  <c r="AA35" i="1"/>
  <c r="U35" i="1"/>
  <c r="P35" i="1"/>
  <c r="J35" i="1"/>
  <c r="DU34" i="1"/>
  <c r="DU35" i="1" s="1"/>
  <c r="DL34" i="1"/>
  <c r="DL35" i="1" s="1"/>
  <c r="DG34" i="1"/>
  <c r="DG35" i="1" s="1"/>
  <c r="CJ34" i="1"/>
  <c r="CJ35" i="1" s="1"/>
  <c r="BE34" i="1"/>
  <c r="BE35" i="1" s="1"/>
  <c r="AY34" i="1"/>
  <c r="AY35" i="1" s="1"/>
  <c r="AR34" i="1"/>
  <c r="AR35" i="1" s="1"/>
  <c r="AN34" i="1"/>
  <c r="AN35" i="1" s="1"/>
  <c r="AI34" i="1"/>
  <c r="AI35" i="1" s="1"/>
  <c r="AD34" i="1"/>
  <c r="AD35" i="1" s="1"/>
  <c r="W34" i="1"/>
  <c r="W35" i="1" s="1"/>
  <c r="R34" i="1"/>
  <c r="R35" i="1" s="1"/>
  <c r="M34" i="1"/>
  <c r="M35" i="1" s="1"/>
  <c r="H34" i="1"/>
  <c r="H35" i="1" s="1"/>
  <c r="BR35" i="1" l="1"/>
  <c r="CR35" i="1"/>
  <c r="CB35" i="1"/>
  <c r="XFC33" i="1"/>
  <c r="XFC34" i="1" s="1"/>
  <c r="XFC35" i="1" s="1"/>
  <c r="AO35" i="1"/>
  <c r="BZ34" i="1"/>
  <c r="BZ35" i="1" s="1"/>
</calcChain>
</file>

<file path=xl/sharedStrings.xml><?xml version="1.0" encoding="utf-8"?>
<sst xmlns="http://schemas.openxmlformats.org/spreadsheetml/2006/main" count="328" uniqueCount="307">
  <si>
    <r>
      <t>2)</t>
    </r>
    <r>
      <rPr>
        <sz val="10"/>
        <rFont val="Arial"/>
        <family val="2"/>
        <charset val="238"/>
      </rPr>
      <t xml:space="preserve"> Niepotrzebne skreślić</t>
    </r>
  </si>
  <si>
    <r>
      <t>1)</t>
    </r>
    <r>
      <rPr>
        <sz val="10"/>
        <rFont val="Arial"/>
        <family val="2"/>
        <charset val="238"/>
      </rPr>
      <t xml:space="preserve"> Podać na dole kolumny wyliczoną wartość indeksu</t>
    </r>
  </si>
  <si>
    <t>09-12-2013</t>
  </si>
  <si>
    <t>12-11-2013</t>
  </si>
  <si>
    <t>&lt;0,005</t>
  </si>
  <si>
    <t>&lt;0,0005</t>
  </si>
  <si>
    <t>&lt;0,001</t>
  </si>
  <si>
    <t>15-10-2013</t>
  </si>
  <si>
    <t>04-09-2013</t>
  </si>
  <si>
    <t>12-08-2013</t>
  </si>
  <si>
    <t>31-07-2013</t>
  </si>
  <si>
    <t>08-07-2013</t>
  </si>
  <si>
    <t>07-05-2013</t>
  </si>
  <si>
    <t>18-04-2013</t>
  </si>
  <si>
    <t>16-04-2013</t>
  </si>
  <si>
    <t>05-02-2013</t>
  </si>
  <si>
    <t>08-01-2013</t>
  </si>
  <si>
    <t>-</t>
  </si>
  <si>
    <t>5.3</t>
  </si>
  <si>
    <t>5.2</t>
  </si>
  <si>
    <t>5.1</t>
  </si>
  <si>
    <t>4.3.6</t>
  </si>
  <si>
    <t>4.3.2</t>
  </si>
  <si>
    <t>4.3.1</t>
  </si>
  <si>
    <t>4.2.8</t>
  </si>
  <si>
    <t>4.2.7</t>
  </si>
  <si>
    <t>4.2.6b</t>
  </si>
  <si>
    <t>4.2.6a</t>
  </si>
  <si>
    <t>4.2.5</t>
  </si>
  <si>
    <t>4.2.4</t>
  </si>
  <si>
    <t>4.2.3</t>
  </si>
  <si>
    <t>4.2.2</t>
  </si>
  <si>
    <t>4.2.1</t>
  </si>
  <si>
    <t>4.1.45</t>
  </si>
  <si>
    <t>4.1.44</t>
  </si>
  <si>
    <t>4.1.43</t>
  </si>
  <si>
    <t>4.1.42</t>
  </si>
  <si>
    <t>4.1.41</t>
  </si>
  <si>
    <t>4.1.40</t>
  </si>
  <si>
    <t>4.1.39</t>
  </si>
  <si>
    <t>4.1.38</t>
  </si>
  <si>
    <t>4.1.37</t>
  </si>
  <si>
    <t>4.1.36</t>
  </si>
  <si>
    <t>4.1.35</t>
  </si>
  <si>
    <t>4.1.34</t>
  </si>
  <si>
    <t>4.1.33</t>
  </si>
  <si>
    <t>4.1.32</t>
  </si>
  <si>
    <t>4.1.31</t>
  </si>
  <si>
    <t>4.1.30</t>
  </si>
  <si>
    <t>4.1.29</t>
  </si>
  <si>
    <t>4.1.28e</t>
  </si>
  <si>
    <t>4.1.28d</t>
  </si>
  <si>
    <t>4.1.28c</t>
  </si>
  <si>
    <t>4.1.28b</t>
  </si>
  <si>
    <t>4.1.28a</t>
  </si>
  <si>
    <t>4.1.27</t>
  </si>
  <si>
    <t>4.1.26</t>
  </si>
  <si>
    <t>4.1.25</t>
  </si>
  <si>
    <t>4.1.24</t>
  </si>
  <si>
    <t>4.1.23</t>
  </si>
  <si>
    <t>4.1.22</t>
  </si>
  <si>
    <t>4.1.21</t>
  </si>
  <si>
    <t>4.1.20</t>
  </si>
  <si>
    <t>4.1.19</t>
  </si>
  <si>
    <t>4.1.18</t>
  </si>
  <si>
    <t>4.1.17</t>
  </si>
  <si>
    <t>4.1.16</t>
  </si>
  <si>
    <t>4.1.15</t>
  </si>
  <si>
    <t>4.1.14</t>
  </si>
  <si>
    <t>4.1.13</t>
  </si>
  <si>
    <t>4.1.12</t>
  </si>
  <si>
    <t>4.1.11</t>
  </si>
  <si>
    <t>4.1.10</t>
  </si>
  <si>
    <t>4.1.9</t>
  </si>
  <si>
    <t>4.1.8</t>
  </si>
  <si>
    <t>4.1.7</t>
  </si>
  <si>
    <t>4.1.6</t>
  </si>
  <si>
    <t>4.1.5</t>
  </si>
  <si>
    <t>4.1.4</t>
  </si>
  <si>
    <t>4.1.3</t>
  </si>
  <si>
    <t>4.1.2</t>
  </si>
  <si>
    <t>4.1.1</t>
  </si>
  <si>
    <t>3.6.24</t>
  </si>
  <si>
    <t>3.6.23</t>
  </si>
  <si>
    <t>3.6.22</t>
  </si>
  <si>
    <t>3.6.21</t>
  </si>
  <si>
    <t>3.6.20</t>
  </si>
  <si>
    <t>3.6.19</t>
  </si>
  <si>
    <t>3.6.18</t>
  </si>
  <si>
    <t>3.6.17</t>
  </si>
  <si>
    <t>3.6.16</t>
  </si>
  <si>
    <t>3.6.15</t>
  </si>
  <si>
    <t>3.6.14</t>
  </si>
  <si>
    <t>3.6.13</t>
  </si>
  <si>
    <t>3.6.12</t>
  </si>
  <si>
    <t>3.6.11</t>
  </si>
  <si>
    <t>3.6.10</t>
  </si>
  <si>
    <t>3.6.9</t>
  </si>
  <si>
    <t>3.6.8</t>
  </si>
  <si>
    <t>3.6.7</t>
  </si>
  <si>
    <t>3.6.6</t>
  </si>
  <si>
    <t>3.6.5</t>
  </si>
  <si>
    <t>3.6.4</t>
  </si>
  <si>
    <t>3.6.3</t>
  </si>
  <si>
    <t>3.6.2</t>
  </si>
  <si>
    <t>3.6.1</t>
  </si>
  <si>
    <t>3.5.8</t>
  </si>
  <si>
    <t>3.5.7</t>
  </si>
  <si>
    <t>3.5.6</t>
  </si>
  <si>
    <t>3.5.5</t>
  </si>
  <si>
    <t>3.5.4</t>
  </si>
  <si>
    <t>3.5.3</t>
  </si>
  <si>
    <t>3.5.2</t>
  </si>
  <si>
    <t>3.5.1</t>
  </si>
  <si>
    <t>3.4.2</t>
  </si>
  <si>
    <t>3.4.1</t>
  </si>
  <si>
    <t>3.3.8</t>
  </si>
  <si>
    <t>3.3.7</t>
  </si>
  <si>
    <t>3.3.6</t>
  </si>
  <si>
    <t>3.3.5</t>
  </si>
  <si>
    <t>3.3.4</t>
  </si>
  <si>
    <t>3.3.3</t>
  </si>
  <si>
    <t>3.3.2</t>
  </si>
  <si>
    <t>3.3.1</t>
  </si>
  <si>
    <t>3.2.6</t>
  </si>
  <si>
    <t>3.2.5</t>
  </si>
  <si>
    <t>3.2.4</t>
  </si>
  <si>
    <t>3.2.3</t>
  </si>
  <si>
    <t>3.2.2</t>
  </si>
  <si>
    <t>3.2.1</t>
  </si>
  <si>
    <t>3.1.5</t>
  </si>
  <si>
    <t>3.1.4</t>
  </si>
  <si>
    <t>3.1.3</t>
  </si>
  <si>
    <t>3.1.2</t>
  </si>
  <si>
    <t>3.1.1</t>
  </si>
  <si>
    <t>1.5</t>
  </si>
  <si>
    <t>1.3</t>
  </si>
  <si>
    <t>1.2</t>
  </si>
  <si>
    <t>1.1.6</t>
  </si>
  <si>
    <t>1.1.5</t>
  </si>
  <si>
    <t>1.1</t>
  </si>
  <si>
    <t>Numer wskaźnika</t>
  </si>
  <si>
    <t>WWA - suma (µg/l)</t>
  </si>
  <si>
    <t>Sód (mg Na/l)</t>
  </si>
  <si>
    <t>Rozpuszczony węgiel organiczny (mg C/l)</t>
  </si>
  <si>
    <t>Potas (mg K/l)</t>
  </si>
  <si>
    <t>Pestycydy og. (mg/l)</t>
  </si>
  <si>
    <r>
      <t>Fosforany P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O</t>
    </r>
    <r>
      <rPr>
        <vertAlign val="subscript"/>
        <sz val="8"/>
        <rFont val="Arial"/>
        <family val="2"/>
        <charset val="238"/>
      </rPr>
      <t>5</t>
    </r>
    <r>
      <rPr>
        <sz val="8"/>
        <rFont val="Arial"/>
        <family val="2"/>
        <charset val="238"/>
      </rPr>
      <t xml:space="preserve"> (mg/l)</t>
    </r>
  </si>
  <si>
    <t>Cynk ogólny niesączony (mg Zn/l)</t>
  </si>
  <si>
    <r>
      <t>Azotyny (mg NO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</si>
  <si>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r>
      <t>Azotany (mg NO</t>
    </r>
    <r>
      <rPr>
        <vertAlign val="sub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>/l)</t>
    </r>
  </si>
  <si>
    <r>
      <t>Amoniak niejonowy mg NNH</t>
    </r>
    <r>
      <rPr>
        <vertAlign val="sub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>/l (mg/l)</t>
    </r>
  </si>
  <si>
    <r>
      <t>Amoniak całkowity (mg NH</t>
    </r>
    <r>
      <rPr>
        <vertAlign val="subscript"/>
        <sz val="8"/>
        <rFont val="Arial"/>
        <family val="2"/>
        <charset val="238"/>
      </rPr>
      <t>4</t>
    </r>
    <r>
      <rPr>
        <sz val="8"/>
        <rFont val="Arial"/>
        <family val="2"/>
        <charset val="238"/>
      </rPr>
      <t>/l)</t>
    </r>
  </si>
  <si>
    <t>Paciorkowce kałowe - enterokoi (liczba lub NPL)</t>
  </si>
  <si>
    <t>Bakterie grupy Coli typu kałowego - NPL (w 100 ml wody)</t>
  </si>
  <si>
    <t>Bakterie grupy Coli NPL (w 100 ml wody)</t>
  </si>
  <si>
    <t>Substancje powierzchniowo czynnie anionowe (mg/l)</t>
  </si>
  <si>
    <t>Mangan (mg Mn/l)</t>
  </si>
  <si>
    <t>Żelazo rozpuszczone (mg Fe/l)</t>
  </si>
  <si>
    <t>Tetrachloroetylen (µg/l)</t>
  </si>
  <si>
    <t>Trichloroetylen (µg/l)</t>
  </si>
  <si>
    <t>DDT całkowity (µg/l)</t>
  </si>
  <si>
    <t>DDT - izomer para-para (µg/l)</t>
  </si>
  <si>
    <t>Izodryna (µg/l)</t>
  </si>
  <si>
    <t>Endryna (µg/l)</t>
  </si>
  <si>
    <t>Dieldryna (µg/l)</t>
  </si>
  <si>
    <t>Aldryna (µg/l)</t>
  </si>
  <si>
    <t>Tetrachlorometan (µg/l)</t>
  </si>
  <si>
    <t>Terbutryna</t>
  </si>
  <si>
    <t>Heptachlor</t>
  </si>
  <si>
    <t>Heksabromocyklododekan</t>
  </si>
  <si>
    <t>Dichlorfos</t>
  </si>
  <si>
    <t>Cypermetryna</t>
  </si>
  <si>
    <t>Cybutryna</t>
  </si>
  <si>
    <t>Bifenoks</t>
  </si>
  <si>
    <t>Aklonifen</t>
  </si>
  <si>
    <t>Dioksyny</t>
  </si>
  <si>
    <t>Chinoksyfen</t>
  </si>
  <si>
    <t>Kwas perfluorooktanosulfonowy (PFOS)</t>
  </si>
  <si>
    <t>Dikofol</t>
  </si>
  <si>
    <t>Trifluralina (µg/l)</t>
  </si>
  <si>
    <t>Trichlorometan (chloroform) (µg/l)</t>
  </si>
  <si>
    <t>Trichlorobenzeny (TCB) (µg/l)</t>
  </si>
  <si>
    <t>Związki tributylocyny (µg/l)</t>
  </si>
  <si>
    <t>Symazyna (µg/l)</t>
  </si>
  <si>
    <t>Indeno(1,2,3-cd)piren (µg/l)</t>
  </si>
  <si>
    <t>Benzo(g,h,i)perylen (µg/l)</t>
  </si>
  <si>
    <t>Benzo(k)fluoranten (µg/l)</t>
  </si>
  <si>
    <t>Benzo(b)fluoranten (µg/l)</t>
  </si>
  <si>
    <t>Benzo(a)piren (µg/l)</t>
  </si>
  <si>
    <t>Pentachlorofenol (PCP) (µg/l)</t>
  </si>
  <si>
    <t>Pentachlorobenzen (µg/l)</t>
  </si>
  <si>
    <t>Oktylofenole (µg/l)</t>
  </si>
  <si>
    <t>Nonylofenole (µg/l)</t>
  </si>
  <si>
    <t>Nikiel i jego związki (µg/l)</t>
  </si>
  <si>
    <t>Naftalen (µg/l)</t>
  </si>
  <si>
    <t>Rtęć i jej związki (µg/l)</t>
  </si>
  <si>
    <t>Ołów i jego związki (µg/l)</t>
  </si>
  <si>
    <t>Izoproturon (µg/l)</t>
  </si>
  <si>
    <t>Heksachlorocykloheksan (HCH) (µg/l)</t>
  </si>
  <si>
    <t>Heksachlorobutadien (HCBD) (µg/l)</t>
  </si>
  <si>
    <t>Heksachlorobenzen (HCB) (µg/l)</t>
  </si>
  <si>
    <t>Fluoranten (µg/l)</t>
  </si>
  <si>
    <t>Endosulfan (µg/l)</t>
  </si>
  <si>
    <t>Diuron (µg/l)</t>
  </si>
  <si>
    <t>Di (2-etyloheksyl) ftalan (DEHP) (µg/l)</t>
  </si>
  <si>
    <t>Dichlorometan (µg/l)</t>
  </si>
  <si>
    <t>1,2-dichloroetan (EDC) (µg/l)</t>
  </si>
  <si>
    <t>Chlorpyrifos (µg/l)</t>
  </si>
  <si>
    <t>Chlorfenwinfos (µg/l)</t>
  </si>
  <si>
    <r>
      <t>C</t>
    </r>
    <r>
      <rPr>
        <vertAlign val="subscript"/>
        <sz val="8"/>
        <rFont val="Arial"/>
        <family val="2"/>
        <charset val="238"/>
      </rPr>
      <t>10-13</t>
    </r>
    <r>
      <rPr>
        <sz val="8"/>
        <rFont val="Arial"/>
        <family val="2"/>
        <charset val="238"/>
      </rPr>
      <t xml:space="preserve"> -chloroalkany (µg/l)</t>
    </r>
  </si>
  <si>
    <t>Kadm i jego związki (µg/l)</t>
  </si>
  <si>
    <t>Difenyloetery bromowane (µg/l)</t>
  </si>
  <si>
    <t>Benzen (µg/l)</t>
  </si>
  <si>
    <t>Atrazyna (µg/l)</t>
  </si>
  <si>
    <t>Antracen (µg/l)</t>
  </si>
  <si>
    <t>Alachlor (µg/l)</t>
  </si>
  <si>
    <t>Cyna (mg Sn/l)</t>
  </si>
  <si>
    <t>Kobalt (mg Co/l)</t>
  </si>
  <si>
    <t>Beryl (mg Be/l)</t>
  </si>
  <si>
    <t>Fluorki (mg F/l)</t>
  </si>
  <si>
    <t>Antymon (mg Sb/l)</t>
  </si>
  <si>
    <t>Wanad (mg V/l)</t>
  </si>
  <si>
    <t>Tytan (mg Ti/l)</t>
  </si>
  <si>
    <t>Tal (mg Tl/l)</t>
  </si>
  <si>
    <t>Srebro (mg Ag/l)</t>
  </si>
  <si>
    <t>Selen (mg Se/l)</t>
  </si>
  <si>
    <t>Molibden (mg Mo/l)</t>
  </si>
  <si>
    <t>Cyjanki związane (mg Me (CNx/l)</t>
  </si>
  <si>
    <t>Cyjanki wolne (mg CN/l)</t>
  </si>
  <si>
    <t>Glin (mg Al/l)</t>
  </si>
  <si>
    <t>Węglowodory ropopochodne - indeks olejowy (mg/l)</t>
  </si>
  <si>
    <t>Fenole lotne (indeks fenolowy) (mg/l)</t>
  </si>
  <si>
    <t>Miedź (mg Cu/l)</t>
  </si>
  <si>
    <t>Cynk (mg Zn/l)</t>
  </si>
  <si>
    <t>Chrom ogólny (suma +Cr3 i +Cr6) (mg Cr/l)</t>
  </si>
  <si>
    <r>
      <t>Chrom sześciowartościowy (mg Cr</t>
    </r>
    <r>
      <rPr>
        <vertAlign val="superscript"/>
        <sz val="8"/>
        <rFont val="Arial"/>
        <family val="2"/>
        <charset val="238"/>
      </rPr>
      <t>+6</t>
    </r>
    <r>
      <rPr>
        <sz val="8"/>
        <rFont val="Arial"/>
        <family val="2"/>
        <charset val="238"/>
      </rPr>
      <t>/l)</t>
    </r>
  </si>
  <si>
    <t>Bor (mg B/l)</t>
  </si>
  <si>
    <t>Bar (mg Ba/l)</t>
  </si>
  <si>
    <t>Arsen (mg As/l)</t>
  </si>
  <si>
    <t>Aldehyd mrówkowy (mg/l)</t>
  </si>
  <si>
    <r>
      <t>Krzemionka (mg SiO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</si>
  <si>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t>Fosfor ogólny (mg P/l)</t>
  </si>
  <si>
    <r>
      <t>Fosforany  (mg PO</t>
    </r>
    <r>
      <rPr>
        <vertAlign val="subscript"/>
        <sz val="8"/>
        <rFont val="Arial"/>
        <family val="2"/>
        <charset val="238"/>
      </rPr>
      <t>4</t>
    </r>
    <r>
      <rPr>
        <sz val="8"/>
        <rFont val="Arial"/>
        <family val="2"/>
        <charset val="238"/>
      </rPr>
      <t>/l)</t>
    </r>
  </si>
  <si>
    <t>Azot ogólny (mg N/l)</t>
  </si>
  <si>
    <r>
      <t>Azot azotynowy (mg N-NO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</si>
  <si>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r>
      <t>Azot azotanowy (mg N-NO</t>
    </r>
    <r>
      <rPr>
        <vertAlign val="sub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>/l)</t>
    </r>
  </si>
  <si>
    <t>Azot Kjeldahla (mg N/l)</t>
  </si>
  <si>
    <r>
      <t>Azot amonowy (mg N-NH</t>
    </r>
    <r>
      <rPr>
        <vertAlign val="subscript"/>
        <sz val="8"/>
        <rFont val="Arial"/>
        <family val="2"/>
        <charset val="238"/>
      </rPr>
      <t>4</t>
    </r>
    <r>
      <rPr>
        <sz val="8"/>
        <rFont val="Arial"/>
        <family val="2"/>
        <charset val="238"/>
      </rPr>
      <t>/l)</t>
    </r>
  </si>
  <si>
    <r>
      <t>Zasadowość ogółna (mg CaCO</t>
    </r>
    <r>
      <rPr>
        <vertAlign val="sub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>/l)</t>
    </r>
  </si>
  <si>
    <t>Odczyn pH</t>
  </si>
  <si>
    <r>
      <t>Twardość ogólna (mg CaCO</t>
    </r>
    <r>
      <rPr>
        <vertAlign val="sub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>/l)</t>
    </r>
  </si>
  <si>
    <t>Magnez (mg Mg/l)</t>
  </si>
  <si>
    <t>Wapń (mg Ca/l)</t>
  </si>
  <si>
    <t>Chlorki (mg Cl/l)</t>
  </si>
  <si>
    <r>
      <t>Siarczany (mg SO</t>
    </r>
    <r>
      <rPr>
        <vertAlign val="subscript"/>
        <sz val="8"/>
        <rFont val="Arial"/>
        <family val="2"/>
        <charset val="238"/>
      </rPr>
      <t>4</t>
    </r>
    <r>
      <rPr>
        <sz val="8"/>
        <rFont val="Arial"/>
        <family val="2"/>
        <charset val="238"/>
      </rPr>
      <t>/l)</t>
    </r>
  </si>
  <si>
    <t>Substancje rozpuszczone (mg/l)</t>
  </si>
  <si>
    <r>
      <t>Przewodność w 20</t>
    </r>
    <r>
      <rPr>
        <vertAlign val="superscript"/>
        <sz val="8"/>
        <rFont val="Arial"/>
        <family val="2"/>
        <charset val="238"/>
      </rPr>
      <t>o</t>
    </r>
    <r>
      <rPr>
        <sz val="8"/>
        <rFont val="Arial"/>
        <family val="2"/>
        <charset val="238"/>
      </rPr>
      <t>C (uS/cm)</t>
    </r>
  </si>
  <si>
    <t>Zasolenie</t>
  </si>
  <si>
    <r>
      <t>ChZT-Cr (mg 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</si>
  <si>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t>Nasycenie wód tlenem (%)</t>
  </si>
  <si>
    <t>OWO (mg C/l)</t>
  </si>
  <si>
    <r>
      <t>ChZT-Mn (mg 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</si>
  <si>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r>
      <t>BZT5 (mg 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</si>
  <si>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r>
      <t>Tlen rozpuszczony (mg 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</si>
  <si>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t>Zawiesina ogólna (mg/l)</t>
  </si>
  <si>
    <t>Przezroczystość</t>
  </si>
  <si>
    <t>Barwa (mg/l Pt)</t>
  </si>
  <si>
    <t>Zapach</t>
  </si>
  <si>
    <r>
      <t>Temperatura (</t>
    </r>
    <r>
      <rPr>
        <vertAlign val="superscript"/>
        <sz val="8"/>
        <rFont val="Arial"/>
        <family val="2"/>
        <charset val="238"/>
      </rPr>
      <t>o</t>
    </r>
    <r>
      <rPr>
        <sz val="8"/>
        <rFont val="Arial"/>
        <family val="2"/>
        <charset val="238"/>
      </rPr>
      <t>C)</t>
    </r>
  </si>
  <si>
    <r>
      <t xml:space="preserve">Makrobezkręgowce bentosowe (MMI / </t>
    </r>
    <r>
      <rPr>
        <strike/>
        <sz val="8"/>
        <rFont val="Arial"/>
        <family val="2"/>
        <charset val="238"/>
      </rPr>
      <t>MZB</t>
    </r>
    <r>
      <rPr>
        <sz val="8"/>
        <rFont val="Arial"/>
        <family val="2"/>
        <charset val="238"/>
      </rPr>
      <t xml:space="preserve">) </t>
    </r>
    <r>
      <rPr>
        <vertAlign val="superscript"/>
        <sz val="8"/>
        <rFont val="Arial"/>
        <family val="2"/>
        <charset val="238"/>
      </rPr>
      <t>2)</t>
    </r>
  </si>
  <si>
    <t>Makrofity (makrofitowy indeks rzeczny MIR)</t>
  </si>
  <si>
    <t>Fitobentos (wskaźnik okrzemkowy IO)</t>
  </si>
  <si>
    <t>Feofityna</t>
  </si>
  <si>
    <t>Chlorofil „a” (µg/l)</t>
  </si>
  <si>
    <r>
      <t xml:space="preserve">Fitoplankton (IFPL) </t>
    </r>
    <r>
      <rPr>
        <vertAlign val="superscript"/>
        <sz val="8"/>
        <rFont val="Arial"/>
        <family val="2"/>
        <charset val="238"/>
      </rPr>
      <t>1)</t>
    </r>
  </si>
  <si>
    <t>6.</t>
  </si>
  <si>
    <t>5. Wskaźniki mikrobiologiczne</t>
  </si>
  <si>
    <t>4.4 Grupa wskaźników charakteryzujących występowanie innych substancji chemicznych</t>
  </si>
  <si>
    <t>4.2 Inne substancje zanieczyszczające (według KOM 2006/0129 COD)</t>
  </si>
  <si>
    <t>4.1 Substancje priorytetowe</t>
  </si>
  <si>
    <t>4.3 Specyficzne zanieczyszczenia syntetyczne i niesyntetyczne (numeracja wskaźników wg projektu rozporządzenia)</t>
  </si>
  <si>
    <t>3.5 Substancje biogenne</t>
  </si>
  <si>
    <t>3.4 Zakwaszenie</t>
  </si>
  <si>
    <t>3.3 Zasolenie</t>
  </si>
  <si>
    <t>3.2 Warunki tlenowe i zanieczyszczenia organiczne</t>
  </si>
  <si>
    <t>3.1 Stan fizyczny</t>
  </si>
  <si>
    <t>1. Elementy biologiczne</t>
  </si>
  <si>
    <t>km</t>
  </si>
  <si>
    <t>Kamienna od Kamieńczyka do Małej Kamiennej</t>
  </si>
  <si>
    <t>Nazwa JCWP na której ppk jest zlokalizowany</t>
  </si>
  <si>
    <t>PLRW600041626</t>
  </si>
  <si>
    <t>Kod JCWP na której ppk jest zlokalizowany</t>
  </si>
  <si>
    <t>PL02S1401_2285</t>
  </si>
  <si>
    <t>kod ppk</t>
  </si>
  <si>
    <t>Mała Kamienna - pow. ujęcia Górzyniec</t>
  </si>
  <si>
    <t>Nazwa ppk</t>
  </si>
  <si>
    <t>&lt;0,025</t>
  </si>
  <si>
    <t>&lt;0,0025</t>
  </si>
  <si>
    <t>&lt;0,00025</t>
  </si>
  <si>
    <t>&lt;2,15</t>
  </si>
  <si>
    <t>&lt;1,5</t>
  </si>
  <si>
    <t>&lt;0,375</t>
  </si>
  <si>
    <t>&lt;1,8</t>
  </si>
  <si>
    <t>Średnia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</si>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</sst>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d/m/yyyy;@"/>
    <numFmt numFmtId="166" formatCode="0.000"/>
    <numFmt numFmtId="167" formatCode="0.0000"/>
  </numFmts>
  <fonts count="10" x14ac:knownFonts="1">
    <font>
      <sz val="10"/>
      <name val="Arial"/>
      <charset val="238"/>
    </font>
    <font>
      <vertAlign val="superscript"/>
      <sz val="10"/>
      <name val="Arial"/>
      <family val="2"/>
      <charset val="238"/>
    </font>
    <font>
      <sz val="10"/>
      <name val="Arial"/>
      <family val="2"/>
      <charset val="238"/>
    </font>
    <font>
      <sz val="10"/>
      <color indexed="57"/>
      <name val="Arial"/>
      <family val="2"/>
      <charset val="238"/>
    </font>
    <font>
      <sz val="10"/>
      <color theme="1"/>
      <name val="Arial"/>
      <family val="2"/>
      <charset val="238"/>
    </font>
    <font>
      <sz val="8"/>
      <name val="Arial"/>
      <family val="2"/>
      <charset val="238"/>
    </font>
    <font>
      <vertAlign val="subscript"/>
      <sz val="8"/>
      <name val="Arial"/>
      <family val="2"/>
      <charset val="238"/>
    </font>
    <font>
      <vertAlign val="superscript"/>
      <sz val="8"/>
      <name val="Arial"/>
      <family val="2"/>
      <charset val="238"/>
    </font>
    <font>
      <strike/>
      <sz val="8"/>
      <name val="Arial"/>
      <family val="2"/>
      <charset val="238"/>
    </font>
    <font>
      <b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top"/>
    </xf>
    <xf numFmtId="0" fontId="0" fillId="0" borderId="0" xfId="0" applyAlignment="1"/>
    <xf numFmtId="0" fontId="0" fillId="0" borderId="0" xfId="0" applyAlignment="1">
      <alignment vertical="top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top" wrapText="1"/>
    </xf>
    <xf numFmtId="0" fontId="2" fillId="2" borderId="1" xfId="0" applyFont="1" applyFill="1" applyBorder="1" applyAlignment="1">
      <alignment horizontal="center" vertical="center"/>
    </xf>
    <xf numFmtId="0" fontId="9" fillId="0" borderId="0" xfId="0" applyFont="1"/>
    <xf numFmtId="16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textRotation="90" wrapText="1"/>
    </xf>
    <xf numFmtId="164" fontId="5" fillId="0" borderId="1" xfId="0" applyNumberFormat="1" applyFont="1" applyFill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 textRotation="90" wrapText="1"/>
    </xf>
    <xf numFmtId="164" fontId="5" fillId="0" borderId="1" xfId="0" applyNumberFormat="1" applyFont="1" applyBorder="1" applyAlignment="1">
      <alignment horizontal="center" vertical="center" textRotation="90" wrapText="1"/>
    </xf>
    <xf numFmtId="1" fontId="5" fillId="0" borderId="1" xfId="0" applyNumberFormat="1" applyFont="1" applyBorder="1" applyAlignment="1">
      <alignment horizontal="center" vertical="center" textRotation="90" wrapText="1"/>
    </xf>
    <xf numFmtId="166" fontId="5" fillId="0" borderId="1" xfId="0" applyNumberFormat="1" applyFont="1" applyBorder="1" applyAlignment="1">
      <alignment horizontal="center" vertical="center" textRotation="90" wrapText="1"/>
    </xf>
    <xf numFmtId="166" fontId="5" fillId="0" borderId="1" xfId="0" applyNumberFormat="1" applyFont="1" applyBorder="1" applyAlignment="1">
      <alignment horizontal="center" vertical="center" textRotation="90"/>
    </xf>
    <xf numFmtId="0" fontId="5" fillId="0" borderId="1" xfId="0" applyFont="1" applyFill="1" applyBorder="1" applyAlignment="1">
      <alignment horizontal="center" vertical="center" textRotation="90" wrapText="1"/>
    </xf>
    <xf numFmtId="0" fontId="5" fillId="0" borderId="1" xfId="1" applyFont="1" applyFill="1" applyBorder="1" applyAlignment="1">
      <alignment horizontal="center" vertical="center" textRotation="90" wrapText="1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>
      <alignment vertical="top"/>
    </xf>
    <xf numFmtId="0" fontId="9" fillId="0" borderId="1" xfId="0" applyFont="1" applyBorder="1" applyAlignment="1">
      <alignment horizontal="center" vertical="center"/>
    </xf>
  </cellXfs>
  <cellStyles count="2">
    <cellStyle name="Normalny" xfId="0" builtinId="0"/>
    <cellStyle name="Normalny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C39"/>
  <sheetViews>
    <sheetView tabSelected="1" workbookViewId="0">
      <selection activeCell="C55" sqref="C55"/>
    </sheetView>
  </sheetViews>
  <sheetFormatPr defaultRowHeight="12.75" x14ac:dyDescent="0.2"/>
  <cols>
    <col min="1" max="1" width="27.28515625" customWidth="1"/>
    <col min="2" max="135" width="9.140625" customWidth="1"/>
  </cols>
  <sheetData>
    <row r="2" spans="1:136 16383:16383" x14ac:dyDescent="0.2">
      <c r="A2" s="8" t="s">
        <v>296</v>
      </c>
      <c r="B2" s="38" t="s">
        <v>295</v>
      </c>
      <c r="C2" s="9"/>
      <c r="D2" s="9"/>
      <c r="E2" s="9"/>
      <c r="F2" s="9"/>
      <c r="G2" s="9"/>
    </row>
    <row r="3" spans="1:136 16383:16383" x14ac:dyDescent="0.2">
      <c r="A3" s="8" t="s">
        <v>294</v>
      </c>
      <c r="B3" s="9" t="s">
        <v>293</v>
      </c>
      <c r="C3" s="9"/>
      <c r="D3" s="9"/>
      <c r="E3" s="9"/>
      <c r="F3" s="9"/>
      <c r="G3" s="9"/>
    </row>
    <row r="4" spans="1:136 16383:16383" x14ac:dyDescent="0.2">
      <c r="A4" s="8" t="s">
        <v>288</v>
      </c>
      <c r="B4" s="9">
        <v>4.3</v>
      </c>
      <c r="C4" s="9"/>
      <c r="D4" s="9"/>
      <c r="E4" s="9"/>
      <c r="F4" s="9"/>
      <c r="G4" s="9"/>
    </row>
    <row r="5" spans="1:136 16383:16383" ht="25.5" x14ac:dyDescent="0.2">
      <c r="A5" s="12" t="s">
        <v>292</v>
      </c>
      <c r="B5" s="10" t="s">
        <v>291</v>
      </c>
      <c r="C5" s="9"/>
      <c r="D5" s="9"/>
      <c r="E5" s="9"/>
      <c r="F5" s="9"/>
      <c r="G5" s="9"/>
    </row>
    <row r="6" spans="1:136 16383:16383" ht="25.5" x14ac:dyDescent="0.2">
      <c r="A6" s="11" t="s">
        <v>290</v>
      </c>
      <c r="B6" s="39" t="s">
        <v>289</v>
      </c>
      <c r="C6" s="9"/>
      <c r="D6" s="9"/>
      <c r="E6" s="9"/>
      <c r="F6" s="9"/>
      <c r="G6" s="9"/>
    </row>
    <row r="7" spans="1:136 16383:16383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EA7" s="1"/>
      <c r="EB7" s="1"/>
    </row>
    <row r="8" spans="1:136 16383:16383" x14ac:dyDescent="0.2">
      <c r="A8" s="36"/>
      <c r="B8" s="33" t="s">
        <v>287</v>
      </c>
      <c r="C8" s="33"/>
      <c r="D8" s="33"/>
      <c r="E8" s="33"/>
      <c r="F8" s="33"/>
      <c r="G8" s="33"/>
      <c r="H8" s="35" t="s">
        <v>286</v>
      </c>
      <c r="I8" s="35"/>
      <c r="J8" s="35"/>
      <c r="K8" s="35"/>
      <c r="L8" s="35"/>
      <c r="M8" s="33" t="s">
        <v>285</v>
      </c>
      <c r="N8" s="33"/>
      <c r="O8" s="33"/>
      <c r="P8" s="33"/>
      <c r="Q8" s="33"/>
      <c r="R8" s="33"/>
      <c r="S8" s="32" t="s">
        <v>284</v>
      </c>
      <c r="T8" s="32"/>
      <c r="U8" s="32"/>
      <c r="V8" s="32"/>
      <c r="W8" s="32"/>
      <c r="X8" s="32"/>
      <c r="Y8" s="32"/>
      <c r="Z8" s="32"/>
      <c r="AA8" s="35" t="s">
        <v>283</v>
      </c>
      <c r="AB8" s="36"/>
      <c r="AC8" s="32" t="s">
        <v>282</v>
      </c>
      <c r="AD8" s="32"/>
      <c r="AE8" s="32"/>
      <c r="AF8" s="32"/>
      <c r="AG8" s="32"/>
      <c r="AH8" s="32"/>
      <c r="AI8" s="32"/>
      <c r="AJ8" s="32"/>
      <c r="AK8" s="32" t="s">
        <v>281</v>
      </c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 t="s">
        <v>280</v>
      </c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 t="s">
        <v>279</v>
      </c>
      <c r="DG8" s="32"/>
      <c r="DH8" s="32"/>
      <c r="DI8" s="32"/>
      <c r="DJ8" s="32"/>
      <c r="DK8" s="32"/>
      <c r="DL8" s="32"/>
      <c r="DM8" s="32"/>
      <c r="DN8" s="32"/>
      <c r="DO8" s="33" t="s">
        <v>278</v>
      </c>
      <c r="DP8" s="33"/>
      <c r="DQ8" s="33"/>
      <c r="DR8" s="33" t="s">
        <v>277</v>
      </c>
      <c r="DS8" s="33"/>
      <c r="DT8" s="33"/>
      <c r="DU8" s="33" t="s">
        <v>276</v>
      </c>
      <c r="DV8" s="33"/>
      <c r="DW8" s="33"/>
      <c r="DX8" s="33"/>
      <c r="DY8" s="33"/>
      <c r="DZ8" s="33"/>
      <c r="EA8" s="33"/>
      <c r="EB8" s="33"/>
      <c r="EC8" s="33"/>
      <c r="ED8" s="33"/>
      <c r="EE8" s="33"/>
    </row>
    <row r="9" spans="1:136 16383:16383" ht="126.75" x14ac:dyDescent="0.2">
      <c r="A9" s="36"/>
      <c r="B9" s="17" t="s">
        <v>275</v>
      </c>
      <c r="C9" s="17" t="s">
        <v>274</v>
      </c>
      <c r="D9" s="17" t="s">
        <v>273</v>
      </c>
      <c r="E9" s="17" t="s">
        <v>272</v>
      </c>
      <c r="F9" s="18" t="s">
        <v>271</v>
      </c>
      <c r="G9" s="19" t="s">
        <v>270</v>
      </c>
      <c r="H9" s="20" t="s">
        <v>269</v>
      </c>
      <c r="I9" s="20" t="s">
        <v>268</v>
      </c>
      <c r="J9" s="20" t="s">
        <v>267</v>
      </c>
      <c r="K9" s="20" t="s">
        <v>266</v>
      </c>
      <c r="L9" s="20" t="s">
        <v>265</v>
      </c>
      <c r="M9" s="20" t="s">
        <v>264</v>
      </c>
      <c r="N9" s="20" t="s">
        <v>263</v>
      </c>
      <c r="O9" s="20" t="s">
        <v>262</v>
      </c>
      <c r="P9" s="20" t="s">
        <v>261</v>
      </c>
      <c r="Q9" s="20" t="s">
        <v>260</v>
      </c>
      <c r="R9" s="20" t="s">
        <v>259</v>
      </c>
      <c r="S9" s="21" t="s">
        <v>258</v>
      </c>
      <c r="T9" s="21" t="s">
        <v>257</v>
      </c>
      <c r="U9" s="21" t="s">
        <v>256</v>
      </c>
      <c r="V9" s="20" t="s">
        <v>255</v>
      </c>
      <c r="W9" s="20" t="s">
        <v>254</v>
      </c>
      <c r="X9" s="20" t="s">
        <v>253</v>
      </c>
      <c r="Y9" s="20" t="s">
        <v>252</v>
      </c>
      <c r="Z9" s="20" t="s">
        <v>251</v>
      </c>
      <c r="AA9" s="20" t="s">
        <v>250</v>
      </c>
      <c r="AB9" s="20" t="s">
        <v>249</v>
      </c>
      <c r="AC9" s="17" t="s">
        <v>248</v>
      </c>
      <c r="AD9" s="17" t="s">
        <v>247</v>
      </c>
      <c r="AE9" s="17" t="s">
        <v>246</v>
      </c>
      <c r="AF9" s="17" t="s">
        <v>245</v>
      </c>
      <c r="AG9" s="17" t="s">
        <v>244</v>
      </c>
      <c r="AH9" s="17" t="s">
        <v>243</v>
      </c>
      <c r="AI9" s="22" t="s">
        <v>242</v>
      </c>
      <c r="AJ9" s="22" t="s">
        <v>241</v>
      </c>
      <c r="AK9" s="22" t="s">
        <v>240</v>
      </c>
      <c r="AL9" s="23" t="s">
        <v>239</v>
      </c>
      <c r="AM9" s="23" t="s">
        <v>238</v>
      </c>
      <c r="AN9" s="23" t="s">
        <v>237</v>
      </c>
      <c r="AO9" s="22" t="s">
        <v>236</v>
      </c>
      <c r="AP9" s="22" t="s">
        <v>235</v>
      </c>
      <c r="AQ9" s="23" t="s">
        <v>234</v>
      </c>
      <c r="AR9" s="23" t="s">
        <v>233</v>
      </c>
      <c r="AS9" s="22" t="s">
        <v>232</v>
      </c>
      <c r="AT9" s="22" t="s">
        <v>231</v>
      </c>
      <c r="AU9" s="23" t="s">
        <v>230</v>
      </c>
      <c r="AV9" s="23" t="s">
        <v>229</v>
      </c>
      <c r="AW9" s="23" t="s">
        <v>228</v>
      </c>
      <c r="AX9" s="23" t="s">
        <v>227</v>
      </c>
      <c r="AY9" s="23" t="s">
        <v>226</v>
      </c>
      <c r="AZ9" s="23" t="s">
        <v>225</v>
      </c>
      <c r="BA9" s="23" t="s">
        <v>224</v>
      </c>
      <c r="BB9" s="23" t="s">
        <v>223</v>
      </c>
      <c r="BC9" s="23" t="s">
        <v>222</v>
      </c>
      <c r="BD9" s="23" t="s">
        <v>221</v>
      </c>
      <c r="BE9" s="23" t="s">
        <v>220</v>
      </c>
      <c r="BF9" s="23" t="s">
        <v>219</v>
      </c>
      <c r="BG9" s="23" t="s">
        <v>218</v>
      </c>
      <c r="BH9" s="23" t="s">
        <v>217</v>
      </c>
      <c r="BI9" s="23" t="s">
        <v>216</v>
      </c>
      <c r="BJ9" s="23" t="s">
        <v>215</v>
      </c>
      <c r="BK9" s="23" t="s">
        <v>214</v>
      </c>
      <c r="BL9" s="23" t="s">
        <v>213</v>
      </c>
      <c r="BM9" s="22" t="s">
        <v>212</v>
      </c>
      <c r="BN9" s="23" t="s">
        <v>211</v>
      </c>
      <c r="BO9" s="23" t="s">
        <v>210</v>
      </c>
      <c r="BP9" s="23" t="s">
        <v>209</v>
      </c>
      <c r="BQ9" s="23" t="s">
        <v>208</v>
      </c>
      <c r="BR9" s="23" t="s">
        <v>207</v>
      </c>
      <c r="BS9" s="23" t="s">
        <v>206</v>
      </c>
      <c r="BT9" s="22" t="s">
        <v>205</v>
      </c>
      <c r="BU9" s="23" t="s">
        <v>204</v>
      </c>
      <c r="BV9" s="23" t="s">
        <v>203</v>
      </c>
      <c r="BW9" s="23" t="s">
        <v>202</v>
      </c>
      <c r="BX9" s="22" t="s">
        <v>201</v>
      </c>
      <c r="BY9" s="22" t="s">
        <v>200</v>
      </c>
      <c r="BZ9" s="22" t="s">
        <v>199</v>
      </c>
      <c r="CA9" s="23" t="s">
        <v>198</v>
      </c>
      <c r="CB9" s="23" t="s">
        <v>197</v>
      </c>
      <c r="CC9" s="23" t="s">
        <v>196</v>
      </c>
      <c r="CD9" s="23" t="s">
        <v>195</v>
      </c>
      <c r="CE9" s="23" t="s">
        <v>194</v>
      </c>
      <c r="CF9" s="23" t="s">
        <v>193</v>
      </c>
      <c r="CG9" s="23" t="s">
        <v>192</v>
      </c>
      <c r="CH9" s="23" t="s">
        <v>191</v>
      </c>
      <c r="CI9" s="22" t="s">
        <v>190</v>
      </c>
      <c r="CJ9" s="22" t="s">
        <v>189</v>
      </c>
      <c r="CK9" s="22" t="s">
        <v>188</v>
      </c>
      <c r="CL9" s="22" t="s">
        <v>187</v>
      </c>
      <c r="CM9" s="22" t="s">
        <v>186</v>
      </c>
      <c r="CN9" s="22" t="s">
        <v>185</v>
      </c>
      <c r="CO9" s="22" t="s">
        <v>184</v>
      </c>
      <c r="CP9" s="22" t="s">
        <v>183</v>
      </c>
      <c r="CQ9" s="22" t="s">
        <v>182</v>
      </c>
      <c r="CR9" s="22" t="s">
        <v>181</v>
      </c>
      <c r="CS9" s="23" t="s">
        <v>180</v>
      </c>
      <c r="CT9" s="22" t="s">
        <v>179</v>
      </c>
      <c r="CU9" s="22" t="s">
        <v>178</v>
      </c>
      <c r="CV9" s="22" t="s">
        <v>177</v>
      </c>
      <c r="CW9" s="22" t="s">
        <v>176</v>
      </c>
      <c r="CX9" s="22" t="s">
        <v>175</v>
      </c>
      <c r="CY9" s="22" t="s">
        <v>174</v>
      </c>
      <c r="CZ9" s="22" t="s">
        <v>173</v>
      </c>
      <c r="DA9" s="22" t="s">
        <v>172</v>
      </c>
      <c r="DB9" s="22" t="s">
        <v>171</v>
      </c>
      <c r="DC9" s="22" t="s">
        <v>170</v>
      </c>
      <c r="DD9" s="22" t="s">
        <v>169</v>
      </c>
      <c r="DE9" s="23" t="s">
        <v>168</v>
      </c>
      <c r="DF9" s="23" t="s">
        <v>167</v>
      </c>
      <c r="DG9" s="23" t="s">
        <v>166</v>
      </c>
      <c r="DH9" s="23" t="s">
        <v>165</v>
      </c>
      <c r="DI9" s="23" t="s">
        <v>164</v>
      </c>
      <c r="DJ9" s="23" t="s">
        <v>163</v>
      </c>
      <c r="DK9" s="23" t="s">
        <v>162</v>
      </c>
      <c r="DL9" s="23" t="s">
        <v>161</v>
      </c>
      <c r="DM9" s="23" t="s">
        <v>160</v>
      </c>
      <c r="DN9" s="23" t="s">
        <v>159</v>
      </c>
      <c r="DO9" s="23" t="s">
        <v>158</v>
      </c>
      <c r="DP9" s="23" t="s">
        <v>157</v>
      </c>
      <c r="DQ9" s="22" t="s">
        <v>156</v>
      </c>
      <c r="DR9" s="19" t="s">
        <v>155</v>
      </c>
      <c r="DS9" s="19" t="s">
        <v>154</v>
      </c>
      <c r="DT9" s="19" t="s">
        <v>153</v>
      </c>
      <c r="DU9" s="24" t="s">
        <v>152</v>
      </c>
      <c r="DV9" s="24" t="s">
        <v>151</v>
      </c>
      <c r="DW9" s="24" t="s">
        <v>150</v>
      </c>
      <c r="DX9" s="25" t="s">
        <v>149</v>
      </c>
      <c r="DY9" s="25" t="s">
        <v>148</v>
      </c>
      <c r="DZ9" s="25" t="s">
        <v>147</v>
      </c>
      <c r="EA9" s="24" t="s">
        <v>146</v>
      </c>
      <c r="EB9" s="24" t="s">
        <v>145</v>
      </c>
      <c r="EC9" s="24" t="s">
        <v>144</v>
      </c>
      <c r="ED9" s="24" t="s">
        <v>143</v>
      </c>
      <c r="EE9" s="24" t="s">
        <v>142</v>
      </c>
    </row>
    <row r="10" spans="1:136 16383:16383" x14ac:dyDescent="0.2">
      <c r="A10" s="26" t="s">
        <v>141</v>
      </c>
      <c r="B10" s="7" t="s">
        <v>140</v>
      </c>
      <c r="C10" s="7" t="s">
        <v>139</v>
      </c>
      <c r="D10" s="7" t="s">
        <v>138</v>
      </c>
      <c r="E10" s="7" t="s">
        <v>137</v>
      </c>
      <c r="F10" s="7" t="s">
        <v>136</v>
      </c>
      <c r="G10" s="7" t="s">
        <v>135</v>
      </c>
      <c r="H10" s="7" t="s">
        <v>134</v>
      </c>
      <c r="I10" s="7" t="s">
        <v>133</v>
      </c>
      <c r="J10" s="7" t="s">
        <v>132</v>
      </c>
      <c r="K10" s="7" t="s">
        <v>131</v>
      </c>
      <c r="L10" s="7" t="s">
        <v>130</v>
      </c>
      <c r="M10" s="7" t="s">
        <v>129</v>
      </c>
      <c r="N10" s="7" t="s">
        <v>128</v>
      </c>
      <c r="O10" s="7" t="s">
        <v>127</v>
      </c>
      <c r="P10" s="7" t="s">
        <v>126</v>
      </c>
      <c r="Q10" s="7" t="s">
        <v>125</v>
      </c>
      <c r="R10" s="7" t="s">
        <v>124</v>
      </c>
      <c r="S10" s="7" t="s">
        <v>123</v>
      </c>
      <c r="T10" s="7" t="s">
        <v>122</v>
      </c>
      <c r="U10" s="7" t="s">
        <v>121</v>
      </c>
      <c r="V10" s="7" t="s">
        <v>120</v>
      </c>
      <c r="W10" s="7" t="s">
        <v>119</v>
      </c>
      <c r="X10" s="7" t="s">
        <v>118</v>
      </c>
      <c r="Y10" s="7" t="s">
        <v>117</v>
      </c>
      <c r="Z10" s="7" t="s">
        <v>116</v>
      </c>
      <c r="AA10" s="7" t="s">
        <v>115</v>
      </c>
      <c r="AB10" s="7" t="s">
        <v>114</v>
      </c>
      <c r="AC10" s="7" t="s">
        <v>113</v>
      </c>
      <c r="AD10" s="7" t="s">
        <v>112</v>
      </c>
      <c r="AE10" s="7" t="s">
        <v>111</v>
      </c>
      <c r="AF10" s="7" t="s">
        <v>110</v>
      </c>
      <c r="AG10" s="7" t="s">
        <v>109</v>
      </c>
      <c r="AH10" s="7" t="s">
        <v>108</v>
      </c>
      <c r="AI10" s="7" t="s">
        <v>107</v>
      </c>
      <c r="AJ10" s="7" t="s">
        <v>106</v>
      </c>
      <c r="AK10" s="7" t="s">
        <v>105</v>
      </c>
      <c r="AL10" s="7" t="s">
        <v>104</v>
      </c>
      <c r="AM10" s="7" t="s">
        <v>103</v>
      </c>
      <c r="AN10" s="7" t="s">
        <v>102</v>
      </c>
      <c r="AO10" s="7" t="s">
        <v>101</v>
      </c>
      <c r="AP10" s="7" t="s">
        <v>100</v>
      </c>
      <c r="AQ10" s="7" t="s">
        <v>99</v>
      </c>
      <c r="AR10" s="7" t="s">
        <v>98</v>
      </c>
      <c r="AS10" s="7" t="s">
        <v>97</v>
      </c>
      <c r="AT10" s="7" t="s">
        <v>96</v>
      </c>
      <c r="AU10" s="7" t="s">
        <v>95</v>
      </c>
      <c r="AV10" s="7" t="s">
        <v>94</v>
      </c>
      <c r="AW10" s="7" t="s">
        <v>93</v>
      </c>
      <c r="AX10" s="7" t="s">
        <v>92</v>
      </c>
      <c r="AY10" s="7" t="s">
        <v>91</v>
      </c>
      <c r="AZ10" s="7" t="s">
        <v>90</v>
      </c>
      <c r="BA10" s="7" t="s">
        <v>89</v>
      </c>
      <c r="BB10" s="7" t="s">
        <v>88</v>
      </c>
      <c r="BC10" s="7" t="s">
        <v>87</v>
      </c>
      <c r="BD10" s="7" t="s">
        <v>86</v>
      </c>
      <c r="BE10" s="7" t="s">
        <v>85</v>
      </c>
      <c r="BF10" s="7" t="s">
        <v>84</v>
      </c>
      <c r="BG10" s="7" t="s">
        <v>83</v>
      </c>
      <c r="BH10" s="7" t="s">
        <v>82</v>
      </c>
      <c r="BI10" s="7" t="s">
        <v>81</v>
      </c>
      <c r="BJ10" s="7" t="s">
        <v>80</v>
      </c>
      <c r="BK10" s="7" t="s">
        <v>79</v>
      </c>
      <c r="BL10" s="7" t="s">
        <v>78</v>
      </c>
      <c r="BM10" s="7" t="s">
        <v>77</v>
      </c>
      <c r="BN10" s="7" t="s">
        <v>76</v>
      </c>
      <c r="BO10" s="7" t="s">
        <v>75</v>
      </c>
      <c r="BP10" s="7" t="s">
        <v>74</v>
      </c>
      <c r="BQ10" s="7" t="s">
        <v>73</v>
      </c>
      <c r="BR10" s="7" t="s">
        <v>72</v>
      </c>
      <c r="BS10" s="7" t="s">
        <v>71</v>
      </c>
      <c r="BT10" s="7" t="s">
        <v>70</v>
      </c>
      <c r="BU10" s="7" t="s">
        <v>69</v>
      </c>
      <c r="BV10" s="7" t="s">
        <v>68</v>
      </c>
      <c r="BW10" s="7" t="s">
        <v>67</v>
      </c>
      <c r="BX10" s="7" t="s">
        <v>66</v>
      </c>
      <c r="BY10" s="7" t="s">
        <v>65</v>
      </c>
      <c r="BZ10" s="7" t="s">
        <v>64</v>
      </c>
      <c r="CA10" s="7" t="s">
        <v>63</v>
      </c>
      <c r="CB10" s="7" t="s">
        <v>62</v>
      </c>
      <c r="CC10" s="7" t="s">
        <v>61</v>
      </c>
      <c r="CD10" s="7" t="s">
        <v>60</v>
      </c>
      <c r="CE10" s="7" t="s">
        <v>59</v>
      </c>
      <c r="CF10" s="7" t="s">
        <v>58</v>
      </c>
      <c r="CG10" s="7" t="s">
        <v>57</v>
      </c>
      <c r="CH10" s="7" t="s">
        <v>56</v>
      </c>
      <c r="CI10" s="7" t="s">
        <v>55</v>
      </c>
      <c r="CJ10" s="7" t="s">
        <v>54</v>
      </c>
      <c r="CK10" s="7" t="s">
        <v>53</v>
      </c>
      <c r="CL10" s="7" t="s">
        <v>52</v>
      </c>
      <c r="CM10" s="7" t="s">
        <v>51</v>
      </c>
      <c r="CN10" s="7" t="s">
        <v>50</v>
      </c>
      <c r="CO10" s="7" t="s">
        <v>49</v>
      </c>
      <c r="CP10" s="7" t="s">
        <v>48</v>
      </c>
      <c r="CQ10" s="7" t="s">
        <v>47</v>
      </c>
      <c r="CR10" s="7" t="s">
        <v>46</v>
      </c>
      <c r="CS10" s="7" t="s">
        <v>45</v>
      </c>
      <c r="CT10" s="7" t="s">
        <v>44</v>
      </c>
      <c r="CU10" s="7" t="s">
        <v>43</v>
      </c>
      <c r="CV10" s="7" t="s">
        <v>42</v>
      </c>
      <c r="CW10" s="7" t="s">
        <v>41</v>
      </c>
      <c r="CX10" s="7" t="s">
        <v>40</v>
      </c>
      <c r="CY10" s="7" t="s">
        <v>39</v>
      </c>
      <c r="CZ10" s="7" t="s">
        <v>38</v>
      </c>
      <c r="DA10" s="7" t="s">
        <v>37</v>
      </c>
      <c r="DB10" s="7" t="s">
        <v>36</v>
      </c>
      <c r="DC10" s="7" t="s">
        <v>35</v>
      </c>
      <c r="DD10" s="7" t="s">
        <v>34</v>
      </c>
      <c r="DE10" s="7" t="s">
        <v>33</v>
      </c>
      <c r="DF10" s="7" t="s">
        <v>32</v>
      </c>
      <c r="DG10" s="7" t="s">
        <v>31</v>
      </c>
      <c r="DH10" s="7" t="s">
        <v>30</v>
      </c>
      <c r="DI10" s="7" t="s">
        <v>29</v>
      </c>
      <c r="DJ10" s="7" t="s">
        <v>28</v>
      </c>
      <c r="DK10" s="7" t="s">
        <v>27</v>
      </c>
      <c r="DL10" s="7" t="s">
        <v>26</v>
      </c>
      <c r="DM10" s="7" t="s">
        <v>25</v>
      </c>
      <c r="DN10" s="7" t="s">
        <v>24</v>
      </c>
      <c r="DO10" s="7" t="s">
        <v>23</v>
      </c>
      <c r="DP10" s="7" t="s">
        <v>22</v>
      </c>
      <c r="DQ10" s="7" t="s">
        <v>21</v>
      </c>
      <c r="DR10" s="7" t="s">
        <v>20</v>
      </c>
      <c r="DS10" s="7" t="s">
        <v>19</v>
      </c>
      <c r="DT10" s="7" t="s">
        <v>18</v>
      </c>
      <c r="DU10" s="26" t="s">
        <v>17</v>
      </c>
      <c r="DV10" s="7" t="s">
        <v>17</v>
      </c>
      <c r="DW10" s="26" t="s">
        <v>17</v>
      </c>
      <c r="DX10" s="26" t="s">
        <v>17</v>
      </c>
      <c r="DY10" s="7" t="s">
        <v>17</v>
      </c>
      <c r="DZ10" s="7" t="s">
        <v>17</v>
      </c>
      <c r="EA10" s="26" t="s">
        <v>17</v>
      </c>
      <c r="EB10" s="26" t="s">
        <v>17</v>
      </c>
      <c r="EC10" s="26" t="s">
        <v>17</v>
      </c>
      <c r="ED10" s="26" t="s">
        <v>17</v>
      </c>
      <c r="EE10" s="26" t="s">
        <v>17</v>
      </c>
      <c r="EF10" s="6"/>
    </row>
    <row r="11" spans="1:136 16383:16383" hidden="1" x14ac:dyDescent="0.2">
      <c r="A11" s="27" t="s">
        <v>16</v>
      </c>
      <c r="B11" s="4"/>
      <c r="C11" s="4"/>
      <c r="D11" s="4"/>
      <c r="E11" s="4"/>
      <c r="F11" s="4"/>
      <c r="G11" s="4"/>
      <c r="H11" s="4">
        <v>2.7</v>
      </c>
      <c r="I11" s="4">
        <v>1</v>
      </c>
      <c r="J11" s="28">
        <v>42</v>
      </c>
      <c r="K11" s="4"/>
      <c r="L11" s="4">
        <v>3</v>
      </c>
      <c r="M11" s="28">
        <v>11.4</v>
      </c>
      <c r="N11" s="28">
        <v>1.2</v>
      </c>
      <c r="O11" s="28"/>
      <c r="P11" s="28">
        <v>11.7</v>
      </c>
      <c r="Q11" s="29">
        <v>93</v>
      </c>
      <c r="R11" s="28">
        <v>16.8</v>
      </c>
      <c r="S11" s="4"/>
      <c r="T11" s="4">
        <v>35</v>
      </c>
      <c r="U11" s="4">
        <v>33</v>
      </c>
      <c r="V11" s="30">
        <v>9.4</v>
      </c>
      <c r="W11" s="30">
        <v>1.91</v>
      </c>
      <c r="X11" s="4"/>
      <c r="Y11" s="4"/>
      <c r="Z11" s="4">
        <v>9.3000000000000007</v>
      </c>
      <c r="AA11" s="28">
        <v>5.4</v>
      </c>
      <c r="AB11" s="4"/>
      <c r="AC11" s="4">
        <v>0.01</v>
      </c>
      <c r="AD11" s="13">
        <f>0.5*0.2</f>
        <v>0.1</v>
      </c>
      <c r="AE11" s="4">
        <v>0.34</v>
      </c>
      <c r="AF11" s="4"/>
      <c r="AG11" s="4">
        <v>0.34</v>
      </c>
      <c r="AH11" s="4">
        <v>0.03</v>
      </c>
      <c r="AI11" s="13">
        <f>0.5*0.03</f>
        <v>1.4999999999999999E-2</v>
      </c>
      <c r="AJ11" s="4"/>
      <c r="AK11" s="4"/>
      <c r="AL11" s="13">
        <f>0.5*0.001</f>
        <v>5.0000000000000001E-4</v>
      </c>
      <c r="AM11" s="4">
        <v>1.03E-2</v>
      </c>
      <c r="AN11" s="13">
        <f>0.5*0.05</f>
        <v>2.5000000000000001E-2</v>
      </c>
      <c r="AO11" s="13">
        <f>0.5*0.005</f>
        <v>2.5000000000000001E-3</v>
      </c>
      <c r="AP11" s="4">
        <v>5.0000000000000001E-4</v>
      </c>
      <c r="AQ11" s="4">
        <v>3.9E-2</v>
      </c>
      <c r="AR11" s="13">
        <f>0.5*0.0005</f>
        <v>2.5000000000000001E-4</v>
      </c>
      <c r="AS11" s="4">
        <v>1E-3</v>
      </c>
      <c r="AT11" s="13">
        <f>0.5*0.01</f>
        <v>5.0000000000000001E-3</v>
      </c>
      <c r="AU11" s="4"/>
      <c r="AV11" s="13">
        <f>0.5*0.002</f>
        <v>1E-3</v>
      </c>
      <c r="AW11" s="4"/>
      <c r="AX11" s="4"/>
      <c r="AY11" s="13">
        <f>0.5*0.005</f>
        <v>2.5000000000000001E-3</v>
      </c>
      <c r="AZ11" s="13">
        <f>0.5*0.001</f>
        <v>5.0000000000000001E-4</v>
      </c>
      <c r="BA11" s="4"/>
      <c r="BB11" s="4"/>
      <c r="BC11" s="13">
        <f>0.5*0.01</f>
        <v>5.0000000000000001E-3</v>
      </c>
      <c r="BD11" s="13">
        <f>0.5*0.0005</f>
        <v>2.5000000000000001E-4</v>
      </c>
      <c r="BE11" s="4">
        <v>0.17</v>
      </c>
      <c r="BF11" s="4"/>
      <c r="BG11" s="4"/>
      <c r="BH11" s="4"/>
      <c r="BI11" s="4"/>
      <c r="BJ11" s="4"/>
      <c r="BK11" s="4"/>
      <c r="BL11" s="13">
        <f>0.5*4.3</f>
        <v>2.15</v>
      </c>
      <c r="BM11" s="4"/>
      <c r="BN11" s="4">
        <v>0.27900000000000003</v>
      </c>
      <c r="BO11" s="4"/>
      <c r="BP11" s="4"/>
      <c r="BQ11" s="4"/>
      <c r="BR11" s="13">
        <f>0.5*3</f>
        <v>1.5</v>
      </c>
      <c r="BS11" s="4"/>
      <c r="BT11" s="4"/>
      <c r="BU11" s="4"/>
      <c r="BV11" s="4"/>
      <c r="BW11" s="4"/>
      <c r="BX11" s="4"/>
      <c r="BY11" s="4"/>
      <c r="BZ11" s="13">
        <f>0.5*0.01</f>
        <v>5.0000000000000001E-3</v>
      </c>
      <c r="CA11" s="4"/>
      <c r="CB11" s="4">
        <v>1.17</v>
      </c>
      <c r="CC11" s="13">
        <f>0.5*0.01</f>
        <v>5.0000000000000001E-3</v>
      </c>
      <c r="CD11" s="4"/>
      <c r="CE11" s="4">
        <v>0.69</v>
      </c>
      <c r="CF11" s="4"/>
      <c r="CG11" s="4"/>
      <c r="CH11" s="4"/>
      <c r="CI11" s="4"/>
      <c r="CJ11" s="4">
        <v>5.9999999999999995E-4</v>
      </c>
      <c r="CK11" s="4">
        <v>6.9999999999999999E-4</v>
      </c>
      <c r="CL11" s="4">
        <v>4.0000000000000002E-4</v>
      </c>
      <c r="CM11" s="4">
        <v>6.9999999999999999E-4</v>
      </c>
      <c r="CN11" s="4">
        <v>5.9999999999999995E-4</v>
      </c>
      <c r="CO11" s="4"/>
      <c r="CP11" s="4"/>
      <c r="CQ11" s="13">
        <f>0.5*0.01</f>
        <v>5.0000000000000001E-3</v>
      </c>
      <c r="CR11" s="13">
        <f>0.5*0.75</f>
        <v>0.375</v>
      </c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13">
        <f>0.5*3.6</f>
        <v>1.8</v>
      </c>
      <c r="DG11" s="13">
        <f>0.5*0.01</f>
        <v>5.0000000000000001E-3</v>
      </c>
      <c r="DH11" s="13">
        <f>0.5*0.01</f>
        <v>5.0000000000000001E-3</v>
      </c>
      <c r="DI11" s="13">
        <f>0.5*0.005</f>
        <v>2.5000000000000001E-3</v>
      </c>
      <c r="DJ11" s="13">
        <f>0.5*0.005</f>
        <v>2.5000000000000001E-3</v>
      </c>
      <c r="DK11" s="4"/>
      <c r="DL11" s="13">
        <f>0.5*0.01</f>
        <v>5.0000000000000001E-3</v>
      </c>
      <c r="DM11" s="4"/>
      <c r="DN11" s="13">
        <f>0.5*3</f>
        <v>1.5</v>
      </c>
      <c r="DO11" s="4">
        <v>0.19900000000000001</v>
      </c>
      <c r="DP11" s="15">
        <v>0.04</v>
      </c>
      <c r="DQ11" s="13">
        <f>0.5*0.01</f>
        <v>5.0000000000000001E-3</v>
      </c>
      <c r="DR11" s="13">
        <f>0.5*30</f>
        <v>15</v>
      </c>
      <c r="DS11" s="13">
        <f>0.5*30</f>
        <v>15</v>
      </c>
      <c r="DT11" s="4">
        <v>0</v>
      </c>
      <c r="DU11" s="4">
        <v>0.01</v>
      </c>
      <c r="DV11" s="4"/>
      <c r="DW11" s="4">
        <v>1.51</v>
      </c>
      <c r="DX11" s="4"/>
      <c r="DY11" s="4"/>
      <c r="DZ11" s="4"/>
      <c r="EA11" s="13">
        <f>0.5*0.01</f>
        <v>5.0000000000000001E-3</v>
      </c>
      <c r="EB11" s="4"/>
      <c r="EC11" s="4"/>
      <c r="ED11" s="4"/>
      <c r="EE11" s="4"/>
      <c r="XFC11">
        <f t="shared" ref="XFC11:XFC22" si="0">AVERAGE(E11:XFB11)</f>
        <v>4.8360499999999966</v>
      </c>
    </row>
    <row r="12" spans="1:136 16383:16383" hidden="1" x14ac:dyDescent="0.2">
      <c r="A12" s="27" t="s">
        <v>15</v>
      </c>
      <c r="B12" s="4"/>
      <c r="C12" s="4"/>
      <c r="D12" s="4"/>
      <c r="E12" s="4"/>
      <c r="F12" s="4"/>
      <c r="G12" s="4"/>
      <c r="H12" s="4">
        <v>3.3</v>
      </c>
      <c r="I12" s="4">
        <v>1</v>
      </c>
      <c r="J12" s="4">
        <v>24.4</v>
      </c>
      <c r="K12" s="4"/>
      <c r="L12" s="4">
        <v>2</v>
      </c>
      <c r="M12" s="28">
        <v>8.9</v>
      </c>
      <c r="N12" s="28">
        <v>2.4</v>
      </c>
      <c r="O12" s="28"/>
      <c r="P12" s="28">
        <v>8.4</v>
      </c>
      <c r="Q12" s="29">
        <v>80</v>
      </c>
      <c r="R12" s="28">
        <v>11.2</v>
      </c>
      <c r="S12" s="4"/>
      <c r="T12" s="4">
        <v>52</v>
      </c>
      <c r="U12" s="4">
        <v>50</v>
      </c>
      <c r="V12" s="30">
        <v>10.5</v>
      </c>
      <c r="W12" s="30">
        <v>2.78</v>
      </c>
      <c r="X12" s="4"/>
      <c r="Y12" s="4"/>
      <c r="Z12" s="4">
        <v>10.4</v>
      </c>
      <c r="AA12" s="28">
        <v>6.7</v>
      </c>
      <c r="AB12" s="4"/>
      <c r="AC12" s="13">
        <f>0.5*0.01</f>
        <v>5.0000000000000001E-3</v>
      </c>
      <c r="AD12" s="13">
        <f>0.5*0.2</f>
        <v>0.1</v>
      </c>
      <c r="AE12" s="4">
        <v>0.37</v>
      </c>
      <c r="AF12" s="4"/>
      <c r="AG12" s="4">
        <v>0.37</v>
      </c>
      <c r="AH12" s="4">
        <v>0.03</v>
      </c>
      <c r="AI12" s="13">
        <f>0.5*0.03</f>
        <v>1.4999999999999999E-2</v>
      </c>
      <c r="AJ12" s="4"/>
      <c r="AK12" s="15">
        <v>0.04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13">
        <f>0.5*4.3</f>
        <v>2.15</v>
      </c>
      <c r="BM12" s="4"/>
      <c r="BN12" s="4">
        <v>0.123</v>
      </c>
      <c r="BO12" s="4"/>
      <c r="BP12" s="4"/>
      <c r="BQ12" s="4"/>
      <c r="BR12" s="13">
        <f>0.5*3</f>
        <v>1.5</v>
      </c>
      <c r="BS12" s="4"/>
      <c r="BT12" s="4"/>
      <c r="BU12" s="4"/>
      <c r="BV12" s="4"/>
      <c r="BW12" s="4"/>
      <c r="BX12" s="4"/>
      <c r="BY12" s="4"/>
      <c r="BZ12" s="13">
        <f>0.5*0.01</f>
        <v>5.0000000000000001E-3</v>
      </c>
      <c r="CA12" s="4"/>
      <c r="CB12" s="4">
        <v>0.78</v>
      </c>
      <c r="CC12" s="13">
        <f>0.5*0.01</f>
        <v>5.0000000000000001E-3</v>
      </c>
      <c r="CD12" s="4"/>
      <c r="CE12" s="4">
        <v>0.96</v>
      </c>
      <c r="CF12" s="4"/>
      <c r="CG12" s="4"/>
      <c r="CH12" s="4"/>
      <c r="CI12" s="4"/>
      <c r="CJ12" s="4">
        <v>6.9999999999999999E-4</v>
      </c>
      <c r="CK12" s="5">
        <v>1E-3</v>
      </c>
      <c r="CL12" s="4">
        <v>4.0000000000000002E-4</v>
      </c>
      <c r="CM12" s="4">
        <v>1.1999999999999999E-3</v>
      </c>
      <c r="CN12" s="4">
        <v>8.0000000000000004E-4</v>
      </c>
      <c r="CO12" s="4"/>
      <c r="CP12" s="4"/>
      <c r="CQ12" s="13">
        <f>0.5*0.01</f>
        <v>5.0000000000000001E-3</v>
      </c>
      <c r="CR12" s="13">
        <f>0.5*0.75</f>
        <v>0.375</v>
      </c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>
        <v>0.159</v>
      </c>
      <c r="DP12" s="4">
        <v>3.2000000000000001E-2</v>
      </c>
      <c r="DQ12" s="4"/>
      <c r="DR12" s="4">
        <v>4</v>
      </c>
      <c r="DS12" s="4">
        <v>4</v>
      </c>
      <c r="DT12" s="4"/>
      <c r="DU12" s="13">
        <f>0.5*0.01</f>
        <v>5.0000000000000001E-3</v>
      </c>
      <c r="DV12" s="4"/>
      <c r="DW12" s="4">
        <v>1.64</v>
      </c>
      <c r="DX12" s="4"/>
      <c r="DY12" s="4"/>
      <c r="DZ12" s="4"/>
      <c r="EA12" s="4"/>
      <c r="EB12" s="4"/>
      <c r="EC12" s="4"/>
      <c r="ED12" s="4"/>
      <c r="EE12" s="4"/>
      <c r="XFC12">
        <f t="shared" si="0"/>
        <v>6.9203119047619008</v>
      </c>
    </row>
    <row r="13" spans="1:136 16383:16383" hidden="1" x14ac:dyDescent="0.2">
      <c r="A13" s="27" t="s">
        <v>14</v>
      </c>
      <c r="B13" s="4"/>
      <c r="C13" s="4"/>
      <c r="D13" s="4"/>
      <c r="E13" s="4"/>
      <c r="F13" s="4"/>
      <c r="G13" s="4"/>
      <c r="H13" s="4">
        <v>3.8</v>
      </c>
      <c r="I13" s="4">
        <v>1</v>
      </c>
      <c r="J13" s="4">
        <v>47.6</v>
      </c>
      <c r="K13" s="4"/>
      <c r="L13" s="4">
        <v>2</v>
      </c>
      <c r="M13" s="28">
        <v>9.4</v>
      </c>
      <c r="N13" s="28">
        <v>1.9</v>
      </c>
      <c r="O13" s="28"/>
      <c r="P13" s="28">
        <v>11.7</v>
      </c>
      <c r="Q13" s="29">
        <v>85</v>
      </c>
      <c r="R13" s="28">
        <v>19.600000000000001</v>
      </c>
      <c r="S13" s="4"/>
      <c r="T13" s="4">
        <v>41</v>
      </c>
      <c r="U13" s="4">
        <v>36</v>
      </c>
      <c r="V13" s="30">
        <v>8.19</v>
      </c>
      <c r="W13" s="30">
        <v>3.55</v>
      </c>
      <c r="X13" s="4"/>
      <c r="Y13" s="4"/>
      <c r="Z13" s="4">
        <v>8.5</v>
      </c>
      <c r="AA13" s="28">
        <v>5.5</v>
      </c>
      <c r="AB13" s="4"/>
      <c r="AC13" s="13">
        <f>0.5*0.01</f>
        <v>5.0000000000000001E-3</v>
      </c>
      <c r="AD13" s="4">
        <v>0.4</v>
      </c>
      <c r="AE13" s="4">
        <v>0.56000000000000005</v>
      </c>
      <c r="AF13" s="4"/>
      <c r="AG13" s="4">
        <v>0.96</v>
      </c>
      <c r="AH13" s="13">
        <f>0.5*0.02</f>
        <v>0.01</v>
      </c>
      <c r="AI13" s="13">
        <f>0.5*0.03</f>
        <v>1.4999999999999999E-2</v>
      </c>
      <c r="AJ13" s="4"/>
      <c r="AK13" s="15">
        <v>0.1</v>
      </c>
      <c r="AL13" s="4">
        <v>1.2999999999999999E-3</v>
      </c>
      <c r="AM13" s="4">
        <v>1.1900000000000001E-2</v>
      </c>
      <c r="AN13" s="13">
        <f>0.5*0.05</f>
        <v>2.5000000000000001E-2</v>
      </c>
      <c r="AO13" s="13">
        <f>0.5*0.005</f>
        <v>2.5000000000000001E-3</v>
      </c>
      <c r="AP13" s="4">
        <v>5.9999999999999995E-4</v>
      </c>
      <c r="AQ13" s="4">
        <v>3.5999999999999997E-2</v>
      </c>
      <c r="AR13" s="4">
        <v>8.9999999999999998E-4</v>
      </c>
      <c r="AS13" s="13">
        <f>0.5*0.001</f>
        <v>5.0000000000000001E-4</v>
      </c>
      <c r="AT13" s="13">
        <f>0.5*0.01</f>
        <v>5.0000000000000001E-3</v>
      </c>
      <c r="AU13" s="4"/>
      <c r="AV13" s="13">
        <f>0.5*0.002</f>
        <v>1E-3</v>
      </c>
      <c r="AW13" s="4"/>
      <c r="AX13" s="4"/>
      <c r="AY13" s="13">
        <f>0.5*0.005</f>
        <v>2.5000000000000001E-3</v>
      </c>
      <c r="AZ13" s="13">
        <f>0.5*0.001</f>
        <v>5.0000000000000001E-4</v>
      </c>
      <c r="BA13" s="4"/>
      <c r="BB13" s="4"/>
      <c r="BC13" s="13">
        <f>0.5*0.01</f>
        <v>5.0000000000000001E-3</v>
      </c>
      <c r="BD13" s="13">
        <f>0.5*0.0005</f>
        <v>2.5000000000000001E-4</v>
      </c>
      <c r="BE13" s="4">
        <v>0.12</v>
      </c>
      <c r="BF13" s="4"/>
      <c r="BG13" s="4"/>
      <c r="BH13" s="4"/>
      <c r="BI13" s="4"/>
      <c r="BJ13" s="4"/>
      <c r="BK13" s="4"/>
      <c r="BL13" s="13">
        <f>0.5*4.3</f>
        <v>2.15</v>
      </c>
      <c r="BM13" s="4"/>
      <c r="BN13" s="4">
        <v>6.3E-2</v>
      </c>
      <c r="BO13" s="4"/>
      <c r="BP13" s="4"/>
      <c r="BQ13" s="4"/>
      <c r="BR13" s="13">
        <f>0.5*3</f>
        <v>1.5</v>
      </c>
      <c r="BS13" s="4"/>
      <c r="BT13" s="4"/>
      <c r="BU13" s="4"/>
      <c r="BV13" s="4"/>
      <c r="BW13" s="4"/>
      <c r="BX13" s="4"/>
      <c r="BY13" s="4"/>
      <c r="BZ13" s="4"/>
      <c r="CA13" s="4"/>
      <c r="CB13" s="13">
        <f>0.5*0.5</f>
        <v>0.25</v>
      </c>
      <c r="CC13" s="13">
        <f>0.5*0.01</f>
        <v>5.0000000000000001E-3</v>
      </c>
      <c r="CD13" s="4"/>
      <c r="CE13" s="13">
        <f>0.5*0.5</f>
        <v>0.25</v>
      </c>
      <c r="CF13" s="4"/>
      <c r="CG13" s="4"/>
      <c r="CH13" s="4"/>
      <c r="CI13" s="4"/>
      <c r="CJ13" s="4">
        <v>5.9999999999999995E-4</v>
      </c>
      <c r="CK13" s="4">
        <v>5.9999999999999995E-4</v>
      </c>
      <c r="CL13" s="13">
        <f>0.5*0.0004</f>
        <v>2.0000000000000001E-4</v>
      </c>
      <c r="CM13" s="4">
        <v>1.4E-3</v>
      </c>
      <c r="CN13" s="4">
        <v>1E-3</v>
      </c>
      <c r="CO13" s="4"/>
      <c r="CP13" s="4"/>
      <c r="CQ13" s="4"/>
      <c r="CR13" s="13">
        <f>0.5*0.75</f>
        <v>0.375</v>
      </c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13">
        <f>0.5*3.6</f>
        <v>1.8</v>
      </c>
      <c r="DG13" s="4"/>
      <c r="DH13" s="4"/>
      <c r="DI13" s="4"/>
      <c r="DJ13" s="4"/>
      <c r="DK13" s="4"/>
      <c r="DL13" s="4"/>
      <c r="DM13" s="4"/>
      <c r="DN13" s="13">
        <f>0.5*3</f>
        <v>1.5</v>
      </c>
      <c r="DO13" s="4">
        <v>0.223</v>
      </c>
      <c r="DP13" s="4">
        <v>3.9E-2</v>
      </c>
      <c r="DQ13" s="13">
        <f>0.5*0.01</f>
        <v>5.0000000000000001E-3</v>
      </c>
      <c r="DR13" s="13">
        <f>0.5*3</f>
        <v>1.5</v>
      </c>
      <c r="DS13" s="13">
        <f>0.5*3</f>
        <v>1.5</v>
      </c>
      <c r="DT13" s="4">
        <v>0</v>
      </c>
      <c r="DU13" s="13">
        <f>0.5*0.01</f>
        <v>5.0000000000000001E-3</v>
      </c>
      <c r="DV13" s="4"/>
      <c r="DW13" s="4">
        <v>2.48</v>
      </c>
      <c r="DX13" s="4"/>
      <c r="DY13" s="4"/>
      <c r="DZ13" s="4"/>
      <c r="EA13" s="4"/>
      <c r="EB13" s="4"/>
      <c r="EC13" s="4"/>
      <c r="ED13" s="4"/>
      <c r="EE13" s="4"/>
      <c r="XFC13">
        <f t="shared" si="0"/>
        <v>5.0957923728813546</v>
      </c>
    </row>
    <row r="14" spans="1:136 16383:16383" hidden="1" x14ac:dyDescent="0.2">
      <c r="A14" s="27" t="s">
        <v>13</v>
      </c>
      <c r="B14" s="4"/>
      <c r="C14" s="4"/>
      <c r="D14" s="4"/>
      <c r="E14" s="4">
        <v>0.92800000000000005</v>
      </c>
      <c r="F14" s="4"/>
      <c r="G14" s="4"/>
      <c r="H14" s="4"/>
      <c r="I14" s="4"/>
      <c r="J14" s="4"/>
      <c r="K14" s="4"/>
      <c r="L14" s="4"/>
      <c r="M14" s="28"/>
      <c r="N14" s="28"/>
      <c r="O14" s="28"/>
      <c r="P14" s="28"/>
      <c r="Q14" s="29"/>
      <c r="R14" s="28"/>
      <c r="S14" s="4"/>
      <c r="T14" s="4"/>
      <c r="U14" s="4"/>
      <c r="V14" s="30"/>
      <c r="W14" s="30"/>
      <c r="X14" s="4"/>
      <c r="Y14" s="4"/>
      <c r="Z14" s="4"/>
      <c r="AA14" s="28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XFC14">
        <f t="shared" si="0"/>
        <v>0.92800000000000005</v>
      </c>
    </row>
    <row r="15" spans="1:136 16383:16383" hidden="1" x14ac:dyDescent="0.2">
      <c r="A15" s="27" t="s">
        <v>12</v>
      </c>
      <c r="B15" s="4"/>
      <c r="C15" s="4"/>
      <c r="D15" s="4"/>
      <c r="E15" s="4"/>
      <c r="F15" s="4"/>
      <c r="G15" s="4"/>
      <c r="H15" s="28">
        <v>8</v>
      </c>
      <c r="I15" s="4">
        <v>1</v>
      </c>
      <c r="J15" s="4">
        <v>34.700000000000003</v>
      </c>
      <c r="K15" s="4"/>
      <c r="L15" s="4">
        <v>4</v>
      </c>
      <c r="M15" s="28">
        <v>8.4</v>
      </c>
      <c r="N15" s="28">
        <v>1.6</v>
      </c>
      <c r="O15" s="28"/>
      <c r="P15" s="28">
        <v>9.4</v>
      </c>
      <c r="Q15" s="29">
        <v>82</v>
      </c>
      <c r="R15" s="28">
        <v>11.2</v>
      </c>
      <c r="S15" s="4"/>
      <c r="T15" s="4">
        <v>57</v>
      </c>
      <c r="U15" s="4">
        <v>34</v>
      </c>
      <c r="V15" s="30">
        <v>10.61</v>
      </c>
      <c r="W15" s="30">
        <v>2.4</v>
      </c>
      <c r="X15" s="4"/>
      <c r="Y15" s="4"/>
      <c r="Z15" s="4">
        <v>9.8000000000000007</v>
      </c>
      <c r="AA15" s="28">
        <v>6.7</v>
      </c>
      <c r="AB15" s="4"/>
      <c r="AC15" s="13">
        <f>0.5*0.01</f>
        <v>5.0000000000000001E-3</v>
      </c>
      <c r="AD15" s="4">
        <v>0.66</v>
      </c>
      <c r="AE15" s="4">
        <v>0.27</v>
      </c>
      <c r="AF15" s="4"/>
      <c r="AG15" s="4">
        <v>0.93</v>
      </c>
      <c r="AH15" s="4">
        <v>0.03</v>
      </c>
      <c r="AI15" s="4">
        <v>0.03</v>
      </c>
      <c r="AJ15" s="4"/>
      <c r="AK15" s="4">
        <v>2.5000000000000001E-2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13">
        <f>0.5*4.3</f>
        <v>2.15</v>
      </c>
      <c r="BM15" s="4"/>
      <c r="BN15" s="4">
        <v>0.10100000000000001</v>
      </c>
      <c r="BO15" s="4"/>
      <c r="BP15" s="4"/>
      <c r="BQ15" s="4"/>
      <c r="BR15" s="13">
        <f>0.5*3</f>
        <v>1.5</v>
      </c>
      <c r="BS15" s="4"/>
      <c r="BT15" s="4"/>
      <c r="BU15" s="4"/>
      <c r="BV15" s="4"/>
      <c r="BW15" s="4"/>
      <c r="BX15" s="4"/>
      <c r="BY15" s="4"/>
      <c r="BZ15" s="4"/>
      <c r="CA15" s="4"/>
      <c r="CB15" s="4">
        <v>0.65</v>
      </c>
      <c r="CC15" s="4">
        <v>0.01</v>
      </c>
      <c r="CD15" s="4"/>
      <c r="CE15" s="4">
        <v>0.62</v>
      </c>
      <c r="CF15" s="4"/>
      <c r="CG15" s="4"/>
      <c r="CH15" s="4"/>
      <c r="CI15" s="4"/>
      <c r="CJ15" s="4">
        <v>5.9999999999999995E-4</v>
      </c>
      <c r="CK15" s="4">
        <v>1E-3</v>
      </c>
      <c r="CL15" s="4">
        <v>4.0000000000000002E-4</v>
      </c>
      <c r="CM15" s="5">
        <v>1E-3</v>
      </c>
      <c r="CN15" s="4">
        <v>6.9999999999999999E-4</v>
      </c>
      <c r="CO15" s="4"/>
      <c r="CP15" s="4"/>
      <c r="CQ15" s="4"/>
      <c r="CR15" s="13">
        <f>0.5*0.75</f>
        <v>0.375</v>
      </c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15">
        <v>0.15</v>
      </c>
      <c r="DP15" s="4">
        <v>2.1000000000000001E-2</v>
      </c>
      <c r="DQ15" s="4"/>
      <c r="DR15" s="4">
        <v>43</v>
      </c>
      <c r="DS15" s="4">
        <v>43</v>
      </c>
      <c r="DT15" s="4"/>
      <c r="DU15" s="13">
        <f>0.5*0.01</f>
        <v>5.0000000000000001E-3</v>
      </c>
      <c r="DV15" s="4"/>
      <c r="DW15" s="4">
        <v>1.2</v>
      </c>
      <c r="DX15" s="4"/>
      <c r="DY15" s="4"/>
      <c r="DZ15" s="4"/>
      <c r="EA15" s="4"/>
      <c r="EB15" s="4"/>
      <c r="EC15" s="4"/>
      <c r="ED15" s="4"/>
      <c r="EE15" s="4"/>
      <c r="XFC15">
        <f t="shared" si="0"/>
        <v>9.388642499999996</v>
      </c>
    </row>
    <row r="16" spans="1:136 16383:16383" s="3" customFormat="1" hidden="1" x14ac:dyDescent="0.2">
      <c r="A16" s="27" t="s">
        <v>11</v>
      </c>
      <c r="B16" s="4"/>
      <c r="C16" s="4"/>
      <c r="D16" s="4"/>
      <c r="E16" s="4"/>
      <c r="F16" s="4"/>
      <c r="G16" s="4"/>
      <c r="H16" s="4">
        <v>11.3</v>
      </c>
      <c r="I16" s="4">
        <v>1</v>
      </c>
      <c r="J16" s="4">
        <v>41.8</v>
      </c>
      <c r="K16" s="4"/>
      <c r="L16" s="4">
        <v>1</v>
      </c>
      <c r="M16" s="28">
        <v>10.5</v>
      </c>
      <c r="N16" s="28">
        <v>1.5</v>
      </c>
      <c r="O16" s="28"/>
      <c r="P16" s="28">
        <v>6.5</v>
      </c>
      <c r="Q16" s="29">
        <v>103</v>
      </c>
      <c r="R16" s="28">
        <v>13.6</v>
      </c>
      <c r="S16" s="4"/>
      <c r="T16" s="4">
        <v>65</v>
      </c>
      <c r="U16" s="4">
        <v>59</v>
      </c>
      <c r="V16" s="30">
        <v>10.83</v>
      </c>
      <c r="W16" s="30">
        <v>1.93</v>
      </c>
      <c r="X16" s="4"/>
      <c r="Y16" s="4"/>
      <c r="Z16" s="4">
        <v>10.3</v>
      </c>
      <c r="AA16" s="28">
        <v>7</v>
      </c>
      <c r="AB16" s="4"/>
      <c r="AC16" s="13">
        <f>0.5*0.01</f>
        <v>5.0000000000000001E-3</v>
      </c>
      <c r="AD16" s="4">
        <v>0.32</v>
      </c>
      <c r="AE16" s="4">
        <v>0.24</v>
      </c>
      <c r="AF16" s="4"/>
      <c r="AG16" s="4">
        <v>0.56000000000000005</v>
      </c>
      <c r="AH16" s="13">
        <f>0.5*0.02</f>
        <v>0.01</v>
      </c>
      <c r="AI16" s="13">
        <f>0.5*0.03</f>
        <v>1.4999999999999999E-2</v>
      </c>
      <c r="AJ16" s="4"/>
      <c r="AK16" s="4">
        <v>2.1000000000000001E-2</v>
      </c>
      <c r="AL16" s="13">
        <f>0.5*0.001</f>
        <v>5.0000000000000001E-4</v>
      </c>
      <c r="AM16" s="4">
        <v>7.7999999999999996E-3</v>
      </c>
      <c r="AN16" s="13">
        <f>0.5*0.05</f>
        <v>2.5000000000000001E-2</v>
      </c>
      <c r="AO16" s="13">
        <f>0.5*0.005</f>
        <v>2.5000000000000001E-3</v>
      </c>
      <c r="AP16" s="13">
        <f>0.5*0.0002</f>
        <v>1E-4</v>
      </c>
      <c r="AQ16" s="4">
        <v>3.3000000000000002E-2</v>
      </c>
      <c r="AR16" s="4">
        <v>5.0000000000000001E-4</v>
      </c>
      <c r="AS16" s="13">
        <f>0.5*0.001</f>
        <v>5.0000000000000001E-4</v>
      </c>
      <c r="AT16" s="13">
        <f>0.5*0.01</f>
        <v>5.0000000000000001E-3</v>
      </c>
      <c r="AU16" s="4"/>
      <c r="AV16" s="13">
        <f>0.5*0.002</f>
        <v>1E-3</v>
      </c>
      <c r="AW16" s="4"/>
      <c r="AX16" s="4"/>
      <c r="AY16" s="13">
        <f>0.5*0.005</f>
        <v>2.5000000000000001E-3</v>
      </c>
      <c r="AZ16" s="13">
        <f>0.5*0.001</f>
        <v>5.0000000000000001E-4</v>
      </c>
      <c r="BA16" s="4"/>
      <c r="BB16" s="4"/>
      <c r="BC16" s="13">
        <f>0.5*0.01</f>
        <v>5.0000000000000001E-3</v>
      </c>
      <c r="BD16" s="13">
        <f>0.5*0.0005</f>
        <v>2.5000000000000001E-4</v>
      </c>
      <c r="BE16" s="4">
        <v>0.13</v>
      </c>
      <c r="BF16" s="4"/>
      <c r="BG16" s="4"/>
      <c r="BH16" s="4"/>
      <c r="BI16" s="4"/>
      <c r="BJ16" s="4"/>
      <c r="BK16" s="4"/>
      <c r="BL16" s="13">
        <f>0.5*4.3</f>
        <v>2.15</v>
      </c>
      <c r="BM16" s="4"/>
      <c r="BN16" s="4">
        <v>9.7000000000000003E-2</v>
      </c>
      <c r="BO16" s="4"/>
      <c r="BP16" s="4"/>
      <c r="BQ16" s="4"/>
      <c r="BR16" s="13">
        <f>0.5*3</f>
        <v>1.5</v>
      </c>
      <c r="BS16" s="4"/>
      <c r="BT16" s="4"/>
      <c r="BU16" s="4"/>
      <c r="BV16" s="4"/>
      <c r="BW16" s="4"/>
      <c r="BX16" s="4"/>
      <c r="BY16" s="4"/>
      <c r="BZ16" s="4"/>
      <c r="CA16" s="4"/>
      <c r="CB16" s="30">
        <v>0.5</v>
      </c>
      <c r="CC16" s="13">
        <f>0.5*0.01</f>
        <v>5.0000000000000001E-3</v>
      </c>
      <c r="CD16" s="4"/>
      <c r="CE16" s="4">
        <v>0.98</v>
      </c>
      <c r="CF16" s="4"/>
      <c r="CG16" s="4"/>
      <c r="CH16" s="4"/>
      <c r="CI16" s="4"/>
      <c r="CJ16" s="13">
        <f>0.5*0.0004</f>
        <v>2.0000000000000001E-4</v>
      </c>
      <c r="CK16" s="13">
        <f>0.5*0.0004</f>
        <v>2.0000000000000001E-4</v>
      </c>
      <c r="CL16" s="13">
        <f>0.5*0.0004</f>
        <v>2.0000000000000001E-4</v>
      </c>
      <c r="CM16" s="13">
        <f>0.5*0.0004</f>
        <v>2.0000000000000001E-4</v>
      </c>
      <c r="CN16" s="13">
        <f>0.5*0.0004</f>
        <v>2.0000000000000001E-4</v>
      </c>
      <c r="CO16" s="4"/>
      <c r="CP16" s="4"/>
      <c r="CQ16" s="4"/>
      <c r="CR16" s="13">
        <f>0.5*0.75</f>
        <v>0.375</v>
      </c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13">
        <f>0.5*3.6</f>
        <v>1.8</v>
      </c>
      <c r="DG16" s="4"/>
      <c r="DH16" s="4"/>
      <c r="DI16" s="4"/>
      <c r="DJ16" s="4"/>
      <c r="DK16" s="4"/>
      <c r="DL16" s="4"/>
      <c r="DM16" s="4"/>
      <c r="DN16" s="13">
        <f>0.5*3</f>
        <v>1.5</v>
      </c>
      <c r="DO16" s="4">
        <v>0.17100000000000001</v>
      </c>
      <c r="DP16" s="4">
        <v>2.4E-2</v>
      </c>
      <c r="DQ16" s="13">
        <f>0.5*0.01</f>
        <v>5.0000000000000001E-3</v>
      </c>
      <c r="DR16" s="4">
        <v>75</v>
      </c>
      <c r="DS16" s="4">
        <v>75</v>
      </c>
      <c r="DT16" s="4">
        <v>30</v>
      </c>
      <c r="DU16" s="13">
        <f>0.5*0.01</f>
        <v>5.0000000000000001E-3</v>
      </c>
      <c r="DV16" s="4"/>
      <c r="DW16" s="4">
        <v>1.06</v>
      </c>
      <c r="DX16" s="4"/>
      <c r="DY16" s="4"/>
      <c r="DZ16" s="4"/>
      <c r="EA16" s="4"/>
      <c r="EB16" s="4"/>
      <c r="EC16" s="4"/>
      <c r="ED16" s="4"/>
      <c r="EE16" s="4"/>
      <c r="XFC16" s="3">
        <f t="shared" si="0"/>
        <v>9.0816635593220294</v>
      </c>
    </row>
    <row r="17" spans="1:135 16383:16383" s="3" customFormat="1" hidden="1" x14ac:dyDescent="0.2">
      <c r="A17" s="27" t="s">
        <v>10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28"/>
      <c r="N17" s="28"/>
      <c r="O17" s="28"/>
      <c r="P17" s="28"/>
      <c r="Q17" s="29"/>
      <c r="R17" s="28"/>
      <c r="S17" s="4"/>
      <c r="T17" s="4"/>
      <c r="U17" s="4"/>
      <c r="V17" s="30"/>
      <c r="W17" s="30"/>
      <c r="X17" s="4"/>
      <c r="Y17" s="4"/>
      <c r="Z17" s="4"/>
      <c r="AA17" s="28"/>
      <c r="AB17" s="4"/>
      <c r="AC17" s="4"/>
      <c r="AD17" s="4"/>
      <c r="AE17" s="4"/>
      <c r="AF17" s="4"/>
      <c r="AG17" s="4"/>
      <c r="AH17" s="4"/>
      <c r="AI17" s="4"/>
      <c r="AJ17" s="4"/>
      <c r="AK17" s="4">
        <v>3.9E-2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13">
        <f t="shared" ref="BZ17:BZ22" si="1">0.5*0.01</f>
        <v>5.0000000000000001E-3</v>
      </c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13">
        <f t="shared" ref="CQ17:CQ22" si="2">0.5*0.01</f>
        <v>5.0000000000000001E-3</v>
      </c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13">
        <f>0.5*0.01</f>
        <v>5.0000000000000001E-3</v>
      </c>
      <c r="DH17" s="13">
        <f>0.5*0.01</f>
        <v>5.0000000000000001E-3</v>
      </c>
      <c r="DI17" s="13">
        <f>0.5*0.005</f>
        <v>2.5000000000000001E-3</v>
      </c>
      <c r="DJ17" s="13">
        <f>0.5*0.005</f>
        <v>2.5000000000000001E-3</v>
      </c>
      <c r="DK17" s="4"/>
      <c r="DL17" s="13">
        <f>0.5*0.01</f>
        <v>5.0000000000000001E-3</v>
      </c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13">
        <f>0.5*0.01</f>
        <v>5.0000000000000001E-3</v>
      </c>
      <c r="EB17" s="4"/>
      <c r="EC17" s="4"/>
      <c r="ED17" s="4"/>
      <c r="EE17" s="4"/>
      <c r="XFC17" s="3">
        <f t="shared" si="0"/>
        <v>8.222222222222221E-3</v>
      </c>
    </row>
    <row r="18" spans="1:135 16383:16383" s="3" customFormat="1" hidden="1" x14ac:dyDescent="0.2">
      <c r="A18" s="27" t="s">
        <v>9</v>
      </c>
      <c r="B18" s="4"/>
      <c r="C18" s="4"/>
      <c r="D18" s="4"/>
      <c r="E18" s="4"/>
      <c r="F18" s="4"/>
      <c r="G18" s="4"/>
      <c r="H18" s="28">
        <v>13</v>
      </c>
      <c r="I18" s="4">
        <v>1</v>
      </c>
      <c r="J18" s="4">
        <v>44.7</v>
      </c>
      <c r="K18" s="4"/>
      <c r="L18" s="4">
        <v>2</v>
      </c>
      <c r="M18" s="28">
        <v>13</v>
      </c>
      <c r="N18" s="28">
        <v>1.5</v>
      </c>
      <c r="O18" s="28"/>
      <c r="P18" s="28">
        <v>7.3</v>
      </c>
      <c r="Q18" s="29">
        <v>132</v>
      </c>
      <c r="R18" s="28">
        <v>15.2</v>
      </c>
      <c r="S18" s="4"/>
      <c r="T18" s="4">
        <v>45</v>
      </c>
      <c r="U18" s="4">
        <v>40</v>
      </c>
      <c r="V18" s="30">
        <v>11.7</v>
      </c>
      <c r="W18" s="30">
        <v>2.36</v>
      </c>
      <c r="X18" s="4"/>
      <c r="Y18" s="4"/>
      <c r="Z18" s="4">
        <v>13.2</v>
      </c>
      <c r="AA18" s="28">
        <v>8.1</v>
      </c>
      <c r="AB18" s="4"/>
      <c r="AC18" s="4">
        <v>0.04</v>
      </c>
      <c r="AD18" s="4">
        <v>0.26</v>
      </c>
      <c r="AE18" s="4">
        <v>0.25</v>
      </c>
      <c r="AF18" s="4"/>
      <c r="AG18" s="4">
        <v>0.51</v>
      </c>
      <c r="AH18" s="4">
        <v>0.1</v>
      </c>
      <c r="AI18" s="4">
        <v>0.03</v>
      </c>
      <c r="AJ18" s="4"/>
      <c r="AK18" s="4">
        <v>2.9000000000000001E-2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13">
        <f>0.5*4.3</f>
        <v>2.15</v>
      </c>
      <c r="BM18" s="4"/>
      <c r="BN18" s="4">
        <v>0.153</v>
      </c>
      <c r="BO18" s="4"/>
      <c r="BP18" s="4"/>
      <c r="BQ18" s="4"/>
      <c r="BR18" s="13">
        <f>0.5*3</f>
        <v>1.5</v>
      </c>
      <c r="BS18" s="4"/>
      <c r="BT18" s="4"/>
      <c r="BU18" s="4"/>
      <c r="BV18" s="4"/>
      <c r="BW18" s="4"/>
      <c r="BX18" s="4"/>
      <c r="BY18" s="4"/>
      <c r="BZ18" s="13">
        <f t="shared" si="1"/>
        <v>5.0000000000000001E-3</v>
      </c>
      <c r="CA18" s="4"/>
      <c r="CB18" s="13">
        <f>0.5*0.5</f>
        <v>0.25</v>
      </c>
      <c r="CC18" s="13">
        <f>0.5*0.01</f>
        <v>5.0000000000000001E-3</v>
      </c>
      <c r="CD18" s="4"/>
      <c r="CE18" s="4">
        <v>0.753</v>
      </c>
      <c r="CF18" s="4"/>
      <c r="CG18" s="4"/>
      <c r="CH18" s="4"/>
      <c r="CI18" s="4"/>
      <c r="CJ18" s="13">
        <f>0.5*0.0004</f>
        <v>2.0000000000000001E-4</v>
      </c>
      <c r="CK18" s="4">
        <v>4.0000000000000002E-4</v>
      </c>
      <c r="CL18" s="13">
        <f>0.5*0.0004</f>
        <v>2.0000000000000001E-4</v>
      </c>
      <c r="CM18" s="13">
        <f>0.5*0.0004</f>
        <v>2.0000000000000001E-4</v>
      </c>
      <c r="CN18" s="13">
        <f>0.5*0.0004</f>
        <v>2.0000000000000001E-4</v>
      </c>
      <c r="CO18" s="4"/>
      <c r="CP18" s="4"/>
      <c r="CQ18" s="13">
        <f t="shared" si="2"/>
        <v>5.0000000000000001E-3</v>
      </c>
      <c r="CR18" s="13">
        <f>0.5*0.75</f>
        <v>0.375</v>
      </c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>
        <v>0.17899999999999999</v>
      </c>
      <c r="DP18" s="15">
        <v>0.01</v>
      </c>
      <c r="DQ18" s="4"/>
      <c r="DR18" s="4">
        <v>4300</v>
      </c>
      <c r="DS18" s="4">
        <v>4300</v>
      </c>
      <c r="DT18" s="4"/>
      <c r="DU18" s="4">
        <v>0.05</v>
      </c>
      <c r="DV18" s="4"/>
      <c r="DW18" s="4">
        <v>1.1100000000000001</v>
      </c>
      <c r="DX18" s="4"/>
      <c r="DY18" s="4"/>
      <c r="DZ18" s="4"/>
      <c r="EA18" s="4"/>
      <c r="EB18" s="4"/>
      <c r="EC18" s="4"/>
      <c r="ED18" s="4"/>
      <c r="EE18" s="4"/>
      <c r="XFC18" s="3">
        <f t="shared" si="0"/>
        <v>213.28155238095238</v>
      </c>
    </row>
    <row r="19" spans="1:135 16383:16383" hidden="1" x14ac:dyDescent="0.2">
      <c r="A19" s="27" t="s">
        <v>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28"/>
      <c r="N19" s="28"/>
      <c r="O19" s="28"/>
      <c r="P19" s="28"/>
      <c r="Q19" s="29"/>
      <c r="R19" s="28"/>
      <c r="S19" s="4"/>
      <c r="T19" s="4"/>
      <c r="U19" s="4"/>
      <c r="V19" s="4"/>
      <c r="W19" s="4"/>
      <c r="X19" s="4"/>
      <c r="Y19" s="4"/>
      <c r="Z19" s="4"/>
      <c r="AA19" s="28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13">
        <f t="shared" si="1"/>
        <v>5.0000000000000001E-3</v>
      </c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13">
        <f t="shared" si="2"/>
        <v>5.0000000000000001E-3</v>
      </c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13">
        <f>0.5*0.01</f>
        <v>5.0000000000000001E-3</v>
      </c>
      <c r="DH19" s="13">
        <f>0.5*0.01</f>
        <v>5.0000000000000001E-3</v>
      </c>
      <c r="DI19" s="13">
        <f>0.5*0.005</f>
        <v>2.5000000000000001E-3</v>
      </c>
      <c r="DJ19" s="13">
        <f>0.5*0.005</f>
        <v>2.5000000000000001E-3</v>
      </c>
      <c r="DK19" s="4"/>
      <c r="DL19" s="13">
        <f>0.5*0.01</f>
        <v>5.0000000000000001E-3</v>
      </c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13">
        <f>0.5*0.01</f>
        <v>5.0000000000000001E-3</v>
      </c>
      <c r="EB19" s="4"/>
      <c r="EC19" s="4"/>
      <c r="ED19" s="4"/>
      <c r="EE19" s="4"/>
      <c r="XFC19" s="3">
        <f t="shared" si="0"/>
        <v>4.3749999999999995E-3</v>
      </c>
    </row>
    <row r="20" spans="1:135 16383:16383" hidden="1" x14ac:dyDescent="0.2">
      <c r="A20" s="27" t="s">
        <v>7</v>
      </c>
      <c r="B20" s="4"/>
      <c r="C20" s="4"/>
      <c r="D20" s="4"/>
      <c r="E20" s="4"/>
      <c r="F20" s="4"/>
      <c r="G20" s="4"/>
      <c r="H20" s="4">
        <v>5.8</v>
      </c>
      <c r="I20" s="4">
        <v>1</v>
      </c>
      <c r="J20" s="4">
        <v>30.5</v>
      </c>
      <c r="K20" s="4"/>
      <c r="L20" s="4">
        <v>2</v>
      </c>
      <c r="M20" s="28">
        <v>8.4</v>
      </c>
      <c r="N20" s="28">
        <v>1.8</v>
      </c>
      <c r="O20" s="28"/>
      <c r="P20" s="28">
        <v>9.5</v>
      </c>
      <c r="Q20" s="29">
        <v>80</v>
      </c>
      <c r="R20" s="28">
        <v>9</v>
      </c>
      <c r="S20" s="4"/>
      <c r="T20" s="4">
        <v>45</v>
      </c>
      <c r="U20" s="4">
        <v>40</v>
      </c>
      <c r="V20" s="4"/>
      <c r="W20" s="4"/>
      <c r="X20" s="4"/>
      <c r="Y20" s="4"/>
      <c r="Z20" s="4">
        <v>10.7</v>
      </c>
      <c r="AA20" s="28">
        <v>7.5</v>
      </c>
      <c r="AB20" s="4"/>
      <c r="AC20" s="13">
        <f>0.5*0.01</f>
        <v>5.0000000000000001E-3</v>
      </c>
      <c r="AD20" s="13">
        <f>0.5*0.2</f>
        <v>0.1</v>
      </c>
      <c r="AE20" s="4">
        <v>0.21</v>
      </c>
      <c r="AF20" s="4"/>
      <c r="AG20" s="4">
        <v>0.21</v>
      </c>
      <c r="AH20" s="4">
        <v>0.03</v>
      </c>
      <c r="AI20" s="13">
        <f>0.5*0.03</f>
        <v>1.4999999999999999E-2</v>
      </c>
      <c r="AJ20" s="4"/>
      <c r="AK20" s="4">
        <v>1.7999999999999999E-2</v>
      </c>
      <c r="AL20" s="13">
        <f>0.5*0.001</f>
        <v>5.0000000000000001E-4</v>
      </c>
      <c r="AM20" s="4">
        <v>6.4000000000000003E-3</v>
      </c>
      <c r="AN20" s="13">
        <f>0.5*0.05</f>
        <v>2.5000000000000001E-2</v>
      </c>
      <c r="AO20" s="13">
        <f>0.5*0.005</f>
        <v>2.5000000000000001E-3</v>
      </c>
      <c r="AP20" s="4">
        <v>5.0000000000000001E-4</v>
      </c>
      <c r="AQ20" s="4">
        <v>3.3000000000000002E-2</v>
      </c>
      <c r="AR20" s="4">
        <v>1.5E-3</v>
      </c>
      <c r="AS20" s="13">
        <f>0.5*0.001</f>
        <v>5.0000000000000001E-4</v>
      </c>
      <c r="AT20" s="13">
        <f>0.5*0.01</f>
        <v>5.0000000000000001E-3</v>
      </c>
      <c r="AU20" s="4"/>
      <c r="AV20" s="13">
        <f>0.5*0.002</f>
        <v>1E-3</v>
      </c>
      <c r="AW20" s="4"/>
      <c r="AX20" s="4"/>
      <c r="AY20" s="13">
        <f>0.5*0.005</f>
        <v>2.5000000000000001E-3</v>
      </c>
      <c r="AZ20" s="13">
        <f>0.5*0.001</f>
        <v>5.0000000000000001E-4</v>
      </c>
      <c r="BA20" s="4"/>
      <c r="BB20" s="4"/>
      <c r="BC20" s="13">
        <f>0.5*0.01</f>
        <v>5.0000000000000001E-3</v>
      </c>
      <c r="BD20" s="13">
        <f>0.5*0.0005</f>
        <v>2.5000000000000001E-4</v>
      </c>
      <c r="BE20" s="4">
        <v>0.11</v>
      </c>
      <c r="BF20" s="4"/>
      <c r="BG20" s="4"/>
      <c r="BH20" s="4"/>
      <c r="BI20" s="4"/>
      <c r="BJ20" s="4"/>
      <c r="BK20" s="4"/>
      <c r="BL20" s="13">
        <f>0.5*4.3</f>
        <v>2.15</v>
      </c>
      <c r="BM20" s="4"/>
      <c r="BN20" s="15">
        <v>0.14000000000000001</v>
      </c>
      <c r="BO20" s="4"/>
      <c r="BP20" s="4"/>
      <c r="BQ20" s="4"/>
      <c r="BR20" s="13">
        <f>0.5*3</f>
        <v>1.5</v>
      </c>
      <c r="BS20" s="4"/>
      <c r="BT20" s="4"/>
      <c r="BU20" s="4"/>
      <c r="BV20" s="4"/>
      <c r="BW20" s="4"/>
      <c r="BX20" s="4"/>
      <c r="BY20" s="4"/>
      <c r="BZ20" s="13">
        <f t="shared" si="1"/>
        <v>5.0000000000000001E-3</v>
      </c>
      <c r="CA20" s="4"/>
      <c r="CB20" s="30">
        <v>1.6</v>
      </c>
      <c r="CC20" s="13">
        <f>0.5*0.01</f>
        <v>5.0000000000000001E-3</v>
      </c>
      <c r="CD20" s="4"/>
      <c r="CE20" s="13">
        <f>0.5*0.5</f>
        <v>0.25</v>
      </c>
      <c r="CF20" s="4"/>
      <c r="CG20" s="4"/>
      <c r="CH20" s="4"/>
      <c r="CI20" s="4"/>
      <c r="CJ20" s="13">
        <f>0.5*0.0004</f>
        <v>2.0000000000000001E-4</v>
      </c>
      <c r="CK20" s="4">
        <v>4.0000000000000002E-4</v>
      </c>
      <c r="CL20" s="13">
        <f t="shared" ref="CL20:CN21" si="3">0.5*0.0004</f>
        <v>2.0000000000000001E-4</v>
      </c>
      <c r="CM20" s="13">
        <f t="shared" si="3"/>
        <v>2.0000000000000001E-4</v>
      </c>
      <c r="CN20" s="13">
        <f t="shared" si="3"/>
        <v>2.0000000000000001E-4</v>
      </c>
      <c r="CO20" s="4"/>
      <c r="CP20" s="4"/>
      <c r="CQ20" s="13">
        <f t="shared" si="2"/>
        <v>5.0000000000000001E-3</v>
      </c>
      <c r="CR20" s="13">
        <f>0.5*0.75</f>
        <v>0.375</v>
      </c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13">
        <f>0.5*3.6</f>
        <v>1.8</v>
      </c>
      <c r="DG20" s="13">
        <f>0.5*0.01</f>
        <v>5.0000000000000001E-3</v>
      </c>
      <c r="DH20" s="13">
        <f>0.5*0.01</f>
        <v>5.0000000000000001E-3</v>
      </c>
      <c r="DI20" s="13">
        <f>0.5*0.005</f>
        <v>2.5000000000000001E-3</v>
      </c>
      <c r="DJ20" s="13">
        <f>0.5*0.005</f>
        <v>2.5000000000000001E-3</v>
      </c>
      <c r="DK20" s="4"/>
      <c r="DL20" s="13">
        <f>0.5*0.01</f>
        <v>5.0000000000000001E-3</v>
      </c>
      <c r="DM20" s="4"/>
      <c r="DN20" s="13">
        <f>0.5*3</f>
        <v>1.5</v>
      </c>
      <c r="DO20" s="4">
        <v>0.13500000000000001</v>
      </c>
      <c r="DP20" s="4">
        <v>1.2999999999999999E-2</v>
      </c>
      <c r="DQ20" s="4">
        <v>1.2E-2</v>
      </c>
      <c r="DR20" s="4">
        <v>150</v>
      </c>
      <c r="DS20" s="4">
        <v>43</v>
      </c>
      <c r="DT20" s="4">
        <v>9</v>
      </c>
      <c r="DU20" s="13">
        <f>0.5*0.01</f>
        <v>5.0000000000000001E-3</v>
      </c>
      <c r="DV20" s="4"/>
      <c r="DW20" s="4">
        <v>0.93</v>
      </c>
      <c r="DX20" s="4"/>
      <c r="DY20" s="4"/>
      <c r="DZ20" s="4"/>
      <c r="EA20" s="13">
        <f>0.5*0.01</f>
        <v>5.0000000000000001E-3</v>
      </c>
      <c r="EB20" s="4"/>
      <c r="EC20" s="4"/>
      <c r="ED20" s="4"/>
      <c r="EE20" s="4"/>
      <c r="XFC20" s="3">
        <f t="shared" si="0"/>
        <v>7.1451284615384605</v>
      </c>
    </row>
    <row r="21" spans="1:135 16383:16383" hidden="1" x14ac:dyDescent="0.2">
      <c r="A21" s="27" t="s">
        <v>3</v>
      </c>
      <c r="B21" s="4"/>
      <c r="C21" s="4"/>
      <c r="D21" s="4"/>
      <c r="E21" s="4"/>
      <c r="F21" s="4"/>
      <c r="G21" s="4"/>
      <c r="H21" s="4">
        <v>6.6</v>
      </c>
      <c r="I21" s="4">
        <v>1</v>
      </c>
      <c r="J21" s="4">
        <v>34.4</v>
      </c>
      <c r="K21" s="4"/>
      <c r="L21" s="4">
        <v>2</v>
      </c>
      <c r="M21" s="28">
        <v>9.1</v>
      </c>
      <c r="N21" s="28">
        <v>2.9</v>
      </c>
      <c r="O21" s="28"/>
      <c r="P21" s="28">
        <v>5.6</v>
      </c>
      <c r="Q21" s="29">
        <v>84</v>
      </c>
      <c r="R21" s="28">
        <v>10.8</v>
      </c>
      <c r="S21" s="4"/>
      <c r="T21" s="4">
        <v>66</v>
      </c>
      <c r="U21" s="4">
        <v>54</v>
      </c>
      <c r="V21" s="4"/>
      <c r="W21" s="4"/>
      <c r="X21" s="4"/>
      <c r="Y21" s="4"/>
      <c r="Z21" s="4">
        <v>10.4</v>
      </c>
      <c r="AA21" s="28">
        <v>6.5</v>
      </c>
      <c r="AB21" s="4"/>
      <c r="AC21" s="13">
        <f>0.5*0.01</f>
        <v>5.0000000000000001E-3</v>
      </c>
      <c r="AD21" s="13">
        <f>0.5*0.2</f>
        <v>0.1</v>
      </c>
      <c r="AE21" s="4">
        <v>0.23</v>
      </c>
      <c r="AF21" s="4"/>
      <c r="AG21" s="4">
        <v>0.23</v>
      </c>
      <c r="AH21" s="4">
        <v>7.0000000000000007E-2</v>
      </c>
      <c r="AI21" s="4">
        <v>0.04</v>
      </c>
      <c r="AJ21" s="4"/>
      <c r="AK21" s="4">
        <v>1.4999999999999999E-2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13">
        <f>0.5*4.3</f>
        <v>2.15</v>
      </c>
      <c r="BM21" s="4"/>
      <c r="BN21" s="4">
        <v>0.20499999999999999</v>
      </c>
      <c r="BO21" s="4"/>
      <c r="BP21" s="4"/>
      <c r="BQ21" s="4"/>
      <c r="BR21" s="13">
        <f>0.5*3</f>
        <v>1.5</v>
      </c>
      <c r="BS21" s="4"/>
      <c r="BT21" s="4"/>
      <c r="BU21" s="4"/>
      <c r="BV21" s="4"/>
      <c r="BW21" s="4"/>
      <c r="BX21" s="4"/>
      <c r="BY21" s="4"/>
      <c r="BZ21" s="13">
        <f t="shared" si="1"/>
        <v>5.0000000000000001E-3</v>
      </c>
      <c r="CA21" s="4"/>
      <c r="CB21" s="30">
        <v>0.5</v>
      </c>
      <c r="CC21" s="13">
        <f>0.5*0.01</f>
        <v>5.0000000000000001E-3</v>
      </c>
      <c r="CD21" s="4"/>
      <c r="CE21" s="4">
        <v>0.76</v>
      </c>
      <c r="CF21" s="4"/>
      <c r="CG21" s="4"/>
      <c r="CH21" s="4"/>
      <c r="CI21" s="4"/>
      <c r="CJ21" s="13">
        <f>0.5*0.0004</f>
        <v>2.0000000000000001E-4</v>
      </c>
      <c r="CK21" s="4">
        <v>4.0000000000000002E-4</v>
      </c>
      <c r="CL21" s="13">
        <f t="shared" si="3"/>
        <v>2.0000000000000001E-4</v>
      </c>
      <c r="CM21" s="13">
        <f t="shared" si="3"/>
        <v>2.0000000000000001E-4</v>
      </c>
      <c r="CN21" s="13">
        <f t="shared" si="3"/>
        <v>2.0000000000000001E-4</v>
      </c>
      <c r="CO21" s="4"/>
      <c r="CP21" s="4"/>
      <c r="CQ21" s="13">
        <f t="shared" si="2"/>
        <v>5.0000000000000001E-3</v>
      </c>
      <c r="CR21" s="13">
        <f>0.5*0.75</f>
        <v>0.375</v>
      </c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>
        <v>0.16300000000000001</v>
      </c>
      <c r="DP21" s="4">
        <v>1.0999999999999999E-2</v>
      </c>
      <c r="DQ21" s="4"/>
      <c r="DR21" s="4">
        <v>43</v>
      </c>
      <c r="DS21" s="4">
        <v>23</v>
      </c>
      <c r="DT21" s="4"/>
      <c r="DU21" s="13">
        <f>0.5*0.01</f>
        <v>5.0000000000000001E-3</v>
      </c>
      <c r="DV21" s="4"/>
      <c r="DW21" s="4">
        <v>1.02</v>
      </c>
      <c r="DX21" s="4"/>
      <c r="DY21" s="4"/>
      <c r="DZ21" s="4"/>
      <c r="EA21" s="4"/>
      <c r="EB21" s="4"/>
      <c r="EC21" s="4"/>
      <c r="ED21" s="4"/>
      <c r="EE21" s="4"/>
      <c r="XFC21" s="3">
        <f t="shared" si="0"/>
        <v>9.1673799999999996</v>
      </c>
    </row>
    <row r="22" spans="1:135 16383:16383" hidden="1" x14ac:dyDescent="0.2">
      <c r="A22" s="27" t="s">
        <v>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28"/>
      <c r="N22" s="28"/>
      <c r="O22" s="28"/>
      <c r="P22" s="28"/>
      <c r="Q22" s="28"/>
      <c r="R22" s="28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13">
        <f t="shared" si="1"/>
        <v>5.0000000000000001E-3</v>
      </c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13">
        <f t="shared" si="2"/>
        <v>5.0000000000000001E-3</v>
      </c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XFC22" s="3">
        <f t="shared" si="0"/>
        <v>5.0000000000000001E-3</v>
      </c>
    </row>
    <row r="23" spans="1:135 16383:16383" s="2" customFormat="1" hidden="1" x14ac:dyDescent="0.2">
      <c r="A23" s="1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</row>
    <row r="24" spans="1:135 16383:16383" ht="14.25" hidden="1" x14ac:dyDescent="0.2">
      <c r="A24" s="34" t="s">
        <v>1</v>
      </c>
      <c r="B24" s="3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</row>
    <row r="25" spans="1:135 16383:16383" ht="14.25" hidden="1" x14ac:dyDescent="0.2">
      <c r="A25" s="31" t="s">
        <v>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</row>
    <row r="26" spans="1:135 16383:16383" hidden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</row>
    <row r="27" spans="1:135 16383:16383" hidden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</row>
    <row r="28" spans="1:135 16383:16383" hidden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</row>
    <row r="29" spans="1:135 16383:16383" hidden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</row>
    <row r="30" spans="1:135 16383:16383" hidden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</row>
    <row r="31" spans="1:135 16383:16383" hidden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</row>
    <row r="32" spans="1:135 16383:16383" hidden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</row>
    <row r="33" spans="1:135 16383:16383" hidden="1" x14ac:dyDescent="0.2">
      <c r="A33" s="4"/>
      <c r="B33" s="4"/>
      <c r="C33" s="4"/>
      <c r="D33" s="4"/>
      <c r="E33" s="4">
        <f>AVERAGE(E11:E32)</f>
        <v>0.92800000000000005</v>
      </c>
      <c r="F33" s="4"/>
      <c r="G33" s="4"/>
      <c r="H33" s="4">
        <f>AVERAGE(H11:H32)</f>
        <v>6.8125</v>
      </c>
      <c r="I33" s="4">
        <f>AVERAGE(I11:I32)</f>
        <v>1</v>
      </c>
      <c r="J33" s="28">
        <f>AVERAGE(J11:J32)</f>
        <v>37.512499999999996</v>
      </c>
      <c r="K33" s="4"/>
      <c r="L33" s="4">
        <f>AVERAGE(L11:L32)</f>
        <v>2.25</v>
      </c>
      <c r="M33" s="28">
        <f>AVERAGE(M11:M32)</f>
        <v>9.8874999999999993</v>
      </c>
      <c r="N33" s="28">
        <f>AVERAGE(N11:N32)</f>
        <v>1.85</v>
      </c>
      <c r="O33" s="4"/>
      <c r="P33" s="28">
        <f>AVERAGE(P11:P32)</f>
        <v>8.7624999999999993</v>
      </c>
      <c r="Q33" s="29">
        <f>AVERAGE(Q11:Q32)</f>
        <v>92.375</v>
      </c>
      <c r="R33" s="28">
        <f>AVERAGE(R11:R32)</f>
        <v>13.424999999999999</v>
      </c>
      <c r="S33" s="4"/>
      <c r="T33" s="4">
        <f>AVERAGE(T11:T32)</f>
        <v>50.75</v>
      </c>
      <c r="U33" s="4">
        <f>AVERAGE(U11:U32)</f>
        <v>43.25</v>
      </c>
      <c r="V33" s="30">
        <f>AVERAGE(V11:V32)</f>
        <v>10.204999999999998</v>
      </c>
      <c r="W33" s="30">
        <f>AVERAGE(W11:W32)</f>
        <v>2.4883333333333328</v>
      </c>
      <c r="X33" s="4"/>
      <c r="Y33" s="4"/>
      <c r="Z33" s="4">
        <f>AVERAGE(Z11:Z32)</f>
        <v>10.325000000000001</v>
      </c>
      <c r="AA33" s="28">
        <f>AVERAGE(AA11:AA32)</f>
        <v>6.6749999999999998</v>
      </c>
      <c r="AB33" s="4"/>
      <c r="AC33" s="4">
        <f>AVERAGE(AC11:AC32)</f>
        <v>1.0000000000000002E-2</v>
      </c>
      <c r="AD33" s="4">
        <f>AVERAGE(AD11:AD32)</f>
        <v>0.25500000000000006</v>
      </c>
      <c r="AE33" s="4">
        <f>AVERAGE(AE11:AE32)</f>
        <v>0.30875000000000002</v>
      </c>
      <c r="AF33" s="4"/>
      <c r="AG33" s="4">
        <f>AVERAGE(AG11:AG32)</f>
        <v>0.51375000000000004</v>
      </c>
      <c r="AH33" s="4">
        <f>AVERAGE(AH11:AH32)</f>
        <v>3.875E-2</v>
      </c>
      <c r="AI33" s="4">
        <f>AVERAGE(AI11:AI32)</f>
        <v>2.1875000000000002E-2</v>
      </c>
      <c r="AJ33" s="4"/>
      <c r="AK33" s="4">
        <f t="shared" ref="AK33:AT33" si="4">AVERAGE(AK11:AK32)</f>
        <v>3.5875000000000004E-2</v>
      </c>
      <c r="AL33" s="4">
        <f t="shared" si="4"/>
        <v>6.9999999999999999E-4</v>
      </c>
      <c r="AM33" s="4">
        <f t="shared" si="4"/>
        <v>9.1000000000000004E-3</v>
      </c>
      <c r="AN33" s="4">
        <f t="shared" si="4"/>
        <v>2.5000000000000001E-2</v>
      </c>
      <c r="AO33" s="4">
        <f t="shared" si="4"/>
        <v>2.5000000000000001E-3</v>
      </c>
      <c r="AP33" s="4">
        <f t="shared" si="4"/>
        <v>4.2499999999999998E-4</v>
      </c>
      <c r="AQ33" s="4">
        <f t="shared" si="4"/>
        <v>3.5250000000000004E-2</v>
      </c>
      <c r="AR33" s="4">
        <f t="shared" si="4"/>
        <v>7.8750000000000001E-4</v>
      </c>
      <c r="AS33" s="4">
        <f t="shared" si="4"/>
        <v>6.2500000000000001E-4</v>
      </c>
      <c r="AT33" s="4">
        <f t="shared" si="4"/>
        <v>5.0000000000000001E-3</v>
      </c>
      <c r="AU33" s="4"/>
      <c r="AV33" s="4">
        <f>AVERAGE(AV11:AV32)</f>
        <v>1E-3</v>
      </c>
      <c r="AW33" s="4"/>
      <c r="AX33" s="4"/>
      <c r="AY33" s="4">
        <f>AVERAGE(AY11:AY32)</f>
        <v>2.5000000000000001E-3</v>
      </c>
      <c r="AZ33" s="4">
        <f>AVERAGE(AZ11:AZ32)</f>
        <v>5.0000000000000001E-4</v>
      </c>
      <c r="BA33" s="4"/>
      <c r="BB33" s="4"/>
      <c r="BC33" s="4">
        <f>AVERAGE(BC11:BC32)</f>
        <v>5.0000000000000001E-3</v>
      </c>
      <c r="BD33" s="4">
        <f>AVERAGE(BD11:BD32)</f>
        <v>2.5000000000000001E-4</v>
      </c>
      <c r="BE33" s="4">
        <f>AVERAGE(BE11:BE32)</f>
        <v>0.13250000000000001</v>
      </c>
      <c r="BF33" s="4"/>
      <c r="BG33" s="4"/>
      <c r="BH33" s="4"/>
      <c r="BI33" s="4"/>
      <c r="BJ33" s="4"/>
      <c r="BK33" s="4"/>
      <c r="BL33" s="4">
        <f>AVERAGE(BL11:BL32)</f>
        <v>2.15</v>
      </c>
      <c r="BM33" s="4"/>
      <c r="BN33" s="4">
        <f>AVERAGE(BN11:BN32)</f>
        <v>0.145125</v>
      </c>
      <c r="BO33" s="4"/>
      <c r="BP33" s="4"/>
      <c r="BQ33" s="4"/>
      <c r="BR33" s="4">
        <f>AVERAGE(BR11:BR32)</f>
        <v>1.5</v>
      </c>
      <c r="BS33" s="4"/>
      <c r="BT33" s="4"/>
      <c r="BU33" s="4"/>
      <c r="BV33" s="4"/>
      <c r="BW33" s="4"/>
      <c r="BX33" s="4"/>
      <c r="BY33" s="4"/>
      <c r="BZ33" s="4">
        <f>AVERAGE(BZ11:BZ32)</f>
        <v>5.0000000000000001E-3</v>
      </c>
      <c r="CA33" s="4"/>
      <c r="CB33" s="4">
        <f>AVERAGE(CB11:CB32)</f>
        <v>0.71250000000000002</v>
      </c>
      <c r="CC33" s="4">
        <f>AVERAGE(CC11:CC32)</f>
        <v>5.6249999999999998E-3</v>
      </c>
      <c r="CD33" s="4"/>
      <c r="CE33" s="4">
        <f>AVERAGE(CE11:CE32)</f>
        <v>0.65787499999999999</v>
      </c>
      <c r="CF33" s="4"/>
      <c r="CG33" s="4"/>
      <c r="CH33" s="4"/>
      <c r="CI33" s="4"/>
      <c r="CJ33" s="4">
        <f>AVERAGE(CJ11:CJ32)</f>
        <v>4.125E-4</v>
      </c>
      <c r="CK33" s="4">
        <f>AVERAGE(CK11:CK32)</f>
        <v>5.8750000000000002E-4</v>
      </c>
      <c r="CL33" s="4">
        <f>AVERAGE(CL11:CL32)</f>
        <v>2.7500000000000002E-4</v>
      </c>
      <c r="CM33" s="4">
        <f>AVERAGE(CM11:CM32)</f>
        <v>6.3749999999999983E-4</v>
      </c>
      <c r="CN33" s="4">
        <f>AVERAGE(CN11:CN32)</f>
        <v>4.8750000000000009E-4</v>
      </c>
      <c r="CO33" s="4"/>
      <c r="CP33" s="4"/>
      <c r="CQ33" s="4">
        <f>AVERAGE(CQ11:CQ32)</f>
        <v>5.0000000000000001E-3</v>
      </c>
      <c r="CR33" s="4">
        <f>AVERAGE(CR11:CR32)</f>
        <v>0.375</v>
      </c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>
        <f>AVERAGE(DF11:DF32)</f>
        <v>1.8</v>
      </c>
      <c r="DG33" s="4">
        <f>AVERAGE(DG11:DG32)</f>
        <v>5.0000000000000001E-3</v>
      </c>
      <c r="DH33" s="4">
        <f>AVERAGE(DH11:DH32)</f>
        <v>5.0000000000000001E-3</v>
      </c>
      <c r="DI33" s="4">
        <f>AVERAGE(DI11:DI32)</f>
        <v>2.5000000000000001E-3</v>
      </c>
      <c r="DJ33" s="4">
        <f>AVERAGE(DJ11:DJ32)</f>
        <v>2.5000000000000001E-3</v>
      </c>
      <c r="DK33" s="4"/>
      <c r="DL33" s="4">
        <f>AVERAGE(DL11:DL32)</f>
        <v>5.0000000000000001E-3</v>
      </c>
      <c r="DM33" s="4"/>
      <c r="DN33" s="4">
        <f t="shared" ref="DN33:DU33" si="5">AVERAGE(DN11:DN32)</f>
        <v>1.5</v>
      </c>
      <c r="DO33" s="4">
        <f t="shared" si="5"/>
        <v>0.172375</v>
      </c>
      <c r="DP33" s="15">
        <f t="shared" si="5"/>
        <v>2.3750000000000004E-2</v>
      </c>
      <c r="DQ33" s="4">
        <f t="shared" si="5"/>
        <v>6.7499999999999999E-3</v>
      </c>
      <c r="DR33" s="4">
        <f t="shared" si="5"/>
        <v>578.9375</v>
      </c>
      <c r="DS33" s="4">
        <f t="shared" si="5"/>
        <v>563.0625</v>
      </c>
      <c r="DT33" s="4">
        <f t="shared" si="5"/>
        <v>9.75</v>
      </c>
      <c r="DU33" s="4">
        <f t="shared" si="5"/>
        <v>1.1250000000000001E-2</v>
      </c>
      <c r="DV33" s="4"/>
      <c r="DW33" s="4">
        <f>AVERAGE(DW11:DW32)</f>
        <v>1.3687499999999999</v>
      </c>
      <c r="DX33" s="4"/>
      <c r="DY33" s="4"/>
      <c r="DZ33" s="4"/>
      <c r="EA33" s="4">
        <f>AVERAGE(EA11:EA32)</f>
        <v>5.0000000000000001E-3</v>
      </c>
      <c r="EB33" s="4"/>
      <c r="EC33" s="4"/>
      <c r="ED33" s="4"/>
      <c r="EE33" s="4"/>
      <c r="XFC33">
        <f>AVERAGE(E33:XFB33)</f>
        <v>21.501733394607843</v>
      </c>
    </row>
    <row r="34" spans="1:135 16383:16383" hidden="1" x14ac:dyDescent="0.2">
      <c r="A34" s="4"/>
      <c r="B34" s="4"/>
      <c r="C34" s="4"/>
      <c r="D34" s="4"/>
      <c r="E34" s="4">
        <f>MIN(E11:E33)</f>
        <v>0.92800000000000005</v>
      </c>
      <c r="F34" s="4"/>
      <c r="G34" s="4"/>
      <c r="H34" s="4">
        <f>MIN(H11:H33)</f>
        <v>2.7</v>
      </c>
      <c r="I34" s="4">
        <f>MIN(I11:I33)</f>
        <v>1</v>
      </c>
      <c r="J34" s="28">
        <f>MIN(J11:J33)</f>
        <v>24.4</v>
      </c>
      <c r="K34" s="4"/>
      <c r="L34" s="4">
        <f>MIN(L11:L33)</f>
        <v>1</v>
      </c>
      <c r="M34" s="28">
        <f>MIN(M11:M33)</f>
        <v>8.4</v>
      </c>
      <c r="N34" s="28">
        <f>MIN(N11:N33)</f>
        <v>1.2</v>
      </c>
      <c r="O34" s="4"/>
      <c r="P34" s="28">
        <f>MIN(P11:P33)</f>
        <v>5.6</v>
      </c>
      <c r="Q34" s="29">
        <f>MIN(Q11:Q33)</f>
        <v>80</v>
      </c>
      <c r="R34" s="28">
        <f>MIN(R11:R33)</f>
        <v>9</v>
      </c>
      <c r="S34" s="4"/>
      <c r="T34" s="4">
        <f>MIN(T11:T33)</f>
        <v>35</v>
      </c>
      <c r="U34" s="4">
        <f>MIN(U11:U33)</f>
        <v>33</v>
      </c>
      <c r="V34" s="30">
        <f>MIN(V11:V33)</f>
        <v>8.19</v>
      </c>
      <c r="W34" s="30">
        <f>MIN(W11:W33)</f>
        <v>1.91</v>
      </c>
      <c r="X34" s="4"/>
      <c r="Y34" s="4"/>
      <c r="Z34" s="4">
        <f>MIN(Z11:Z33)</f>
        <v>8.5</v>
      </c>
      <c r="AA34" s="28">
        <f>MIN(AA11:AA33)</f>
        <v>5.4</v>
      </c>
      <c r="AB34" s="4"/>
      <c r="AC34" s="4">
        <f>MIN(AC11:AC33)</f>
        <v>5.0000000000000001E-3</v>
      </c>
      <c r="AD34" s="4">
        <f>MIN(AD11:AD33)</f>
        <v>0.1</v>
      </c>
      <c r="AE34" s="4">
        <f>MIN(AE11:AE33)</f>
        <v>0.21</v>
      </c>
      <c r="AF34" s="4"/>
      <c r="AG34" s="4">
        <f>MIN(AG11:AG33)</f>
        <v>0.21</v>
      </c>
      <c r="AH34" s="4">
        <f>MIN(AH11:AH33)</f>
        <v>0.01</v>
      </c>
      <c r="AI34" s="4">
        <f>MIN(AI11:AI33)</f>
        <v>1.4999999999999999E-2</v>
      </c>
      <c r="AJ34" s="4"/>
      <c r="AK34" s="4">
        <f t="shared" ref="AK34:AT34" si="6">MIN(AK11:AK33)</f>
        <v>1.4999999999999999E-2</v>
      </c>
      <c r="AL34" s="4">
        <f t="shared" si="6"/>
        <v>5.0000000000000001E-4</v>
      </c>
      <c r="AM34" s="4">
        <f t="shared" si="6"/>
        <v>6.4000000000000003E-3</v>
      </c>
      <c r="AN34" s="4">
        <f t="shared" si="6"/>
        <v>2.5000000000000001E-2</v>
      </c>
      <c r="AO34" s="4">
        <f t="shared" si="6"/>
        <v>2.5000000000000001E-3</v>
      </c>
      <c r="AP34" s="4">
        <f t="shared" si="6"/>
        <v>1E-4</v>
      </c>
      <c r="AQ34" s="4">
        <f t="shared" si="6"/>
        <v>3.3000000000000002E-2</v>
      </c>
      <c r="AR34" s="4">
        <f t="shared" si="6"/>
        <v>2.5000000000000001E-4</v>
      </c>
      <c r="AS34" s="4">
        <f t="shared" si="6"/>
        <v>5.0000000000000001E-4</v>
      </c>
      <c r="AT34" s="4">
        <f t="shared" si="6"/>
        <v>5.0000000000000001E-3</v>
      </c>
      <c r="AU34" s="4"/>
      <c r="AV34" s="4">
        <f>MIN(AV11:AV33)</f>
        <v>1E-3</v>
      </c>
      <c r="AW34" s="4"/>
      <c r="AX34" s="4"/>
      <c r="AY34" s="4">
        <f>MIN(AY11:AY33)</f>
        <v>2.5000000000000001E-3</v>
      </c>
      <c r="AZ34" s="4">
        <f>MIN(AZ11:AZ33)</f>
        <v>5.0000000000000001E-4</v>
      </c>
      <c r="BA34" s="4"/>
      <c r="BB34" s="4"/>
      <c r="BC34" s="4">
        <f>MIN(BC11:BC33)</f>
        <v>5.0000000000000001E-3</v>
      </c>
      <c r="BD34" s="4">
        <f>MIN(BD11:BD33)</f>
        <v>2.5000000000000001E-4</v>
      </c>
      <c r="BE34" s="4">
        <f>MIN(BE11:BE33)</f>
        <v>0.11</v>
      </c>
      <c r="BF34" s="4"/>
      <c r="BG34" s="4"/>
      <c r="BH34" s="4"/>
      <c r="BI34" s="4"/>
      <c r="BJ34" s="4"/>
      <c r="BK34" s="4"/>
      <c r="BL34" s="4">
        <f>MIN(BL11:BL33)</f>
        <v>2.15</v>
      </c>
      <c r="BM34" s="4"/>
      <c r="BN34" s="4">
        <f>MIN(BN11:BN33)</f>
        <v>6.3E-2</v>
      </c>
      <c r="BO34" s="4"/>
      <c r="BP34" s="4"/>
      <c r="BQ34" s="4"/>
      <c r="BR34" s="4">
        <f>MIN(BR11:BR33)</f>
        <v>1.5</v>
      </c>
      <c r="BS34" s="4"/>
      <c r="BT34" s="4"/>
      <c r="BU34" s="4"/>
      <c r="BV34" s="4"/>
      <c r="BW34" s="4"/>
      <c r="BX34" s="4"/>
      <c r="BY34" s="4"/>
      <c r="BZ34" s="4">
        <f>MIN(BZ11:BZ33)</f>
        <v>5.0000000000000001E-3</v>
      </c>
      <c r="CA34" s="4"/>
      <c r="CB34" s="4">
        <f>MIN(CB11:CB33)</f>
        <v>0.25</v>
      </c>
      <c r="CC34" s="4">
        <f>MIN(CC11:CC33)</f>
        <v>5.0000000000000001E-3</v>
      </c>
      <c r="CD34" s="4"/>
      <c r="CE34" s="4">
        <f>MIN(CE11:CE33)</f>
        <v>0.25</v>
      </c>
      <c r="CF34" s="4"/>
      <c r="CG34" s="4"/>
      <c r="CH34" s="4"/>
      <c r="CI34" s="4"/>
      <c r="CJ34" s="4">
        <f>MIN(CJ11:CJ33)</f>
        <v>2.0000000000000001E-4</v>
      </c>
      <c r="CK34" s="4">
        <f>MIN(CK11:CK33)</f>
        <v>2.0000000000000001E-4</v>
      </c>
      <c r="CL34" s="4">
        <f>MIN(CL11:CL33)</f>
        <v>2.0000000000000001E-4</v>
      </c>
      <c r="CM34" s="4">
        <f>MIN(CM11:CM33)</f>
        <v>2.0000000000000001E-4</v>
      </c>
      <c r="CN34" s="4">
        <f>MIN(CN11:CN33)</f>
        <v>2.0000000000000001E-4</v>
      </c>
      <c r="CO34" s="4"/>
      <c r="CP34" s="4"/>
      <c r="CQ34" s="4">
        <f>MIN(CQ11:CQ33)</f>
        <v>5.0000000000000001E-3</v>
      </c>
      <c r="CR34" s="4">
        <f>MIN(CR11:CR33)</f>
        <v>0.375</v>
      </c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>
        <f>MIN(DF11:DF33)</f>
        <v>1.8</v>
      </c>
      <c r="DG34" s="4">
        <f>MIN(DG11:DG33)</f>
        <v>5.0000000000000001E-3</v>
      </c>
      <c r="DH34" s="4">
        <f>MIN(DH11:DH33)</f>
        <v>5.0000000000000001E-3</v>
      </c>
      <c r="DI34" s="4">
        <f>MIN(DI11:DI33)</f>
        <v>2.5000000000000001E-3</v>
      </c>
      <c r="DJ34" s="4">
        <f>MIN(DJ11:DJ33)</f>
        <v>2.5000000000000001E-3</v>
      </c>
      <c r="DK34" s="4"/>
      <c r="DL34" s="4">
        <f>MIN(DL11:DL33)</f>
        <v>5.0000000000000001E-3</v>
      </c>
      <c r="DM34" s="4"/>
      <c r="DN34" s="4">
        <f t="shared" ref="DN34:DU34" si="7">MIN(DN11:DN33)</f>
        <v>1.5</v>
      </c>
      <c r="DO34" s="4">
        <f t="shared" si="7"/>
        <v>0.13500000000000001</v>
      </c>
      <c r="DP34" s="15">
        <f t="shared" si="7"/>
        <v>0.01</v>
      </c>
      <c r="DQ34" s="4">
        <f t="shared" si="7"/>
        <v>5.0000000000000001E-3</v>
      </c>
      <c r="DR34" s="4">
        <f t="shared" si="7"/>
        <v>1.5</v>
      </c>
      <c r="DS34" s="4">
        <f t="shared" si="7"/>
        <v>1.5</v>
      </c>
      <c r="DT34" s="4">
        <f t="shared" si="7"/>
        <v>0</v>
      </c>
      <c r="DU34" s="4">
        <f t="shared" si="7"/>
        <v>5.0000000000000001E-3</v>
      </c>
      <c r="DV34" s="4"/>
      <c r="DW34" s="4">
        <f>MIN(DW11:DW33)</f>
        <v>0.93</v>
      </c>
      <c r="DX34" s="4"/>
      <c r="DY34" s="4"/>
      <c r="DZ34" s="4"/>
      <c r="EA34" s="4">
        <f>MIN(EA11:EA33)</f>
        <v>5.0000000000000001E-3</v>
      </c>
      <c r="EB34" s="4"/>
      <c r="EC34" s="4"/>
      <c r="ED34" s="4"/>
      <c r="EE34" s="4"/>
      <c r="XFC34">
        <f>MIN(XFC11:XFD33)</f>
        <v>4.3749999999999995E-3</v>
      </c>
    </row>
    <row r="35" spans="1:135 16383:16383" hidden="1" x14ac:dyDescent="0.2">
      <c r="A35" s="4"/>
      <c r="B35" s="4"/>
      <c r="C35" s="4"/>
      <c r="D35" s="4"/>
      <c r="E35" s="4">
        <f>MAX(E11:E34)</f>
        <v>0.92800000000000005</v>
      </c>
      <c r="F35" s="4"/>
      <c r="G35" s="4"/>
      <c r="H35" s="4">
        <f>MAX(H11:H34)</f>
        <v>13</v>
      </c>
      <c r="I35" s="4">
        <f>MAX(I11:I34)</f>
        <v>1</v>
      </c>
      <c r="J35" s="28">
        <f>MAX(J11:J34)</f>
        <v>47.6</v>
      </c>
      <c r="K35" s="4"/>
      <c r="L35" s="4">
        <f>MAX(L11:L34)</f>
        <v>4</v>
      </c>
      <c r="M35" s="28">
        <f>MAX(M11:M34)</f>
        <v>13</v>
      </c>
      <c r="N35" s="28">
        <f>MAX(N11:N34)</f>
        <v>2.9</v>
      </c>
      <c r="O35" s="4"/>
      <c r="P35" s="28">
        <f>MAX(P11:P34)</f>
        <v>11.7</v>
      </c>
      <c r="Q35" s="29">
        <f>MAX(Q11:Q34)</f>
        <v>132</v>
      </c>
      <c r="R35" s="28">
        <f>MAX(R11:R34)</f>
        <v>19.600000000000001</v>
      </c>
      <c r="S35" s="4"/>
      <c r="T35" s="4">
        <f>MAX(T11:T34)</f>
        <v>66</v>
      </c>
      <c r="U35" s="4">
        <f>MAX(U11:U34)</f>
        <v>59</v>
      </c>
      <c r="V35" s="30">
        <f>MAX(V11:V34)</f>
        <v>11.7</v>
      </c>
      <c r="W35" s="30">
        <f>MAX(W11:W34)</f>
        <v>3.55</v>
      </c>
      <c r="X35" s="4"/>
      <c r="Y35" s="4"/>
      <c r="Z35" s="4">
        <f>MAX(Z11:Z34)</f>
        <v>13.2</v>
      </c>
      <c r="AA35" s="28">
        <f>MAX(AA11:AA34)</f>
        <v>8.1</v>
      </c>
      <c r="AB35" s="4"/>
      <c r="AC35" s="4">
        <f>MAX(AC11:AC34)</f>
        <v>0.04</v>
      </c>
      <c r="AD35" s="4">
        <f>MAX(AD11:AD34)</f>
        <v>0.66</v>
      </c>
      <c r="AE35" s="4">
        <f>MAX(AE11:AE34)</f>
        <v>0.56000000000000005</v>
      </c>
      <c r="AF35" s="4"/>
      <c r="AG35" s="4">
        <f>MAX(AG11:AG34)</f>
        <v>0.96</v>
      </c>
      <c r="AH35" s="4">
        <f>MAX(AH11:AH34)</f>
        <v>0.1</v>
      </c>
      <c r="AI35" s="4">
        <f>MAX(AI11:AI34)</f>
        <v>0.04</v>
      </c>
      <c r="AJ35" s="4"/>
      <c r="AK35" s="4">
        <f t="shared" ref="AK35:AT35" si="8">MAX(AK11:AK34)</f>
        <v>0.1</v>
      </c>
      <c r="AL35" s="4">
        <f t="shared" si="8"/>
        <v>1.2999999999999999E-3</v>
      </c>
      <c r="AM35" s="4">
        <f t="shared" si="8"/>
        <v>1.1900000000000001E-2</v>
      </c>
      <c r="AN35" s="4">
        <f t="shared" si="8"/>
        <v>2.5000000000000001E-2</v>
      </c>
      <c r="AO35" s="4">
        <f t="shared" si="8"/>
        <v>2.5000000000000001E-3</v>
      </c>
      <c r="AP35" s="4">
        <f t="shared" si="8"/>
        <v>5.9999999999999995E-4</v>
      </c>
      <c r="AQ35" s="4">
        <f t="shared" si="8"/>
        <v>3.9E-2</v>
      </c>
      <c r="AR35" s="4">
        <f t="shared" si="8"/>
        <v>1.5E-3</v>
      </c>
      <c r="AS35" s="4">
        <f t="shared" si="8"/>
        <v>1E-3</v>
      </c>
      <c r="AT35" s="4">
        <f t="shared" si="8"/>
        <v>5.0000000000000001E-3</v>
      </c>
      <c r="AU35" s="4"/>
      <c r="AV35" s="4">
        <f>MAX(AV11:AV34)</f>
        <v>1E-3</v>
      </c>
      <c r="AW35" s="4"/>
      <c r="AX35" s="4"/>
      <c r="AY35" s="4">
        <f>MAX(AY11:AY34)</f>
        <v>2.5000000000000001E-3</v>
      </c>
      <c r="AZ35" s="4">
        <f>MAX(AZ11:AZ34)</f>
        <v>5.0000000000000001E-4</v>
      </c>
      <c r="BA35" s="4"/>
      <c r="BB35" s="4"/>
      <c r="BC35" s="4">
        <f>MAX(BC11:BC34)</f>
        <v>5.0000000000000001E-3</v>
      </c>
      <c r="BD35" s="4">
        <f>MAX(BD11:BD34)</f>
        <v>2.5000000000000001E-4</v>
      </c>
      <c r="BE35" s="4">
        <f>MAX(BE11:BE34)</f>
        <v>0.17</v>
      </c>
      <c r="BF35" s="4"/>
      <c r="BG35" s="4"/>
      <c r="BH35" s="4"/>
      <c r="BI35" s="4"/>
      <c r="BJ35" s="4"/>
      <c r="BK35" s="4"/>
      <c r="BL35" s="4">
        <f>MAX(BL11:BL34)</f>
        <v>2.15</v>
      </c>
      <c r="BM35" s="4"/>
      <c r="BN35" s="4">
        <f>MAX(BN11:BN34)</f>
        <v>0.27900000000000003</v>
      </c>
      <c r="BO35" s="4"/>
      <c r="BP35" s="4"/>
      <c r="BQ35" s="4"/>
      <c r="BR35" s="4">
        <f>MAX(BR11:BR34)</f>
        <v>1.5</v>
      </c>
      <c r="BS35" s="4"/>
      <c r="BT35" s="4"/>
      <c r="BU35" s="4"/>
      <c r="BV35" s="4"/>
      <c r="BW35" s="4"/>
      <c r="BX35" s="4"/>
      <c r="BY35" s="4"/>
      <c r="BZ35" s="4">
        <f>MAX(BZ11:BZ34)</f>
        <v>5.0000000000000001E-3</v>
      </c>
      <c r="CA35" s="4"/>
      <c r="CB35" s="4">
        <f>MAX(CB11:CB34)</f>
        <v>1.6</v>
      </c>
      <c r="CC35" s="4">
        <f>MAX(CC11:CC34)</f>
        <v>0.01</v>
      </c>
      <c r="CD35" s="4"/>
      <c r="CE35" s="4">
        <f>MAX(CE11:CE34)</f>
        <v>0.98</v>
      </c>
      <c r="CF35" s="4"/>
      <c r="CG35" s="4"/>
      <c r="CH35" s="4"/>
      <c r="CI35" s="4"/>
      <c r="CJ35" s="4">
        <f>MAX(CJ11:CJ34)</f>
        <v>6.9999999999999999E-4</v>
      </c>
      <c r="CK35" s="4">
        <f>MAX(CK11:CK34)</f>
        <v>1E-3</v>
      </c>
      <c r="CL35" s="4">
        <f>MAX(CL11:CL34)</f>
        <v>4.0000000000000002E-4</v>
      </c>
      <c r="CM35" s="4">
        <f>MAX(CM11:CM34)</f>
        <v>1.4E-3</v>
      </c>
      <c r="CN35" s="4">
        <f>MAX(CN11:CN34)</f>
        <v>1E-3</v>
      </c>
      <c r="CO35" s="4"/>
      <c r="CP35" s="4"/>
      <c r="CQ35" s="4">
        <f>MAX(CQ11:CQ34)</f>
        <v>5.0000000000000001E-3</v>
      </c>
      <c r="CR35" s="4">
        <f>MAX(CR11:CR34)</f>
        <v>0.375</v>
      </c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>
        <f>MAX(DF11:DF34)</f>
        <v>1.8</v>
      </c>
      <c r="DG35" s="4">
        <f>MAX(DG11:DG34)</f>
        <v>5.0000000000000001E-3</v>
      </c>
      <c r="DH35" s="4">
        <f>MAX(DH11:DH34)</f>
        <v>5.0000000000000001E-3</v>
      </c>
      <c r="DI35" s="4">
        <f>MAX(DI11:DI34)</f>
        <v>2.5000000000000001E-3</v>
      </c>
      <c r="DJ35" s="4">
        <f>MAX(DJ11:DJ34)</f>
        <v>2.5000000000000001E-3</v>
      </c>
      <c r="DK35" s="4"/>
      <c r="DL35" s="4">
        <f>MAX(DL11:DL34)</f>
        <v>5.0000000000000001E-3</v>
      </c>
      <c r="DM35" s="4"/>
      <c r="DN35" s="4">
        <f t="shared" ref="DN35:DU35" si="9">MAX(DN11:DN34)</f>
        <v>1.5</v>
      </c>
      <c r="DO35" s="4">
        <f t="shared" si="9"/>
        <v>0.223</v>
      </c>
      <c r="DP35" s="15">
        <f t="shared" si="9"/>
        <v>0.04</v>
      </c>
      <c r="DQ35" s="4">
        <f t="shared" si="9"/>
        <v>1.2E-2</v>
      </c>
      <c r="DR35" s="4">
        <f t="shared" si="9"/>
        <v>4300</v>
      </c>
      <c r="DS35" s="4">
        <f t="shared" si="9"/>
        <v>4300</v>
      </c>
      <c r="DT35" s="4">
        <f t="shared" si="9"/>
        <v>30</v>
      </c>
      <c r="DU35" s="4">
        <f t="shared" si="9"/>
        <v>0.05</v>
      </c>
      <c r="DV35" s="4"/>
      <c r="DW35" s="4">
        <f>MAX(DW11:DW34)</f>
        <v>2.48</v>
      </c>
      <c r="DX35" s="4"/>
      <c r="DY35" s="4"/>
      <c r="DZ35" s="4"/>
      <c r="EA35" s="4">
        <f>MAX(EA11:EA34)</f>
        <v>5.0000000000000001E-3</v>
      </c>
      <c r="EB35" s="4"/>
      <c r="EC35" s="4"/>
      <c r="ED35" s="4"/>
      <c r="EE35" s="4"/>
      <c r="XFC35">
        <f>MAX(XFC11:XFD34)</f>
        <v>213.28155238095238</v>
      </c>
    </row>
    <row r="36" spans="1:135 16383:16383" hidden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</row>
    <row r="37" spans="1:135 16383:16383" s="14" customFormat="1" x14ac:dyDescent="0.2">
      <c r="A37" s="40" t="s">
        <v>304</v>
      </c>
      <c r="B37" s="37"/>
      <c r="C37" s="4"/>
      <c r="D37" s="37"/>
      <c r="E37" s="37">
        <v>0.92800000000000005</v>
      </c>
      <c r="F37" s="37"/>
      <c r="G37" s="37"/>
      <c r="H37" s="4">
        <v>6.8125</v>
      </c>
      <c r="I37" s="4">
        <v>1</v>
      </c>
      <c r="J37" s="4">
        <v>37.512499999999996</v>
      </c>
      <c r="K37" s="4"/>
      <c r="L37" s="4">
        <v>2.25</v>
      </c>
      <c r="M37" s="4">
        <v>9.8874999999999993</v>
      </c>
      <c r="N37" s="4">
        <v>1.85</v>
      </c>
      <c r="O37" s="4"/>
      <c r="P37" s="4">
        <v>8.7624999999999993</v>
      </c>
      <c r="Q37" s="4">
        <v>92.375</v>
      </c>
      <c r="R37" s="4">
        <v>13.424999999999999</v>
      </c>
      <c r="S37" s="4"/>
      <c r="T37" s="4">
        <v>50.75</v>
      </c>
      <c r="U37" s="4">
        <v>43.25</v>
      </c>
      <c r="V37" s="4">
        <v>10.204999999999998</v>
      </c>
      <c r="W37" s="4">
        <v>2.4883333333333328</v>
      </c>
      <c r="X37" s="4"/>
      <c r="Y37" s="4"/>
      <c r="Z37" s="4">
        <v>10.325000000000001</v>
      </c>
      <c r="AA37" s="4">
        <v>6.6749999999999998</v>
      </c>
      <c r="AB37" s="4"/>
      <c r="AC37" s="4">
        <v>1.0000000000000002E-2</v>
      </c>
      <c r="AD37" s="4">
        <v>0.25500000000000006</v>
      </c>
      <c r="AE37" s="4">
        <v>0.30875000000000002</v>
      </c>
      <c r="AF37" s="4"/>
      <c r="AG37" s="4">
        <v>0.51375000000000004</v>
      </c>
      <c r="AH37" s="4">
        <v>3.875E-2</v>
      </c>
      <c r="AI37" s="4">
        <v>2.1875000000000002E-2</v>
      </c>
      <c r="AJ37" s="4"/>
      <c r="AK37" s="4">
        <v>3.5875000000000004E-2</v>
      </c>
      <c r="AL37" s="4">
        <v>6.9999999999999999E-4</v>
      </c>
      <c r="AM37" s="4">
        <v>9.1000000000000004E-3</v>
      </c>
      <c r="AN37" s="4" t="s">
        <v>297</v>
      </c>
      <c r="AO37" s="4" t="s">
        <v>298</v>
      </c>
      <c r="AP37" s="4">
        <v>4.2499999999999998E-4</v>
      </c>
      <c r="AQ37" s="4">
        <v>3.5250000000000004E-2</v>
      </c>
      <c r="AR37" s="4">
        <v>7.8750000000000001E-4</v>
      </c>
      <c r="AS37" s="4">
        <v>6.2500000000000001E-4</v>
      </c>
      <c r="AT37" s="4" t="s">
        <v>4</v>
      </c>
      <c r="AU37" s="4"/>
      <c r="AV37" s="4" t="s">
        <v>6</v>
      </c>
      <c r="AW37" s="4"/>
      <c r="AX37" s="4"/>
      <c r="AY37" s="4" t="s">
        <v>298</v>
      </c>
      <c r="AZ37" s="4" t="s">
        <v>5</v>
      </c>
      <c r="BA37" s="4"/>
      <c r="BB37" s="4"/>
      <c r="BC37" s="4" t="s">
        <v>4</v>
      </c>
      <c r="BD37" s="4" t="s">
        <v>299</v>
      </c>
      <c r="BE37" s="4">
        <v>0.13250000000000001</v>
      </c>
      <c r="BF37" s="4"/>
      <c r="BG37" s="4"/>
      <c r="BH37" s="4"/>
      <c r="BI37" s="4"/>
      <c r="BJ37" s="4"/>
      <c r="BK37" s="4"/>
      <c r="BL37" s="4" t="s">
        <v>300</v>
      </c>
      <c r="BM37" s="4"/>
      <c r="BN37" s="4">
        <v>0.145125</v>
      </c>
      <c r="BO37" s="4"/>
      <c r="BP37" s="4"/>
      <c r="BQ37" s="4"/>
      <c r="BR37" s="4" t="s">
        <v>301</v>
      </c>
      <c r="BS37" s="4"/>
      <c r="BT37" s="4"/>
      <c r="BU37" s="4"/>
      <c r="BV37" s="4"/>
      <c r="BW37" s="4"/>
      <c r="BX37" s="4"/>
      <c r="BY37" s="4"/>
      <c r="BZ37" s="4" t="s">
        <v>4</v>
      </c>
      <c r="CA37" s="4"/>
      <c r="CB37" s="4">
        <v>0.71250000000000002</v>
      </c>
      <c r="CC37" s="4">
        <v>5.6249999999999998E-3</v>
      </c>
      <c r="CD37" s="4"/>
      <c r="CE37" s="4">
        <v>0.65787499999999999</v>
      </c>
      <c r="CF37" s="4"/>
      <c r="CG37" s="4"/>
      <c r="CH37" s="4"/>
      <c r="CI37" s="4"/>
      <c r="CJ37" s="4">
        <v>4.125E-4</v>
      </c>
      <c r="CK37" s="4">
        <v>5.8750000000000002E-4</v>
      </c>
      <c r="CL37" s="4">
        <v>2.7500000000000002E-4</v>
      </c>
      <c r="CM37" s="4">
        <v>6.3749999999999983E-4</v>
      </c>
      <c r="CN37" s="4">
        <v>4.8750000000000009E-4</v>
      </c>
      <c r="CO37" s="4"/>
      <c r="CP37" s="4"/>
      <c r="CQ37" s="4" t="s">
        <v>4</v>
      </c>
      <c r="CR37" s="4" t="s">
        <v>302</v>
      </c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 t="s">
        <v>303</v>
      </c>
      <c r="DG37" s="4" t="s">
        <v>4</v>
      </c>
      <c r="DH37" s="4" t="s">
        <v>4</v>
      </c>
      <c r="DI37" s="4" t="s">
        <v>298</v>
      </c>
      <c r="DJ37" s="4" t="s">
        <v>298</v>
      </c>
      <c r="DK37" s="4"/>
      <c r="DL37" s="4" t="s">
        <v>4</v>
      </c>
      <c r="DM37" s="4"/>
      <c r="DN37" s="4" t="s">
        <v>301</v>
      </c>
      <c r="DO37" s="4">
        <v>0.172375</v>
      </c>
      <c r="DP37" s="4">
        <v>2.3750000000000004E-2</v>
      </c>
      <c r="DQ37" s="4">
        <v>6.7499999999999999E-3</v>
      </c>
      <c r="DR37" s="4">
        <v>578.9375</v>
      </c>
      <c r="DS37" s="4">
        <v>563.0625</v>
      </c>
      <c r="DT37" s="4">
        <v>9.75</v>
      </c>
      <c r="DU37" s="4">
        <v>1.1250000000000001E-2</v>
      </c>
      <c r="DV37" s="4"/>
      <c r="DW37" s="4">
        <v>1.3687499999999999</v>
      </c>
      <c r="DX37" s="4"/>
      <c r="DY37" s="4"/>
      <c r="DZ37" s="4"/>
      <c r="EA37" s="4" t="s">
        <v>4</v>
      </c>
      <c r="EB37" s="4"/>
      <c r="EC37" s="4"/>
      <c r="ED37" s="4"/>
      <c r="EE37" s="4"/>
      <c r="XFC37" s="14">
        <v>21.501733394607843</v>
      </c>
    </row>
    <row r="38" spans="1:135 16383:16383" s="14" customFormat="1" x14ac:dyDescent="0.2">
      <c r="A38" s="40" t="s">
        <v>306</v>
      </c>
      <c r="B38" s="37"/>
      <c r="C38" s="4"/>
      <c r="D38" s="37"/>
      <c r="E38" s="37">
        <v>0.92800000000000005</v>
      </c>
      <c r="F38" s="37"/>
      <c r="G38" s="37"/>
      <c r="H38" s="4">
        <v>13</v>
      </c>
      <c r="I38" s="4">
        <v>1</v>
      </c>
      <c r="J38" s="4">
        <v>47.6</v>
      </c>
      <c r="K38" s="4"/>
      <c r="L38" s="4">
        <v>4</v>
      </c>
      <c r="M38" s="4">
        <v>13</v>
      </c>
      <c r="N38" s="4">
        <v>2.9</v>
      </c>
      <c r="O38" s="4"/>
      <c r="P38" s="4">
        <v>11.7</v>
      </c>
      <c r="Q38" s="4">
        <v>132</v>
      </c>
      <c r="R38" s="4">
        <v>19.600000000000001</v>
      </c>
      <c r="S38" s="4"/>
      <c r="T38" s="4">
        <v>66</v>
      </c>
      <c r="U38" s="4">
        <v>59</v>
      </c>
      <c r="V38" s="4">
        <v>11.7</v>
      </c>
      <c r="W38" s="4">
        <v>3.55</v>
      </c>
      <c r="X38" s="4"/>
      <c r="Y38" s="4"/>
      <c r="Z38" s="4">
        <v>13.2</v>
      </c>
      <c r="AA38" s="4">
        <v>8.1</v>
      </c>
      <c r="AB38" s="4"/>
      <c r="AC38" s="4">
        <v>0.04</v>
      </c>
      <c r="AD38" s="4">
        <v>0.66</v>
      </c>
      <c r="AE38" s="4">
        <v>0.56000000000000005</v>
      </c>
      <c r="AF38" s="4"/>
      <c r="AG38" s="4">
        <v>0.96</v>
      </c>
      <c r="AH38" s="4">
        <v>0.1</v>
      </c>
      <c r="AI38" s="4">
        <v>0.04</v>
      </c>
      <c r="AJ38" s="4"/>
      <c r="AK38" s="4">
        <v>0.1</v>
      </c>
      <c r="AL38" s="4">
        <v>1.2999999999999999E-3</v>
      </c>
      <c r="AM38" s="4">
        <v>1.1900000000000001E-2</v>
      </c>
      <c r="AN38" s="4">
        <v>2.5000000000000001E-2</v>
      </c>
      <c r="AO38" s="4">
        <v>2.5000000000000001E-3</v>
      </c>
      <c r="AP38" s="4">
        <v>5.9999999999999995E-4</v>
      </c>
      <c r="AQ38" s="4">
        <v>3.9E-2</v>
      </c>
      <c r="AR38" s="4">
        <v>1.5E-3</v>
      </c>
      <c r="AS38" s="4">
        <v>1E-3</v>
      </c>
      <c r="AT38" s="4">
        <v>5.0000000000000001E-3</v>
      </c>
      <c r="AU38" s="4"/>
      <c r="AV38" s="4">
        <v>1E-3</v>
      </c>
      <c r="AW38" s="4"/>
      <c r="AX38" s="4"/>
      <c r="AY38" s="4">
        <v>2.5000000000000001E-3</v>
      </c>
      <c r="AZ38" s="4">
        <v>5.0000000000000001E-4</v>
      </c>
      <c r="BA38" s="4"/>
      <c r="BB38" s="4"/>
      <c r="BC38" s="4">
        <v>5.0000000000000001E-3</v>
      </c>
      <c r="BD38" s="4">
        <v>2.5000000000000001E-4</v>
      </c>
      <c r="BE38" s="4">
        <v>0.17</v>
      </c>
      <c r="BF38" s="4"/>
      <c r="BG38" s="4"/>
      <c r="BH38" s="4"/>
      <c r="BI38" s="4"/>
      <c r="BJ38" s="4"/>
      <c r="BK38" s="4"/>
      <c r="BL38" s="4">
        <v>2.15</v>
      </c>
      <c r="BM38" s="4"/>
      <c r="BN38" s="4">
        <v>0.27900000000000003</v>
      </c>
      <c r="BO38" s="4"/>
      <c r="BP38" s="4"/>
      <c r="BQ38" s="4"/>
      <c r="BR38" s="4">
        <v>1.5</v>
      </c>
      <c r="BS38" s="4"/>
      <c r="BT38" s="4"/>
      <c r="BU38" s="4"/>
      <c r="BV38" s="4"/>
      <c r="BW38" s="4"/>
      <c r="BX38" s="4"/>
      <c r="BY38" s="4"/>
      <c r="BZ38" s="4">
        <v>5.0000000000000001E-3</v>
      </c>
      <c r="CA38" s="4"/>
      <c r="CB38" s="4">
        <v>1.6</v>
      </c>
      <c r="CC38" s="4">
        <v>0.01</v>
      </c>
      <c r="CD38" s="4"/>
      <c r="CE38" s="4">
        <v>0.98</v>
      </c>
      <c r="CF38" s="4"/>
      <c r="CG38" s="4"/>
      <c r="CH38" s="4"/>
      <c r="CI38" s="4"/>
      <c r="CJ38" s="4">
        <v>6.9999999999999999E-4</v>
      </c>
      <c r="CK38" s="4">
        <v>1E-3</v>
      </c>
      <c r="CL38" s="4">
        <v>4.0000000000000002E-4</v>
      </c>
      <c r="CM38" s="4">
        <v>1.4E-3</v>
      </c>
      <c r="CN38" s="4">
        <v>1E-3</v>
      </c>
      <c r="CO38" s="4"/>
      <c r="CP38" s="4"/>
      <c r="CQ38" s="4">
        <v>5.0000000000000001E-3</v>
      </c>
      <c r="CR38" s="4">
        <v>0.375</v>
      </c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>
        <v>1.8</v>
      </c>
      <c r="DG38" s="4">
        <v>5.0000000000000001E-3</v>
      </c>
      <c r="DH38" s="4">
        <v>5.0000000000000001E-3</v>
      </c>
      <c r="DI38" s="4">
        <v>2.5000000000000001E-3</v>
      </c>
      <c r="DJ38" s="4">
        <v>2.5000000000000001E-3</v>
      </c>
      <c r="DK38" s="4"/>
      <c r="DL38" s="4">
        <v>5.0000000000000001E-3</v>
      </c>
      <c r="DM38" s="4"/>
      <c r="DN38" s="4">
        <v>1.5</v>
      </c>
      <c r="DO38" s="4">
        <v>0.223</v>
      </c>
      <c r="DP38" s="4">
        <v>0.04</v>
      </c>
      <c r="DQ38" s="4">
        <v>1.2E-2</v>
      </c>
      <c r="DR38" s="4">
        <v>4300</v>
      </c>
      <c r="DS38" s="4">
        <v>4300</v>
      </c>
      <c r="DT38" s="4">
        <v>30</v>
      </c>
      <c r="DU38" s="4">
        <v>0.05</v>
      </c>
      <c r="DV38" s="4"/>
      <c r="DW38" s="4">
        <v>2.48</v>
      </c>
      <c r="DX38" s="4"/>
      <c r="DY38" s="4"/>
      <c r="DZ38" s="4"/>
      <c r="EA38" s="4">
        <v>5.0000000000000001E-3</v>
      </c>
      <c r="EB38" s="4"/>
      <c r="EC38" s="4"/>
      <c r="ED38" s="4"/>
      <c r="EE38" s="4"/>
      <c r="XFC38" s="14">
        <v>213.28155238095238</v>
      </c>
    </row>
    <row r="39" spans="1:135 16383:16383" s="14" customFormat="1" x14ac:dyDescent="0.2">
      <c r="A39" s="40" t="s">
        <v>305</v>
      </c>
      <c r="B39" s="37"/>
      <c r="C39" s="4"/>
      <c r="D39" s="37"/>
      <c r="E39" s="37">
        <v>0.92800000000000005</v>
      </c>
      <c r="F39" s="37"/>
      <c r="G39" s="37"/>
      <c r="H39" s="4">
        <v>2.7</v>
      </c>
      <c r="I39" s="4">
        <v>1</v>
      </c>
      <c r="J39" s="4">
        <v>24.4</v>
      </c>
      <c r="K39" s="4"/>
      <c r="L39" s="4">
        <v>1</v>
      </c>
      <c r="M39" s="4">
        <v>8.4</v>
      </c>
      <c r="N39" s="4">
        <v>1.2</v>
      </c>
      <c r="O39" s="4"/>
      <c r="P39" s="4">
        <v>5.6</v>
      </c>
      <c r="Q39" s="4">
        <v>80</v>
      </c>
      <c r="R39" s="4">
        <v>9</v>
      </c>
      <c r="S39" s="4"/>
      <c r="T39" s="4">
        <v>35</v>
      </c>
      <c r="U39" s="4">
        <v>33</v>
      </c>
      <c r="V39" s="4">
        <v>8.19</v>
      </c>
      <c r="W39" s="4">
        <v>1.91</v>
      </c>
      <c r="X39" s="4"/>
      <c r="Y39" s="4"/>
      <c r="Z39" s="4">
        <v>8.5</v>
      </c>
      <c r="AA39" s="4">
        <v>5.4</v>
      </c>
      <c r="AB39" s="4"/>
      <c r="AC39" s="4">
        <v>5.0000000000000001E-3</v>
      </c>
      <c r="AD39" s="4">
        <v>0.1</v>
      </c>
      <c r="AE39" s="4">
        <v>0.21</v>
      </c>
      <c r="AF39" s="4"/>
      <c r="AG39" s="4">
        <v>0.21</v>
      </c>
      <c r="AH39" s="4">
        <v>0.01</v>
      </c>
      <c r="AI39" s="4">
        <v>1.4999999999999999E-2</v>
      </c>
      <c r="AJ39" s="4"/>
      <c r="AK39" s="4">
        <v>1.4999999999999999E-2</v>
      </c>
      <c r="AL39" s="4">
        <v>5.0000000000000001E-4</v>
      </c>
      <c r="AM39" s="4">
        <v>6.4000000000000003E-3</v>
      </c>
      <c r="AN39" s="4">
        <v>2.5000000000000001E-2</v>
      </c>
      <c r="AO39" s="4">
        <v>2.5000000000000001E-3</v>
      </c>
      <c r="AP39" s="4">
        <v>1E-4</v>
      </c>
      <c r="AQ39" s="4">
        <v>3.3000000000000002E-2</v>
      </c>
      <c r="AR39" s="4">
        <v>2.5000000000000001E-4</v>
      </c>
      <c r="AS39" s="4">
        <v>5.0000000000000001E-4</v>
      </c>
      <c r="AT39" s="4">
        <v>5.0000000000000001E-3</v>
      </c>
      <c r="AU39" s="4"/>
      <c r="AV39" s="4">
        <v>1E-3</v>
      </c>
      <c r="AW39" s="4"/>
      <c r="AX39" s="4"/>
      <c r="AY39" s="4">
        <v>2.5000000000000001E-3</v>
      </c>
      <c r="AZ39" s="4">
        <v>5.0000000000000001E-4</v>
      </c>
      <c r="BA39" s="4"/>
      <c r="BB39" s="4"/>
      <c r="BC39" s="4">
        <v>5.0000000000000001E-3</v>
      </c>
      <c r="BD39" s="4">
        <v>2.5000000000000001E-4</v>
      </c>
      <c r="BE39" s="4">
        <v>0.11</v>
      </c>
      <c r="BF39" s="4"/>
      <c r="BG39" s="4"/>
      <c r="BH39" s="4"/>
      <c r="BI39" s="4"/>
      <c r="BJ39" s="4"/>
      <c r="BK39" s="4"/>
      <c r="BL39" s="4">
        <v>2.15</v>
      </c>
      <c r="BM39" s="4"/>
      <c r="BN39" s="4">
        <v>6.3E-2</v>
      </c>
      <c r="BO39" s="4"/>
      <c r="BP39" s="4"/>
      <c r="BQ39" s="4"/>
      <c r="BR39" s="4">
        <v>1.5</v>
      </c>
      <c r="BS39" s="4"/>
      <c r="BT39" s="4"/>
      <c r="BU39" s="4"/>
      <c r="BV39" s="4"/>
      <c r="BW39" s="4"/>
      <c r="BX39" s="4"/>
      <c r="BY39" s="4"/>
      <c r="BZ39" s="4">
        <v>5.0000000000000001E-3</v>
      </c>
      <c r="CA39" s="4"/>
      <c r="CB39" s="4">
        <v>0.25</v>
      </c>
      <c r="CC39" s="4">
        <v>5.0000000000000001E-3</v>
      </c>
      <c r="CD39" s="4"/>
      <c r="CE39" s="4">
        <v>0.25</v>
      </c>
      <c r="CF39" s="4"/>
      <c r="CG39" s="4"/>
      <c r="CH39" s="4"/>
      <c r="CI39" s="4"/>
      <c r="CJ39" s="4">
        <v>2.0000000000000001E-4</v>
      </c>
      <c r="CK39" s="4">
        <v>2.0000000000000001E-4</v>
      </c>
      <c r="CL39" s="4">
        <v>2.0000000000000001E-4</v>
      </c>
      <c r="CM39" s="4">
        <v>2.0000000000000001E-4</v>
      </c>
      <c r="CN39" s="4">
        <v>2.0000000000000001E-4</v>
      </c>
      <c r="CO39" s="4"/>
      <c r="CP39" s="4"/>
      <c r="CQ39" s="4">
        <v>5.0000000000000001E-3</v>
      </c>
      <c r="CR39" s="4">
        <v>0.375</v>
      </c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>
        <v>1.8</v>
      </c>
      <c r="DG39" s="4">
        <v>5.0000000000000001E-3</v>
      </c>
      <c r="DH39" s="4">
        <v>5.0000000000000001E-3</v>
      </c>
      <c r="DI39" s="4">
        <v>2.5000000000000001E-3</v>
      </c>
      <c r="DJ39" s="4">
        <v>2.5000000000000001E-3</v>
      </c>
      <c r="DK39" s="4"/>
      <c r="DL39" s="4">
        <v>5.0000000000000001E-3</v>
      </c>
      <c r="DM39" s="4"/>
      <c r="DN39" s="4">
        <v>1.5</v>
      </c>
      <c r="DO39" s="4">
        <v>0.13500000000000001</v>
      </c>
      <c r="DP39" s="4">
        <v>0.01</v>
      </c>
      <c r="DQ39" s="4">
        <v>5.0000000000000001E-3</v>
      </c>
      <c r="DR39" s="4">
        <v>1.5</v>
      </c>
      <c r="DS39" s="4">
        <v>1.5</v>
      </c>
      <c r="DT39" s="4">
        <v>0</v>
      </c>
      <c r="DU39" s="4">
        <v>5.0000000000000001E-3</v>
      </c>
      <c r="DV39" s="4"/>
      <c r="DW39" s="4">
        <v>0.93</v>
      </c>
      <c r="DX39" s="4"/>
      <c r="DY39" s="4"/>
      <c r="DZ39" s="4"/>
      <c r="EA39" s="4">
        <v>5.0000000000000001E-3</v>
      </c>
      <c r="EB39" s="4"/>
      <c r="EC39" s="4"/>
      <c r="ED39" s="4"/>
      <c r="EE39" s="4"/>
      <c r="XFC39" s="14">
        <v>4.3749999999999995E-3</v>
      </c>
    </row>
  </sheetData>
  <mergeCells count="19">
    <mergeCell ref="B37:B39"/>
    <mergeCell ref="D37:D39"/>
    <mergeCell ref="E37:E39"/>
    <mergeCell ref="F37:F39"/>
    <mergeCell ref="G37:G39"/>
    <mergeCell ref="S8:Z8"/>
    <mergeCell ref="DR8:DT8"/>
    <mergeCell ref="DU8:EE8"/>
    <mergeCell ref="A24:B24"/>
    <mergeCell ref="AA8:AB8"/>
    <mergeCell ref="AC8:AJ8"/>
    <mergeCell ref="AK8:BH8"/>
    <mergeCell ref="BI8:DE8"/>
    <mergeCell ref="DF8:DN8"/>
    <mergeCell ref="DO8:DQ8"/>
    <mergeCell ref="A8:A9"/>
    <mergeCell ref="B8:G8"/>
    <mergeCell ref="H8:L8"/>
    <mergeCell ref="M8:R8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Mała Kamienna 4,3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siwka</dc:creator>
  <cp:lastModifiedBy>Michał Błachuta</cp:lastModifiedBy>
  <dcterms:created xsi:type="dcterms:W3CDTF">2014-09-09T09:28:58Z</dcterms:created>
  <dcterms:modified xsi:type="dcterms:W3CDTF">2014-10-09T07:16:41Z</dcterms:modified>
</cp:coreProperties>
</file>