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brun\Downloads\"/>
    </mc:Choice>
  </mc:AlternateContent>
  <xr:revisionPtr revIDLastSave="0" documentId="8_{B114289D-AC66-40E3-8ED3-BB33F6DEE87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ster Sheet" sheetId="1" r:id="rId1"/>
    <sheet name="Baseline Characteristics" sheetId="2" r:id="rId2"/>
    <sheet name="Inflammatory Mediator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34" i="1" l="1"/>
  <c r="DF115" i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3" i="3"/>
  <c r="DF134" i="1"/>
  <c r="DF135" i="1"/>
  <c r="DF136" i="1"/>
  <c r="DF137" i="1"/>
  <c r="DF138" i="1"/>
  <c r="DF139" i="1"/>
  <c r="DF113" i="1"/>
  <c r="DF118" i="1"/>
  <c r="DF117" i="1"/>
  <c r="DF85" i="1"/>
  <c r="DF106" i="1"/>
  <c r="DF77" i="1"/>
  <c r="DF108" i="1"/>
  <c r="DF89" i="1"/>
  <c r="DF140" i="1"/>
  <c r="DF141" i="1"/>
  <c r="DF122" i="1"/>
  <c r="DF80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19" i="1"/>
  <c r="DF130" i="1"/>
  <c r="DF132" i="1"/>
  <c r="DF154" i="1"/>
  <c r="DF124" i="1"/>
  <c r="DF126" i="1"/>
  <c r="DF127" i="1"/>
  <c r="DF131" i="1"/>
  <c r="DF103" i="1"/>
  <c r="DF84" i="1"/>
  <c r="DF102" i="1"/>
  <c r="DF88" i="1"/>
  <c r="DF128" i="1"/>
  <c r="DF123" i="1"/>
  <c r="DF100" i="1"/>
  <c r="DF98" i="1"/>
  <c r="DF78" i="1"/>
  <c r="DF83" i="1"/>
  <c r="DF97" i="1"/>
  <c r="DF99" i="1"/>
  <c r="DF79" i="1"/>
  <c r="DF155" i="1"/>
  <c r="DF156" i="1"/>
  <c r="DF157" i="1"/>
  <c r="DF158" i="1"/>
  <c r="DF112" i="1"/>
  <c r="DF111" i="1"/>
  <c r="DF120" i="1"/>
  <c r="DF114" i="1"/>
  <c r="DF159" i="1"/>
  <c r="DF86" i="1"/>
  <c r="DF160" i="1"/>
  <c r="DF110" i="1"/>
  <c r="DF161" i="1"/>
  <c r="DF162" i="1"/>
  <c r="DF129" i="1"/>
  <c r="DF163" i="1"/>
  <c r="DF164" i="1"/>
  <c r="DF165" i="1"/>
  <c r="DF166" i="1"/>
  <c r="DF105" i="1"/>
  <c r="DF116" i="1"/>
  <c r="DF87" i="1"/>
  <c r="DF82" i="1"/>
  <c r="DF167" i="1"/>
  <c r="DF109" i="1"/>
  <c r="DF168" i="1"/>
  <c r="DF107" i="1"/>
  <c r="DF101" i="1"/>
  <c r="DF91" i="1"/>
  <c r="DF76" i="1"/>
  <c r="DF81" i="1"/>
  <c r="DF169" i="1"/>
  <c r="DF170" i="1"/>
  <c r="DF121" i="1"/>
  <c r="DF95" i="1"/>
  <c r="DF171" i="1"/>
  <c r="DF172" i="1"/>
  <c r="DF75" i="1"/>
  <c r="DF125" i="1"/>
  <c r="DF96" i="1"/>
  <c r="DF173" i="1"/>
  <c r="DF93" i="1"/>
  <c r="DF174" i="1"/>
  <c r="DF175" i="1"/>
  <c r="DF176" i="1"/>
  <c r="DF177" i="1"/>
  <c r="DF178" i="1"/>
  <c r="DF179" i="1"/>
  <c r="DF180" i="1"/>
  <c r="DF181" i="1"/>
  <c r="DF92" i="1"/>
  <c r="DF90" i="1"/>
  <c r="DF94" i="1"/>
  <c r="DF104" i="1"/>
  <c r="DF182" i="1"/>
  <c r="DF183" i="1"/>
  <c r="DF184" i="1"/>
  <c r="DF58" i="1"/>
  <c r="DF52" i="1"/>
  <c r="DF61" i="1"/>
  <c r="DF55" i="1"/>
  <c r="DF62" i="1"/>
  <c r="DF69" i="1"/>
  <c r="DF59" i="1"/>
  <c r="DF60" i="1"/>
  <c r="DF63" i="1"/>
  <c r="DF50" i="1"/>
  <c r="DF51" i="1"/>
  <c r="DF49" i="1"/>
  <c r="DF31" i="1"/>
  <c r="DF32" i="1"/>
  <c r="DF36" i="1"/>
  <c r="DF33" i="1"/>
  <c r="DF8" i="1"/>
  <c r="DF27" i="1"/>
  <c r="DF42" i="1"/>
  <c r="DF43" i="1"/>
  <c r="DF3" i="1"/>
  <c r="DF41" i="1"/>
  <c r="DF23" i="1"/>
  <c r="DF24" i="1"/>
  <c r="DF22" i="1"/>
  <c r="DF39" i="1"/>
  <c r="DF34" i="1"/>
  <c r="DF35" i="1"/>
  <c r="DF37" i="1"/>
  <c r="DF38" i="1"/>
  <c r="DF28" i="1"/>
  <c r="DF25" i="1"/>
  <c r="DF26" i="1"/>
  <c r="DF29" i="1"/>
  <c r="DF30" i="1"/>
  <c r="DF12" i="1"/>
  <c r="DF13" i="1"/>
  <c r="DF14" i="1"/>
  <c r="DF15" i="1"/>
  <c r="DF16" i="1"/>
  <c r="DF17" i="1"/>
  <c r="DF18" i="1"/>
  <c r="DF2" i="1"/>
  <c r="DF21" i="1"/>
  <c r="DF20" i="1"/>
  <c r="DF19" i="1"/>
  <c r="DF11" i="1"/>
  <c r="DF10" i="1"/>
  <c r="DF9" i="1"/>
  <c r="DF7" i="1"/>
  <c r="DF6" i="1"/>
  <c r="DF5" i="1"/>
  <c r="DF4" i="1"/>
  <c r="DF48" i="1"/>
  <c r="DF46" i="1"/>
  <c r="DF47" i="1"/>
  <c r="DF45" i="1"/>
  <c r="DF44" i="1"/>
  <c r="DF57" i="1"/>
  <c r="DF56" i="1"/>
  <c r="DF54" i="1"/>
  <c r="DF53" i="1"/>
  <c r="DF68" i="1"/>
  <c r="DF67" i="1"/>
  <c r="DF66" i="1"/>
  <c r="DF65" i="1"/>
  <c r="DF64" i="1"/>
  <c r="DF74" i="1"/>
  <c r="DF73" i="1"/>
  <c r="DF72" i="1"/>
  <c r="DF71" i="1"/>
  <c r="DF70" i="1"/>
  <c r="DF40" i="1"/>
  <c r="DE134" i="1"/>
  <c r="DE135" i="1"/>
  <c r="DE136" i="1"/>
  <c r="DE137" i="1"/>
  <c r="DE138" i="1"/>
  <c r="DE115" i="1"/>
  <c r="DE139" i="1"/>
  <c r="DE113" i="1"/>
  <c r="DE118" i="1"/>
  <c r="DE117" i="1"/>
  <c r="DE85" i="1"/>
  <c r="DE106" i="1"/>
  <c r="DE77" i="1"/>
  <c r="DE108" i="1"/>
  <c r="DE89" i="1"/>
  <c r="DE140" i="1"/>
  <c r="DE141" i="1"/>
  <c r="DE122" i="1"/>
  <c r="DE80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19" i="1"/>
  <c r="DE130" i="1"/>
  <c r="DE132" i="1"/>
  <c r="DE154" i="1"/>
  <c r="DE124" i="1"/>
  <c r="DE126" i="1"/>
  <c r="DE127" i="1"/>
  <c r="DE131" i="1"/>
  <c r="DE103" i="1"/>
  <c r="DE84" i="1"/>
  <c r="DE102" i="1"/>
  <c r="DE88" i="1"/>
  <c r="DE128" i="1"/>
  <c r="DE123" i="1"/>
  <c r="DE100" i="1"/>
  <c r="DE98" i="1"/>
  <c r="DE78" i="1"/>
  <c r="DE83" i="1"/>
  <c r="DE97" i="1"/>
  <c r="DE99" i="1"/>
  <c r="DE79" i="1"/>
  <c r="DE155" i="1"/>
  <c r="DE156" i="1"/>
  <c r="DE157" i="1"/>
  <c r="DE158" i="1"/>
  <c r="DE112" i="1"/>
  <c r="DE111" i="1"/>
  <c r="DE120" i="1"/>
  <c r="DE114" i="1"/>
  <c r="DE159" i="1"/>
  <c r="DE86" i="1"/>
  <c r="DE160" i="1"/>
  <c r="DE110" i="1"/>
  <c r="DE161" i="1"/>
  <c r="DE162" i="1"/>
  <c r="DE129" i="1"/>
  <c r="DE163" i="1"/>
  <c r="DE164" i="1"/>
  <c r="DE165" i="1"/>
  <c r="DE166" i="1"/>
  <c r="DE105" i="1"/>
  <c r="DE116" i="1"/>
  <c r="DE87" i="1"/>
  <c r="DE82" i="1"/>
  <c r="DE167" i="1"/>
  <c r="DE109" i="1"/>
  <c r="DE168" i="1"/>
  <c r="DE107" i="1"/>
  <c r="DE101" i="1"/>
  <c r="DE91" i="1"/>
  <c r="DE76" i="1"/>
  <c r="DE81" i="1"/>
  <c r="DE169" i="1"/>
  <c r="DE170" i="1"/>
  <c r="DE121" i="1"/>
  <c r="DE95" i="1"/>
  <c r="DE171" i="1"/>
  <c r="DE172" i="1"/>
  <c r="DE75" i="1"/>
  <c r="DE125" i="1"/>
  <c r="DE96" i="1"/>
  <c r="DE173" i="1"/>
  <c r="DE93" i="1"/>
  <c r="DE174" i="1"/>
  <c r="DE175" i="1"/>
  <c r="DE176" i="1"/>
  <c r="DE177" i="1"/>
  <c r="DE178" i="1"/>
  <c r="DE179" i="1"/>
  <c r="DE180" i="1"/>
  <c r="DE181" i="1"/>
  <c r="DE92" i="1"/>
  <c r="DE90" i="1"/>
  <c r="DE94" i="1"/>
  <c r="DE104" i="1"/>
  <c r="DE182" i="1"/>
  <c r="DE183" i="1"/>
  <c r="DE184" i="1"/>
  <c r="DE58" i="1"/>
  <c r="DE52" i="1"/>
  <c r="DE61" i="1"/>
  <c r="DE55" i="1"/>
  <c r="DE62" i="1"/>
  <c r="DE69" i="1"/>
  <c r="DE59" i="1"/>
  <c r="DE60" i="1"/>
  <c r="DE63" i="1"/>
  <c r="DE50" i="1"/>
  <c r="DE51" i="1"/>
  <c r="DE49" i="1"/>
  <c r="DE31" i="1"/>
  <c r="DE32" i="1"/>
  <c r="DE36" i="1"/>
  <c r="DE33" i="1"/>
  <c r="DE8" i="1"/>
  <c r="DE27" i="1"/>
  <c r="DE42" i="1"/>
  <c r="DE43" i="1"/>
  <c r="DE3" i="1"/>
  <c r="DE41" i="1"/>
  <c r="DE23" i="1"/>
  <c r="DE24" i="1"/>
  <c r="DE22" i="1"/>
  <c r="DE39" i="1"/>
  <c r="DE34" i="1"/>
  <c r="DE35" i="1"/>
  <c r="DE37" i="1"/>
  <c r="DE38" i="1"/>
  <c r="DE28" i="1"/>
  <c r="DE25" i="1"/>
  <c r="DE26" i="1"/>
  <c r="DE29" i="1"/>
  <c r="DE30" i="1"/>
  <c r="DE12" i="1"/>
  <c r="DE13" i="1"/>
  <c r="DE14" i="1"/>
  <c r="DE15" i="1"/>
  <c r="DE16" i="1"/>
  <c r="DE17" i="1"/>
  <c r="DE18" i="1"/>
  <c r="DE2" i="1"/>
  <c r="DE21" i="1"/>
  <c r="DE20" i="1"/>
  <c r="DE19" i="1"/>
  <c r="DE11" i="1"/>
  <c r="DE10" i="1"/>
  <c r="DE9" i="1"/>
  <c r="DE7" i="1"/>
  <c r="DE6" i="1"/>
  <c r="DE5" i="1"/>
  <c r="DE4" i="1"/>
  <c r="DE48" i="1"/>
  <c r="DE46" i="1"/>
  <c r="DE47" i="1"/>
  <c r="DE45" i="1"/>
  <c r="DE44" i="1"/>
  <c r="DE57" i="1"/>
  <c r="DE56" i="1"/>
  <c r="DE54" i="1"/>
  <c r="DE53" i="1"/>
  <c r="DE68" i="1"/>
  <c r="DE67" i="1"/>
  <c r="DE66" i="1"/>
  <c r="DE65" i="1"/>
  <c r="DE64" i="1"/>
  <c r="DE74" i="1"/>
  <c r="DE73" i="1"/>
  <c r="DE72" i="1"/>
  <c r="DE71" i="1"/>
  <c r="DE70" i="1"/>
  <c r="DE40" i="1"/>
  <c r="DD134" i="1"/>
  <c r="DD135" i="1"/>
  <c r="DD136" i="1"/>
  <c r="DD137" i="1"/>
  <c r="DD138" i="1"/>
  <c r="DD115" i="1"/>
  <c r="DD139" i="1"/>
  <c r="DD113" i="1"/>
  <c r="DD118" i="1"/>
  <c r="DD117" i="1"/>
  <c r="DD85" i="1"/>
  <c r="DD106" i="1"/>
  <c r="DD77" i="1"/>
  <c r="DD108" i="1"/>
  <c r="DD89" i="1"/>
  <c r="DD140" i="1"/>
  <c r="DD141" i="1"/>
  <c r="DD122" i="1"/>
  <c r="DD80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19" i="1"/>
  <c r="DD130" i="1"/>
  <c r="DD132" i="1"/>
  <c r="DD154" i="1"/>
  <c r="DD124" i="1"/>
  <c r="DD126" i="1"/>
  <c r="DD127" i="1"/>
  <c r="DD131" i="1"/>
  <c r="DD103" i="1"/>
  <c r="DD84" i="1"/>
  <c r="DD102" i="1"/>
  <c r="DD88" i="1"/>
  <c r="DD128" i="1"/>
  <c r="DD123" i="1"/>
  <c r="DD100" i="1"/>
  <c r="DD98" i="1"/>
  <c r="DD78" i="1"/>
  <c r="DD83" i="1"/>
  <c r="DD97" i="1"/>
  <c r="DD99" i="1"/>
  <c r="DD79" i="1"/>
  <c r="DD155" i="1"/>
  <c r="DD156" i="1"/>
  <c r="DD157" i="1"/>
  <c r="DD158" i="1"/>
  <c r="DD112" i="1"/>
  <c r="DD111" i="1"/>
  <c r="DD120" i="1"/>
  <c r="DD114" i="1"/>
  <c r="DD159" i="1"/>
  <c r="DD86" i="1"/>
  <c r="DD160" i="1"/>
  <c r="DD110" i="1"/>
  <c r="DD161" i="1"/>
  <c r="DD162" i="1"/>
  <c r="DD129" i="1"/>
  <c r="DD163" i="1"/>
  <c r="DD164" i="1"/>
  <c r="DD165" i="1"/>
  <c r="DD166" i="1"/>
  <c r="DD105" i="1"/>
  <c r="DD116" i="1"/>
  <c r="DD87" i="1"/>
  <c r="DD82" i="1"/>
  <c r="DD167" i="1"/>
  <c r="DD109" i="1"/>
  <c r="DD168" i="1"/>
  <c r="DD107" i="1"/>
  <c r="DD101" i="1"/>
  <c r="DD91" i="1"/>
  <c r="DD76" i="1"/>
  <c r="DD81" i="1"/>
  <c r="DD169" i="1"/>
  <c r="DD170" i="1"/>
  <c r="DD121" i="1"/>
  <c r="DD95" i="1"/>
  <c r="DD171" i="1"/>
  <c r="DD172" i="1"/>
  <c r="DD75" i="1"/>
  <c r="DD125" i="1"/>
  <c r="DD96" i="1"/>
  <c r="DD173" i="1"/>
  <c r="DD93" i="1"/>
  <c r="DD174" i="1"/>
  <c r="DD175" i="1"/>
  <c r="DD176" i="1"/>
  <c r="DD177" i="1"/>
  <c r="DD178" i="1"/>
  <c r="DD179" i="1"/>
  <c r="DD180" i="1"/>
  <c r="DD181" i="1"/>
  <c r="DD92" i="1"/>
  <c r="DD90" i="1"/>
  <c r="DD94" i="1"/>
  <c r="DD104" i="1"/>
  <c r="DD182" i="1"/>
  <c r="DD183" i="1"/>
  <c r="DD184" i="1"/>
  <c r="DD58" i="1"/>
  <c r="DD52" i="1"/>
  <c r="DD61" i="1"/>
  <c r="DD55" i="1"/>
  <c r="DD62" i="1"/>
  <c r="DD69" i="1"/>
  <c r="DD59" i="1"/>
  <c r="DD60" i="1"/>
  <c r="DD63" i="1"/>
  <c r="DD50" i="1"/>
  <c r="DD51" i="1"/>
  <c r="DD49" i="1"/>
  <c r="DD31" i="1"/>
  <c r="DD32" i="1"/>
  <c r="DD36" i="1"/>
  <c r="DD33" i="1"/>
  <c r="DD8" i="1"/>
  <c r="DD27" i="1"/>
  <c r="DD42" i="1"/>
  <c r="DD43" i="1"/>
  <c r="DD3" i="1"/>
  <c r="DD41" i="1"/>
  <c r="DD23" i="1"/>
  <c r="DD24" i="1"/>
  <c r="DD22" i="1"/>
  <c r="DD39" i="1"/>
  <c r="DD34" i="1"/>
  <c r="DD35" i="1"/>
  <c r="DD37" i="1"/>
  <c r="DD38" i="1"/>
  <c r="DD28" i="1"/>
  <c r="DD25" i="1"/>
  <c r="DD26" i="1"/>
  <c r="DD29" i="1"/>
  <c r="DD30" i="1"/>
  <c r="DD12" i="1"/>
  <c r="DD13" i="1"/>
  <c r="DD14" i="1"/>
  <c r="DD15" i="1"/>
  <c r="DD16" i="1"/>
  <c r="DD17" i="1"/>
  <c r="DD18" i="1"/>
  <c r="DD2" i="1"/>
  <c r="DD21" i="1"/>
  <c r="DD20" i="1"/>
  <c r="DD19" i="1"/>
  <c r="DD11" i="1"/>
  <c r="DD10" i="1"/>
  <c r="DD9" i="1"/>
  <c r="DD7" i="1"/>
  <c r="DD6" i="1"/>
  <c r="DD5" i="1"/>
  <c r="DD4" i="1"/>
  <c r="DD48" i="1"/>
  <c r="DD46" i="1"/>
  <c r="DD47" i="1"/>
  <c r="DD45" i="1"/>
  <c r="DD44" i="1"/>
  <c r="DD57" i="1"/>
  <c r="DD56" i="1"/>
  <c r="DD54" i="1"/>
  <c r="DD53" i="1"/>
  <c r="DD68" i="1"/>
  <c r="DD67" i="1"/>
  <c r="DD66" i="1"/>
  <c r="DD65" i="1"/>
  <c r="DD64" i="1"/>
  <c r="DD74" i="1"/>
  <c r="DD73" i="1"/>
  <c r="DD72" i="1"/>
  <c r="DD71" i="1"/>
  <c r="DD70" i="1"/>
  <c r="DD40" i="1"/>
  <c r="DC134" i="1"/>
  <c r="DC135" i="1"/>
  <c r="DC136" i="1"/>
  <c r="DC137" i="1"/>
  <c r="DC138" i="1"/>
  <c r="DC115" i="1"/>
  <c r="DC139" i="1"/>
  <c r="DC113" i="1"/>
  <c r="DC118" i="1"/>
  <c r="DC117" i="1"/>
  <c r="DC85" i="1"/>
  <c r="DC106" i="1"/>
  <c r="DC77" i="1"/>
  <c r="DC108" i="1"/>
  <c r="DC89" i="1"/>
  <c r="DC140" i="1"/>
  <c r="DC141" i="1"/>
  <c r="DC122" i="1"/>
  <c r="DC80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19" i="1"/>
  <c r="DC130" i="1"/>
  <c r="DC132" i="1"/>
  <c r="DC154" i="1"/>
  <c r="DC124" i="1"/>
  <c r="DC126" i="1"/>
  <c r="DC127" i="1"/>
  <c r="DC131" i="1"/>
  <c r="DC103" i="1"/>
  <c r="DC84" i="1"/>
  <c r="DC102" i="1"/>
  <c r="DC88" i="1"/>
  <c r="DC128" i="1"/>
  <c r="DC123" i="1"/>
  <c r="DC100" i="1"/>
  <c r="DC98" i="1"/>
  <c r="DC78" i="1"/>
  <c r="DC83" i="1"/>
  <c r="DC97" i="1"/>
  <c r="DC99" i="1"/>
  <c r="DC79" i="1"/>
  <c r="DC155" i="1"/>
  <c r="DC156" i="1"/>
  <c r="DC157" i="1"/>
  <c r="DC158" i="1"/>
  <c r="DC112" i="1"/>
  <c r="DC111" i="1"/>
  <c r="DC120" i="1"/>
  <c r="DC114" i="1"/>
  <c r="DC159" i="1"/>
  <c r="DC86" i="1"/>
  <c r="DC160" i="1"/>
  <c r="DC110" i="1"/>
  <c r="DC161" i="1"/>
  <c r="DC162" i="1"/>
  <c r="DC129" i="1"/>
  <c r="DC163" i="1"/>
  <c r="DC164" i="1"/>
  <c r="DC165" i="1"/>
  <c r="DC166" i="1"/>
  <c r="DC105" i="1"/>
  <c r="DC116" i="1"/>
  <c r="DC87" i="1"/>
  <c r="DC82" i="1"/>
  <c r="DC167" i="1"/>
  <c r="DC109" i="1"/>
  <c r="DC168" i="1"/>
  <c r="DC107" i="1"/>
  <c r="DC101" i="1"/>
  <c r="DC91" i="1"/>
  <c r="DC76" i="1"/>
  <c r="DC81" i="1"/>
  <c r="DC169" i="1"/>
  <c r="DC170" i="1"/>
  <c r="DC121" i="1"/>
  <c r="DC95" i="1"/>
  <c r="DC171" i="1"/>
  <c r="DC172" i="1"/>
  <c r="DC75" i="1"/>
  <c r="DC125" i="1"/>
  <c r="DC96" i="1"/>
  <c r="DC173" i="1"/>
  <c r="DC93" i="1"/>
  <c r="DC174" i="1"/>
  <c r="DC175" i="1"/>
  <c r="DC176" i="1"/>
  <c r="DC177" i="1"/>
  <c r="DC178" i="1"/>
  <c r="DC179" i="1"/>
  <c r="DC180" i="1"/>
  <c r="DC181" i="1"/>
  <c r="DC92" i="1"/>
  <c r="DC90" i="1"/>
  <c r="DC94" i="1"/>
  <c r="DC104" i="1"/>
  <c r="DC182" i="1"/>
  <c r="DC183" i="1"/>
  <c r="DC184" i="1"/>
  <c r="DC58" i="1"/>
  <c r="DC52" i="1"/>
  <c r="DC61" i="1"/>
  <c r="DC55" i="1"/>
  <c r="DC62" i="1"/>
  <c r="DC69" i="1"/>
  <c r="DC59" i="1"/>
  <c r="DC60" i="1"/>
  <c r="DC63" i="1"/>
  <c r="DC50" i="1"/>
  <c r="DC51" i="1"/>
  <c r="DC49" i="1"/>
  <c r="DC31" i="1"/>
  <c r="DC32" i="1"/>
  <c r="DC36" i="1"/>
  <c r="DC33" i="1"/>
  <c r="DC8" i="1"/>
  <c r="DC27" i="1"/>
  <c r="DC42" i="1"/>
  <c r="DC43" i="1"/>
  <c r="DC3" i="1"/>
  <c r="DC41" i="1"/>
  <c r="DC23" i="1"/>
  <c r="DC24" i="1"/>
  <c r="DC22" i="1"/>
  <c r="DC39" i="1"/>
  <c r="DC34" i="1"/>
  <c r="DC35" i="1"/>
  <c r="DC37" i="1"/>
  <c r="DC38" i="1"/>
  <c r="DC28" i="1"/>
  <c r="DC25" i="1"/>
  <c r="DC26" i="1"/>
  <c r="DC29" i="1"/>
  <c r="DC30" i="1"/>
  <c r="DC12" i="1"/>
  <c r="DC13" i="1"/>
  <c r="DC14" i="1"/>
  <c r="DC15" i="1"/>
  <c r="DC16" i="1"/>
  <c r="DC17" i="1"/>
  <c r="DC18" i="1"/>
  <c r="DC2" i="1"/>
  <c r="DC21" i="1"/>
  <c r="DC20" i="1"/>
  <c r="DC19" i="1"/>
  <c r="DC11" i="1"/>
  <c r="DC10" i="1"/>
  <c r="DC9" i="1"/>
  <c r="DC7" i="1"/>
  <c r="DC6" i="1"/>
  <c r="DC5" i="1"/>
  <c r="DC4" i="1"/>
  <c r="DC48" i="1"/>
  <c r="DC46" i="1"/>
  <c r="DC47" i="1"/>
  <c r="DC45" i="1"/>
  <c r="DC44" i="1"/>
  <c r="DC57" i="1"/>
  <c r="DC56" i="1"/>
  <c r="DC54" i="1"/>
  <c r="DC53" i="1"/>
  <c r="DC68" i="1"/>
  <c r="DC67" i="1"/>
  <c r="DC66" i="1"/>
  <c r="DC65" i="1"/>
  <c r="DC64" i="1"/>
  <c r="DC74" i="1"/>
  <c r="DC73" i="1"/>
  <c r="DC72" i="1"/>
  <c r="DC71" i="1"/>
  <c r="DC70" i="1"/>
  <c r="DC40" i="1"/>
  <c r="DB134" i="1"/>
  <c r="DB135" i="1"/>
  <c r="DB136" i="1"/>
  <c r="DB137" i="1"/>
  <c r="DB138" i="1"/>
  <c r="DB115" i="1"/>
  <c r="DB139" i="1"/>
  <c r="DB113" i="1"/>
  <c r="DB118" i="1"/>
  <c r="DB117" i="1"/>
  <c r="DB85" i="1"/>
  <c r="DB106" i="1"/>
  <c r="DB77" i="1"/>
  <c r="DB108" i="1"/>
  <c r="DB89" i="1"/>
  <c r="DB140" i="1"/>
  <c r="DB141" i="1"/>
  <c r="DB122" i="1"/>
  <c r="DB80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19" i="1"/>
  <c r="DB130" i="1"/>
  <c r="DB132" i="1"/>
  <c r="DB154" i="1"/>
  <c r="DB124" i="1"/>
  <c r="DB126" i="1"/>
  <c r="DB127" i="1"/>
  <c r="DB131" i="1"/>
  <c r="DB103" i="1"/>
  <c r="DB84" i="1"/>
  <c r="DB102" i="1"/>
  <c r="DB88" i="1"/>
  <c r="DB128" i="1"/>
  <c r="DB123" i="1"/>
  <c r="DB100" i="1"/>
  <c r="DB98" i="1"/>
  <c r="DB78" i="1"/>
  <c r="DB83" i="1"/>
  <c r="DB97" i="1"/>
  <c r="DB99" i="1"/>
  <c r="DB79" i="1"/>
  <c r="DB155" i="1"/>
  <c r="DB156" i="1"/>
  <c r="DB157" i="1"/>
  <c r="DB158" i="1"/>
  <c r="DB112" i="1"/>
  <c r="DB111" i="1"/>
  <c r="DB120" i="1"/>
  <c r="DB114" i="1"/>
  <c r="DB159" i="1"/>
  <c r="DB86" i="1"/>
  <c r="DB160" i="1"/>
  <c r="DB110" i="1"/>
  <c r="DB161" i="1"/>
  <c r="DB162" i="1"/>
  <c r="DB129" i="1"/>
  <c r="DB163" i="1"/>
  <c r="DB164" i="1"/>
  <c r="DB165" i="1"/>
  <c r="DB166" i="1"/>
  <c r="DB105" i="1"/>
  <c r="DB116" i="1"/>
  <c r="DB87" i="1"/>
  <c r="DB82" i="1"/>
  <c r="DB167" i="1"/>
  <c r="DB109" i="1"/>
  <c r="DB168" i="1"/>
  <c r="DB107" i="1"/>
  <c r="DB101" i="1"/>
  <c r="DB91" i="1"/>
  <c r="DB76" i="1"/>
  <c r="DB81" i="1"/>
  <c r="DB169" i="1"/>
  <c r="DB170" i="1"/>
  <c r="DB121" i="1"/>
  <c r="DB95" i="1"/>
  <c r="DB171" i="1"/>
  <c r="DB172" i="1"/>
  <c r="DB75" i="1"/>
  <c r="DB125" i="1"/>
  <c r="DB96" i="1"/>
  <c r="DB173" i="1"/>
  <c r="DB93" i="1"/>
  <c r="DB174" i="1"/>
  <c r="DB175" i="1"/>
  <c r="DB176" i="1"/>
  <c r="DB177" i="1"/>
  <c r="DB178" i="1"/>
  <c r="DB179" i="1"/>
  <c r="DB180" i="1"/>
  <c r="DB181" i="1"/>
  <c r="DB92" i="1"/>
  <c r="DB90" i="1"/>
  <c r="DB94" i="1"/>
  <c r="DB104" i="1"/>
  <c r="DB182" i="1"/>
  <c r="DB183" i="1"/>
  <c r="DB184" i="1"/>
  <c r="DB58" i="1"/>
  <c r="DB52" i="1"/>
  <c r="DB61" i="1"/>
  <c r="DB55" i="1"/>
  <c r="DB62" i="1"/>
  <c r="DB69" i="1"/>
  <c r="DB59" i="1"/>
  <c r="DB60" i="1"/>
  <c r="DB63" i="1"/>
  <c r="DB50" i="1"/>
  <c r="DB51" i="1"/>
  <c r="DB49" i="1"/>
  <c r="DB31" i="1"/>
  <c r="DB32" i="1"/>
  <c r="DB36" i="1"/>
  <c r="DB33" i="1"/>
  <c r="DB8" i="1"/>
  <c r="DB27" i="1"/>
  <c r="DB42" i="1"/>
  <c r="DB43" i="1"/>
  <c r="DB3" i="1"/>
  <c r="DB41" i="1"/>
  <c r="DB23" i="1"/>
  <c r="DB24" i="1"/>
  <c r="DB22" i="1"/>
  <c r="DB39" i="1"/>
  <c r="DB34" i="1"/>
  <c r="DB35" i="1"/>
  <c r="DB37" i="1"/>
  <c r="DB38" i="1"/>
  <c r="DB28" i="1"/>
  <c r="DB25" i="1"/>
  <c r="DB26" i="1"/>
  <c r="DB29" i="1"/>
  <c r="DB30" i="1"/>
  <c r="DB12" i="1"/>
  <c r="DB13" i="1"/>
  <c r="DB14" i="1"/>
  <c r="DB15" i="1"/>
  <c r="DB16" i="1"/>
  <c r="DB17" i="1"/>
  <c r="DB18" i="1"/>
  <c r="DB2" i="1"/>
  <c r="DB21" i="1"/>
  <c r="DB20" i="1"/>
  <c r="DB19" i="1"/>
  <c r="DB11" i="1"/>
  <c r="DB10" i="1"/>
  <c r="DB9" i="1"/>
  <c r="DB7" i="1"/>
  <c r="DB6" i="1"/>
  <c r="DB5" i="1"/>
  <c r="DB4" i="1"/>
  <c r="DB48" i="1"/>
  <c r="DB46" i="1"/>
  <c r="DB47" i="1"/>
  <c r="DB45" i="1"/>
  <c r="DB44" i="1"/>
  <c r="DB57" i="1"/>
  <c r="DB56" i="1"/>
  <c r="DB54" i="1"/>
  <c r="DB53" i="1"/>
  <c r="DB68" i="1"/>
  <c r="DB67" i="1"/>
  <c r="DB66" i="1"/>
  <c r="DB65" i="1"/>
  <c r="DB64" i="1"/>
  <c r="DB74" i="1"/>
  <c r="DB73" i="1"/>
  <c r="DB72" i="1"/>
  <c r="DB71" i="1"/>
  <c r="DB70" i="1"/>
  <c r="DB40" i="1"/>
  <c r="DA134" i="1"/>
  <c r="DA135" i="1"/>
  <c r="DA136" i="1"/>
  <c r="DA137" i="1"/>
  <c r="DA138" i="1"/>
  <c r="DA115" i="1"/>
  <c r="DA139" i="1"/>
  <c r="DA113" i="1"/>
  <c r="DA118" i="1"/>
  <c r="DA117" i="1"/>
  <c r="DA85" i="1"/>
  <c r="DA106" i="1"/>
  <c r="DA77" i="1"/>
  <c r="DA108" i="1"/>
  <c r="DA89" i="1"/>
  <c r="DA140" i="1"/>
  <c r="DA141" i="1"/>
  <c r="DA122" i="1"/>
  <c r="DA80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19" i="1"/>
  <c r="DA130" i="1"/>
  <c r="DA132" i="1"/>
  <c r="DA154" i="1"/>
  <c r="DA124" i="1"/>
  <c r="DA126" i="1"/>
  <c r="DA127" i="1"/>
  <c r="DA131" i="1"/>
  <c r="DA103" i="1"/>
  <c r="DA84" i="1"/>
  <c r="DA102" i="1"/>
  <c r="DA88" i="1"/>
  <c r="DA128" i="1"/>
  <c r="DA123" i="1"/>
  <c r="DA100" i="1"/>
  <c r="DA98" i="1"/>
  <c r="DA78" i="1"/>
  <c r="DA83" i="1"/>
  <c r="DA97" i="1"/>
  <c r="DA99" i="1"/>
  <c r="DA79" i="1"/>
  <c r="DA155" i="1"/>
  <c r="DA156" i="1"/>
  <c r="DA157" i="1"/>
  <c r="DA158" i="1"/>
  <c r="DA112" i="1"/>
  <c r="DA111" i="1"/>
  <c r="DA120" i="1"/>
  <c r="DA114" i="1"/>
  <c r="DA159" i="1"/>
  <c r="DA86" i="1"/>
  <c r="DA160" i="1"/>
  <c r="DA110" i="1"/>
  <c r="DA161" i="1"/>
  <c r="DA162" i="1"/>
  <c r="DA129" i="1"/>
  <c r="DA163" i="1"/>
  <c r="DA164" i="1"/>
  <c r="DA165" i="1"/>
  <c r="DA166" i="1"/>
  <c r="DA105" i="1"/>
  <c r="DA116" i="1"/>
  <c r="DA87" i="1"/>
  <c r="DA82" i="1"/>
  <c r="DA167" i="1"/>
  <c r="DA109" i="1"/>
  <c r="DA168" i="1"/>
  <c r="DA107" i="1"/>
  <c r="DA101" i="1"/>
  <c r="DA91" i="1"/>
  <c r="DA76" i="1"/>
  <c r="DA81" i="1"/>
  <c r="DA169" i="1"/>
  <c r="DA170" i="1"/>
  <c r="DA121" i="1"/>
  <c r="DA95" i="1"/>
  <c r="DA171" i="1"/>
  <c r="DA172" i="1"/>
  <c r="DA75" i="1"/>
  <c r="DA125" i="1"/>
  <c r="DA96" i="1"/>
  <c r="DA173" i="1"/>
  <c r="DA93" i="1"/>
  <c r="DA174" i="1"/>
  <c r="DA175" i="1"/>
  <c r="DA176" i="1"/>
  <c r="DA177" i="1"/>
  <c r="DA178" i="1"/>
  <c r="DA179" i="1"/>
  <c r="DA180" i="1"/>
  <c r="DA181" i="1"/>
  <c r="DA92" i="1"/>
  <c r="DA90" i="1"/>
  <c r="DA94" i="1"/>
  <c r="DA104" i="1"/>
  <c r="DA182" i="1"/>
  <c r="DA183" i="1"/>
  <c r="DA184" i="1"/>
  <c r="DA58" i="1"/>
  <c r="DA52" i="1"/>
  <c r="DA61" i="1"/>
  <c r="DA55" i="1"/>
  <c r="DA62" i="1"/>
  <c r="DA69" i="1"/>
  <c r="DA59" i="1"/>
  <c r="DA60" i="1"/>
  <c r="DA63" i="1"/>
  <c r="DA50" i="1"/>
  <c r="DA51" i="1"/>
  <c r="DA49" i="1"/>
  <c r="DA31" i="1"/>
  <c r="DA32" i="1"/>
  <c r="DA36" i="1"/>
  <c r="DA33" i="1"/>
  <c r="DA8" i="1"/>
  <c r="DA27" i="1"/>
  <c r="DA42" i="1"/>
  <c r="DA43" i="1"/>
  <c r="DA3" i="1"/>
  <c r="DA41" i="1"/>
  <c r="DA23" i="1"/>
  <c r="DA24" i="1"/>
  <c r="DA22" i="1"/>
  <c r="DA39" i="1"/>
  <c r="DA34" i="1"/>
  <c r="DA35" i="1"/>
  <c r="DA37" i="1"/>
  <c r="DA38" i="1"/>
  <c r="DA28" i="1"/>
  <c r="DA25" i="1"/>
  <c r="DA26" i="1"/>
  <c r="DA29" i="1"/>
  <c r="DA30" i="1"/>
  <c r="DA12" i="1"/>
  <c r="DA13" i="1"/>
  <c r="DA14" i="1"/>
  <c r="DA15" i="1"/>
  <c r="DA16" i="1"/>
  <c r="DA17" i="1"/>
  <c r="DA18" i="1"/>
  <c r="DA2" i="1"/>
  <c r="DA21" i="1"/>
  <c r="DA20" i="1"/>
  <c r="DA19" i="1"/>
  <c r="DA11" i="1"/>
  <c r="DA10" i="1"/>
  <c r="DA9" i="1"/>
  <c r="DA7" i="1"/>
  <c r="DA6" i="1"/>
  <c r="DA5" i="1"/>
  <c r="DA4" i="1"/>
  <c r="DA48" i="1"/>
  <c r="DA46" i="1"/>
  <c r="DA47" i="1"/>
  <c r="DA45" i="1"/>
  <c r="DA44" i="1"/>
  <c r="DA57" i="1"/>
  <c r="DA56" i="1"/>
  <c r="DA54" i="1"/>
  <c r="DA53" i="1"/>
  <c r="DA68" i="1"/>
  <c r="DA67" i="1"/>
  <c r="DA66" i="1"/>
  <c r="DA65" i="1"/>
  <c r="DA64" i="1"/>
  <c r="DA74" i="1"/>
  <c r="DA73" i="1"/>
  <c r="DA72" i="1"/>
  <c r="DA71" i="1"/>
  <c r="DA70" i="1"/>
  <c r="DA40" i="1"/>
  <c r="CZ134" i="1"/>
  <c r="CZ135" i="1"/>
  <c r="CZ136" i="1"/>
  <c r="CZ137" i="1"/>
  <c r="CZ138" i="1"/>
  <c r="CZ115" i="1"/>
  <c r="CZ139" i="1"/>
  <c r="CZ113" i="1"/>
  <c r="CZ118" i="1"/>
  <c r="CZ117" i="1"/>
  <c r="CZ85" i="1"/>
  <c r="CZ106" i="1"/>
  <c r="CZ77" i="1"/>
  <c r="CZ108" i="1"/>
  <c r="CZ89" i="1"/>
  <c r="CZ140" i="1"/>
  <c r="CZ141" i="1"/>
  <c r="CZ122" i="1"/>
  <c r="CZ80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19" i="1"/>
  <c r="CZ130" i="1"/>
  <c r="CZ132" i="1"/>
  <c r="CZ154" i="1"/>
  <c r="CZ124" i="1"/>
  <c r="CZ126" i="1"/>
  <c r="CZ127" i="1"/>
  <c r="CZ131" i="1"/>
  <c r="CZ103" i="1"/>
  <c r="CZ84" i="1"/>
  <c r="CZ102" i="1"/>
  <c r="CZ88" i="1"/>
  <c r="CZ128" i="1"/>
  <c r="CZ123" i="1"/>
  <c r="CZ100" i="1"/>
  <c r="CZ98" i="1"/>
  <c r="CZ78" i="1"/>
  <c r="CZ83" i="1"/>
  <c r="CZ97" i="1"/>
  <c r="CZ99" i="1"/>
  <c r="CZ79" i="1"/>
  <c r="CZ155" i="1"/>
  <c r="CZ156" i="1"/>
  <c r="CZ157" i="1"/>
  <c r="CZ158" i="1"/>
  <c r="CZ112" i="1"/>
  <c r="CZ111" i="1"/>
  <c r="CZ120" i="1"/>
  <c r="CZ114" i="1"/>
  <c r="CZ159" i="1"/>
  <c r="CZ86" i="1"/>
  <c r="CZ160" i="1"/>
  <c r="CZ110" i="1"/>
  <c r="CZ161" i="1"/>
  <c r="CZ162" i="1"/>
  <c r="CZ129" i="1"/>
  <c r="CZ163" i="1"/>
  <c r="CZ164" i="1"/>
  <c r="CZ165" i="1"/>
  <c r="CZ166" i="1"/>
  <c r="CZ105" i="1"/>
  <c r="CZ116" i="1"/>
  <c r="CZ87" i="1"/>
  <c r="CZ82" i="1"/>
  <c r="CZ167" i="1"/>
  <c r="CZ109" i="1"/>
  <c r="CZ168" i="1"/>
  <c r="CZ107" i="1"/>
  <c r="CZ101" i="1"/>
  <c r="CZ91" i="1"/>
  <c r="CZ76" i="1"/>
  <c r="CZ81" i="1"/>
  <c r="CZ169" i="1"/>
  <c r="CZ170" i="1"/>
  <c r="CZ121" i="1"/>
  <c r="CZ95" i="1"/>
  <c r="CZ171" i="1"/>
  <c r="CZ172" i="1"/>
  <c r="CZ75" i="1"/>
  <c r="CZ125" i="1"/>
  <c r="CZ96" i="1"/>
  <c r="CZ173" i="1"/>
  <c r="CZ93" i="1"/>
  <c r="CZ174" i="1"/>
  <c r="CZ175" i="1"/>
  <c r="CZ176" i="1"/>
  <c r="CZ177" i="1"/>
  <c r="CZ178" i="1"/>
  <c r="CZ179" i="1"/>
  <c r="CZ180" i="1"/>
  <c r="CZ181" i="1"/>
  <c r="CZ92" i="1"/>
  <c r="CZ90" i="1"/>
  <c r="CZ94" i="1"/>
  <c r="CZ104" i="1"/>
  <c r="CZ182" i="1"/>
  <c r="CZ183" i="1"/>
  <c r="CZ184" i="1"/>
  <c r="CZ58" i="1"/>
  <c r="CZ52" i="1"/>
  <c r="CZ61" i="1"/>
  <c r="CZ55" i="1"/>
  <c r="CZ62" i="1"/>
  <c r="CZ69" i="1"/>
  <c r="CZ59" i="1"/>
  <c r="CZ60" i="1"/>
  <c r="CZ63" i="1"/>
  <c r="CZ50" i="1"/>
  <c r="CZ51" i="1"/>
  <c r="CZ49" i="1"/>
  <c r="CZ31" i="1"/>
  <c r="CZ32" i="1"/>
  <c r="CZ36" i="1"/>
  <c r="CZ33" i="1"/>
  <c r="CZ8" i="1"/>
  <c r="CZ27" i="1"/>
  <c r="CZ42" i="1"/>
  <c r="CZ43" i="1"/>
  <c r="CZ3" i="1"/>
  <c r="CZ41" i="1"/>
  <c r="CZ23" i="1"/>
  <c r="CZ24" i="1"/>
  <c r="CZ22" i="1"/>
  <c r="CZ39" i="1"/>
  <c r="CZ34" i="1"/>
  <c r="CZ35" i="1"/>
  <c r="CZ37" i="1"/>
  <c r="CZ38" i="1"/>
  <c r="CZ28" i="1"/>
  <c r="CZ25" i="1"/>
  <c r="CZ26" i="1"/>
  <c r="CZ29" i="1"/>
  <c r="CZ30" i="1"/>
  <c r="CZ12" i="1"/>
  <c r="CZ13" i="1"/>
  <c r="CZ14" i="1"/>
  <c r="CZ15" i="1"/>
  <c r="CZ16" i="1"/>
  <c r="CZ17" i="1"/>
  <c r="CZ18" i="1"/>
  <c r="CZ2" i="1"/>
  <c r="CZ21" i="1"/>
  <c r="CZ20" i="1"/>
  <c r="CZ19" i="1"/>
  <c r="CZ11" i="1"/>
  <c r="CZ10" i="1"/>
  <c r="CZ9" i="1"/>
  <c r="CZ7" i="1"/>
  <c r="CZ6" i="1"/>
  <c r="CZ5" i="1"/>
  <c r="CZ4" i="1"/>
  <c r="CZ48" i="1"/>
  <c r="CZ46" i="1"/>
  <c r="CZ47" i="1"/>
  <c r="CZ45" i="1"/>
  <c r="CZ44" i="1"/>
  <c r="CZ57" i="1"/>
  <c r="CZ56" i="1"/>
  <c r="CZ54" i="1"/>
  <c r="CZ53" i="1"/>
  <c r="CZ68" i="1"/>
  <c r="CZ67" i="1"/>
  <c r="CZ66" i="1"/>
  <c r="CZ65" i="1"/>
  <c r="CZ64" i="1"/>
  <c r="CZ74" i="1"/>
  <c r="CZ73" i="1"/>
  <c r="CZ72" i="1"/>
  <c r="CZ71" i="1"/>
  <c r="CZ70" i="1"/>
  <c r="CZ40" i="1"/>
  <c r="CY134" i="1"/>
  <c r="CY135" i="1"/>
  <c r="CY136" i="1"/>
  <c r="CY137" i="1"/>
  <c r="CY138" i="1"/>
  <c r="CY115" i="1"/>
  <c r="CY139" i="1"/>
  <c r="CY113" i="1"/>
  <c r="CY118" i="1"/>
  <c r="CY117" i="1"/>
  <c r="CY85" i="1"/>
  <c r="CY106" i="1"/>
  <c r="CY77" i="1"/>
  <c r="CY108" i="1"/>
  <c r="CY89" i="1"/>
  <c r="CY140" i="1"/>
  <c r="CY141" i="1"/>
  <c r="CY122" i="1"/>
  <c r="CY80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19" i="1"/>
  <c r="CY130" i="1"/>
  <c r="CY132" i="1"/>
  <c r="CY154" i="1"/>
  <c r="CY124" i="1"/>
  <c r="CY126" i="1"/>
  <c r="CY127" i="1"/>
  <c r="CY131" i="1"/>
  <c r="CY103" i="1"/>
  <c r="CY84" i="1"/>
  <c r="CY102" i="1"/>
  <c r="CY88" i="1"/>
  <c r="CY128" i="1"/>
  <c r="CY123" i="1"/>
  <c r="CY100" i="1"/>
  <c r="CY98" i="1"/>
  <c r="CY78" i="1"/>
  <c r="CY83" i="1"/>
  <c r="CY97" i="1"/>
  <c r="CY99" i="1"/>
  <c r="CY79" i="1"/>
  <c r="CY155" i="1"/>
  <c r="CY156" i="1"/>
  <c r="CY157" i="1"/>
  <c r="CY158" i="1"/>
  <c r="CY112" i="1"/>
  <c r="CY111" i="1"/>
  <c r="CY120" i="1"/>
  <c r="CY114" i="1"/>
  <c r="CY159" i="1"/>
  <c r="CY86" i="1"/>
  <c r="CY160" i="1"/>
  <c r="CY110" i="1"/>
  <c r="CY161" i="1"/>
  <c r="CY162" i="1"/>
  <c r="CY129" i="1"/>
  <c r="CY163" i="1"/>
  <c r="CY164" i="1"/>
  <c r="CY165" i="1"/>
  <c r="CY166" i="1"/>
  <c r="CY105" i="1"/>
  <c r="CY116" i="1"/>
  <c r="CY87" i="1"/>
  <c r="CY82" i="1"/>
  <c r="CY167" i="1"/>
  <c r="CY109" i="1"/>
  <c r="CY168" i="1"/>
  <c r="CY107" i="1"/>
  <c r="CY101" i="1"/>
  <c r="CY91" i="1"/>
  <c r="CY76" i="1"/>
  <c r="CY81" i="1"/>
  <c r="CY169" i="1"/>
  <c r="CY170" i="1"/>
  <c r="CY121" i="1"/>
  <c r="CY95" i="1"/>
  <c r="CY171" i="1"/>
  <c r="CY172" i="1"/>
  <c r="CY75" i="1"/>
  <c r="CY125" i="1"/>
  <c r="CY96" i="1"/>
  <c r="CY173" i="1"/>
  <c r="CY93" i="1"/>
  <c r="CY174" i="1"/>
  <c r="CY175" i="1"/>
  <c r="CY176" i="1"/>
  <c r="CY177" i="1"/>
  <c r="CY178" i="1"/>
  <c r="CY179" i="1"/>
  <c r="CY180" i="1"/>
  <c r="CY181" i="1"/>
  <c r="CY92" i="1"/>
  <c r="CY90" i="1"/>
  <c r="CY94" i="1"/>
  <c r="CY104" i="1"/>
  <c r="CY182" i="1"/>
  <c r="CY183" i="1"/>
  <c r="CY184" i="1"/>
  <c r="CY58" i="1"/>
  <c r="CY52" i="1"/>
  <c r="CY61" i="1"/>
  <c r="CY55" i="1"/>
  <c r="CY62" i="1"/>
  <c r="CY69" i="1"/>
  <c r="CY59" i="1"/>
  <c r="CY60" i="1"/>
  <c r="CY63" i="1"/>
  <c r="CY50" i="1"/>
  <c r="CY51" i="1"/>
  <c r="CY49" i="1"/>
  <c r="CY31" i="1"/>
  <c r="CY32" i="1"/>
  <c r="CY36" i="1"/>
  <c r="CY33" i="1"/>
  <c r="CY8" i="1"/>
  <c r="CY27" i="1"/>
  <c r="CY42" i="1"/>
  <c r="CY43" i="1"/>
  <c r="CY3" i="1"/>
  <c r="CY41" i="1"/>
  <c r="CY23" i="1"/>
  <c r="CY24" i="1"/>
  <c r="CY22" i="1"/>
  <c r="CY39" i="1"/>
  <c r="CY34" i="1"/>
  <c r="CY35" i="1"/>
  <c r="CY37" i="1"/>
  <c r="CY38" i="1"/>
  <c r="CY28" i="1"/>
  <c r="CY25" i="1"/>
  <c r="CY26" i="1"/>
  <c r="CY29" i="1"/>
  <c r="CY30" i="1"/>
  <c r="CY12" i="1"/>
  <c r="CY13" i="1"/>
  <c r="CY14" i="1"/>
  <c r="CY15" i="1"/>
  <c r="CY16" i="1"/>
  <c r="CY17" i="1"/>
  <c r="CY18" i="1"/>
  <c r="CY2" i="1"/>
  <c r="CY21" i="1"/>
  <c r="CY20" i="1"/>
  <c r="CY19" i="1"/>
  <c r="CY11" i="1"/>
  <c r="CY10" i="1"/>
  <c r="CY9" i="1"/>
  <c r="CY7" i="1"/>
  <c r="CY6" i="1"/>
  <c r="CY5" i="1"/>
  <c r="CY4" i="1"/>
  <c r="CY48" i="1"/>
  <c r="CY46" i="1"/>
  <c r="CY47" i="1"/>
  <c r="CY45" i="1"/>
  <c r="CY44" i="1"/>
  <c r="CY57" i="1"/>
  <c r="CY56" i="1"/>
  <c r="CY54" i="1"/>
  <c r="CY53" i="1"/>
  <c r="CY68" i="1"/>
  <c r="CY67" i="1"/>
  <c r="CY66" i="1"/>
  <c r="CY65" i="1"/>
  <c r="CY64" i="1"/>
  <c r="CY74" i="1"/>
  <c r="CY73" i="1"/>
  <c r="CY72" i="1"/>
  <c r="CY71" i="1"/>
  <c r="CY70" i="1"/>
  <c r="CY40" i="1"/>
  <c r="CX134" i="1"/>
  <c r="CX135" i="1"/>
  <c r="CX136" i="1"/>
  <c r="CX137" i="1"/>
  <c r="CX138" i="1"/>
  <c r="CX115" i="1"/>
  <c r="CX139" i="1"/>
  <c r="CX113" i="1"/>
  <c r="CX118" i="1"/>
  <c r="CX117" i="1"/>
  <c r="CX85" i="1"/>
  <c r="CX106" i="1"/>
  <c r="CX77" i="1"/>
  <c r="CX108" i="1"/>
  <c r="CX89" i="1"/>
  <c r="CX140" i="1"/>
  <c r="CX141" i="1"/>
  <c r="CX122" i="1"/>
  <c r="CX80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19" i="1"/>
  <c r="CX130" i="1"/>
  <c r="CX132" i="1"/>
  <c r="CX154" i="1"/>
  <c r="CX124" i="1"/>
  <c r="CX126" i="1"/>
  <c r="CX127" i="1"/>
  <c r="CX131" i="1"/>
  <c r="CX103" i="1"/>
  <c r="CX84" i="1"/>
  <c r="CX102" i="1"/>
  <c r="CX88" i="1"/>
  <c r="CX128" i="1"/>
  <c r="CX123" i="1"/>
  <c r="CX100" i="1"/>
  <c r="CX98" i="1"/>
  <c r="CX78" i="1"/>
  <c r="CX83" i="1"/>
  <c r="CX97" i="1"/>
  <c r="CX99" i="1"/>
  <c r="CX79" i="1"/>
  <c r="CX155" i="1"/>
  <c r="CX156" i="1"/>
  <c r="CX157" i="1"/>
  <c r="CX158" i="1"/>
  <c r="CX112" i="1"/>
  <c r="CX111" i="1"/>
  <c r="CX120" i="1"/>
  <c r="CX114" i="1"/>
  <c r="CX159" i="1"/>
  <c r="CX86" i="1"/>
  <c r="CX160" i="1"/>
  <c r="CX110" i="1"/>
  <c r="CX161" i="1"/>
  <c r="CX162" i="1"/>
  <c r="CX129" i="1"/>
  <c r="CX163" i="1"/>
  <c r="CX164" i="1"/>
  <c r="CX165" i="1"/>
  <c r="CX166" i="1"/>
  <c r="CX105" i="1"/>
  <c r="CX116" i="1"/>
  <c r="CX87" i="1"/>
  <c r="CX82" i="1"/>
  <c r="CX167" i="1"/>
  <c r="CX109" i="1"/>
  <c r="CX168" i="1"/>
  <c r="CX107" i="1"/>
  <c r="CX101" i="1"/>
  <c r="CX91" i="1"/>
  <c r="CX76" i="1"/>
  <c r="CX81" i="1"/>
  <c r="CX169" i="1"/>
  <c r="CX170" i="1"/>
  <c r="CX121" i="1"/>
  <c r="CX95" i="1"/>
  <c r="CX171" i="1"/>
  <c r="CX172" i="1"/>
  <c r="CX75" i="1"/>
  <c r="CX125" i="1"/>
  <c r="CX96" i="1"/>
  <c r="CX173" i="1"/>
  <c r="CX93" i="1"/>
  <c r="CX174" i="1"/>
  <c r="CX175" i="1"/>
  <c r="CX176" i="1"/>
  <c r="CX177" i="1"/>
  <c r="CX178" i="1"/>
  <c r="CX179" i="1"/>
  <c r="CX180" i="1"/>
  <c r="CX181" i="1"/>
  <c r="CX92" i="1"/>
  <c r="CX90" i="1"/>
  <c r="CX94" i="1"/>
  <c r="CX104" i="1"/>
  <c r="CX182" i="1"/>
  <c r="CX183" i="1"/>
  <c r="CX184" i="1"/>
  <c r="CX58" i="1"/>
  <c r="CX52" i="1"/>
  <c r="CX61" i="1"/>
  <c r="CX55" i="1"/>
  <c r="CX62" i="1"/>
  <c r="CX69" i="1"/>
  <c r="CX59" i="1"/>
  <c r="CX60" i="1"/>
  <c r="CX63" i="1"/>
  <c r="CX50" i="1"/>
  <c r="CX51" i="1"/>
  <c r="CX49" i="1"/>
  <c r="CX31" i="1"/>
  <c r="CX32" i="1"/>
  <c r="CX36" i="1"/>
  <c r="CX33" i="1"/>
  <c r="CX8" i="1"/>
  <c r="CX27" i="1"/>
  <c r="CX42" i="1"/>
  <c r="CX43" i="1"/>
  <c r="CX3" i="1"/>
  <c r="CX41" i="1"/>
  <c r="CX23" i="1"/>
  <c r="CX24" i="1"/>
  <c r="CX22" i="1"/>
  <c r="CX39" i="1"/>
  <c r="CX34" i="1"/>
  <c r="CX35" i="1"/>
  <c r="CX37" i="1"/>
  <c r="CX38" i="1"/>
  <c r="CX28" i="1"/>
  <c r="CX25" i="1"/>
  <c r="CX26" i="1"/>
  <c r="CX29" i="1"/>
  <c r="CX30" i="1"/>
  <c r="CX12" i="1"/>
  <c r="CX13" i="1"/>
  <c r="CX14" i="1"/>
  <c r="CX15" i="1"/>
  <c r="CX16" i="1"/>
  <c r="CX17" i="1"/>
  <c r="CX18" i="1"/>
  <c r="CX2" i="1"/>
  <c r="CX21" i="1"/>
  <c r="CX20" i="1"/>
  <c r="CX19" i="1"/>
  <c r="CX11" i="1"/>
  <c r="CX10" i="1"/>
  <c r="CX9" i="1"/>
  <c r="CX7" i="1"/>
  <c r="CX6" i="1"/>
  <c r="CX5" i="1"/>
  <c r="CX4" i="1"/>
  <c r="CX48" i="1"/>
  <c r="CX46" i="1"/>
  <c r="CX47" i="1"/>
  <c r="CX45" i="1"/>
  <c r="CX44" i="1"/>
  <c r="CX57" i="1"/>
  <c r="CX56" i="1"/>
  <c r="CX54" i="1"/>
  <c r="CX53" i="1"/>
  <c r="CX68" i="1"/>
  <c r="CX67" i="1"/>
  <c r="CX66" i="1"/>
  <c r="CX65" i="1"/>
  <c r="CX64" i="1"/>
  <c r="CX74" i="1"/>
  <c r="CX73" i="1"/>
  <c r="CX72" i="1"/>
  <c r="CX71" i="1"/>
  <c r="CX70" i="1"/>
  <c r="CX40" i="1"/>
  <c r="CW134" i="1"/>
  <c r="CW135" i="1"/>
  <c r="CW136" i="1"/>
  <c r="CW137" i="1"/>
  <c r="CW138" i="1"/>
  <c r="CW115" i="1"/>
  <c r="CW139" i="1"/>
  <c r="CW113" i="1"/>
  <c r="CW118" i="1"/>
  <c r="CW117" i="1"/>
  <c r="CW85" i="1"/>
  <c r="CW106" i="1"/>
  <c r="CW77" i="1"/>
  <c r="CW108" i="1"/>
  <c r="CW89" i="1"/>
  <c r="CW140" i="1"/>
  <c r="CW141" i="1"/>
  <c r="CW122" i="1"/>
  <c r="CW80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19" i="1"/>
  <c r="CW130" i="1"/>
  <c r="CW132" i="1"/>
  <c r="CW154" i="1"/>
  <c r="CW124" i="1"/>
  <c r="CW126" i="1"/>
  <c r="CW127" i="1"/>
  <c r="CW131" i="1"/>
  <c r="CW103" i="1"/>
  <c r="CW84" i="1"/>
  <c r="CW102" i="1"/>
  <c r="CW88" i="1"/>
  <c r="CW128" i="1"/>
  <c r="CW123" i="1"/>
  <c r="CW100" i="1"/>
  <c r="CW98" i="1"/>
  <c r="CW78" i="1"/>
  <c r="CW83" i="1"/>
  <c r="CW97" i="1"/>
  <c r="CW99" i="1"/>
  <c r="CW79" i="1"/>
  <c r="CW155" i="1"/>
  <c r="CW156" i="1"/>
  <c r="CW157" i="1"/>
  <c r="CW158" i="1"/>
  <c r="CW112" i="1"/>
  <c r="CW111" i="1"/>
  <c r="CW120" i="1"/>
  <c r="CW114" i="1"/>
  <c r="CW159" i="1"/>
  <c r="CW86" i="1"/>
  <c r="CW160" i="1"/>
  <c r="CW110" i="1"/>
  <c r="CW161" i="1"/>
  <c r="CW162" i="1"/>
  <c r="CW129" i="1"/>
  <c r="CW163" i="1"/>
  <c r="CW164" i="1"/>
  <c r="CW165" i="1"/>
  <c r="CW166" i="1"/>
  <c r="CW105" i="1"/>
  <c r="CW116" i="1"/>
  <c r="CW87" i="1"/>
  <c r="CW82" i="1"/>
  <c r="CW167" i="1"/>
  <c r="CW109" i="1"/>
  <c r="CW168" i="1"/>
  <c r="CW107" i="1"/>
  <c r="CW101" i="1"/>
  <c r="CW91" i="1"/>
  <c r="CW76" i="1"/>
  <c r="CW81" i="1"/>
  <c r="CW169" i="1"/>
  <c r="CW170" i="1"/>
  <c r="CW121" i="1"/>
  <c r="CW95" i="1"/>
  <c r="CW171" i="1"/>
  <c r="CW172" i="1"/>
  <c r="CW75" i="1"/>
  <c r="CW125" i="1"/>
  <c r="CW96" i="1"/>
  <c r="CW173" i="1"/>
  <c r="CW93" i="1"/>
  <c r="CW174" i="1"/>
  <c r="CW175" i="1"/>
  <c r="CW176" i="1"/>
  <c r="CW177" i="1"/>
  <c r="CW178" i="1"/>
  <c r="CW179" i="1"/>
  <c r="CW180" i="1"/>
  <c r="CW181" i="1"/>
  <c r="CW92" i="1"/>
  <c r="CW90" i="1"/>
  <c r="CW94" i="1"/>
  <c r="CW104" i="1"/>
  <c r="CW182" i="1"/>
  <c r="CW183" i="1"/>
  <c r="CW184" i="1"/>
  <c r="CW58" i="1"/>
  <c r="CW52" i="1"/>
  <c r="CW61" i="1"/>
  <c r="CW55" i="1"/>
  <c r="CW62" i="1"/>
  <c r="CW69" i="1"/>
  <c r="CW59" i="1"/>
  <c r="CW60" i="1"/>
  <c r="CW63" i="1"/>
  <c r="CW50" i="1"/>
  <c r="CW51" i="1"/>
  <c r="CW49" i="1"/>
  <c r="CW31" i="1"/>
  <c r="CW32" i="1"/>
  <c r="CW36" i="1"/>
  <c r="CW33" i="1"/>
  <c r="CW8" i="1"/>
  <c r="CW27" i="1"/>
  <c r="CW42" i="1"/>
  <c r="CW43" i="1"/>
  <c r="CW3" i="1"/>
  <c r="CW41" i="1"/>
  <c r="CW23" i="1"/>
  <c r="CW24" i="1"/>
  <c r="CW22" i="1"/>
  <c r="CW39" i="1"/>
  <c r="CW34" i="1"/>
  <c r="CW35" i="1"/>
  <c r="CW37" i="1"/>
  <c r="CW38" i="1"/>
  <c r="CW28" i="1"/>
  <c r="CW25" i="1"/>
  <c r="CW26" i="1"/>
  <c r="CW29" i="1"/>
  <c r="CW30" i="1"/>
  <c r="CW12" i="1"/>
  <c r="CW13" i="1"/>
  <c r="CW14" i="1"/>
  <c r="CW15" i="1"/>
  <c r="CW16" i="1"/>
  <c r="CW17" i="1"/>
  <c r="CW18" i="1"/>
  <c r="CW2" i="1"/>
  <c r="CW21" i="1"/>
  <c r="CW20" i="1"/>
  <c r="CW19" i="1"/>
  <c r="CW11" i="1"/>
  <c r="CW10" i="1"/>
  <c r="CW9" i="1"/>
  <c r="CW7" i="1"/>
  <c r="CW6" i="1"/>
  <c r="CW5" i="1"/>
  <c r="CW4" i="1"/>
  <c r="CW48" i="1"/>
  <c r="CW46" i="1"/>
  <c r="CW47" i="1"/>
  <c r="CW45" i="1"/>
  <c r="CW44" i="1"/>
  <c r="CW57" i="1"/>
  <c r="CW56" i="1"/>
  <c r="CW54" i="1"/>
  <c r="CW53" i="1"/>
  <c r="CW68" i="1"/>
  <c r="CW67" i="1"/>
  <c r="CW66" i="1"/>
  <c r="CW65" i="1"/>
  <c r="CW64" i="1"/>
  <c r="CW74" i="1"/>
  <c r="CW73" i="1"/>
  <c r="CW72" i="1"/>
  <c r="CW71" i="1"/>
  <c r="CW70" i="1"/>
  <c r="CW40" i="1"/>
  <c r="CV134" i="1"/>
  <c r="CV135" i="1"/>
  <c r="CV136" i="1"/>
  <c r="CV137" i="1"/>
  <c r="CV138" i="1"/>
  <c r="CV115" i="1"/>
  <c r="CV139" i="1"/>
  <c r="CV113" i="1"/>
  <c r="CV118" i="1"/>
  <c r="CV117" i="1"/>
  <c r="CV85" i="1"/>
  <c r="CV106" i="1"/>
  <c r="CV77" i="1"/>
  <c r="CV108" i="1"/>
  <c r="CV89" i="1"/>
  <c r="CV140" i="1"/>
  <c r="CV141" i="1"/>
  <c r="CV122" i="1"/>
  <c r="CV80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19" i="1"/>
  <c r="CV130" i="1"/>
  <c r="CV132" i="1"/>
  <c r="CV154" i="1"/>
  <c r="CV124" i="1"/>
  <c r="CV126" i="1"/>
  <c r="CV127" i="1"/>
  <c r="CV131" i="1"/>
  <c r="CV103" i="1"/>
  <c r="CV84" i="1"/>
  <c r="CV102" i="1"/>
  <c r="CV88" i="1"/>
  <c r="CV128" i="1"/>
  <c r="CV123" i="1"/>
  <c r="CV100" i="1"/>
  <c r="CV98" i="1"/>
  <c r="CV78" i="1"/>
  <c r="CV83" i="1"/>
  <c r="CV97" i="1"/>
  <c r="CV99" i="1"/>
  <c r="CV79" i="1"/>
  <c r="CV155" i="1"/>
  <c r="CV156" i="1"/>
  <c r="CV157" i="1"/>
  <c r="CV158" i="1"/>
  <c r="CV112" i="1"/>
  <c r="CV111" i="1"/>
  <c r="CV120" i="1"/>
  <c r="CV114" i="1"/>
  <c r="CV159" i="1"/>
  <c r="CV86" i="1"/>
  <c r="CV160" i="1"/>
  <c r="CV110" i="1"/>
  <c r="CV161" i="1"/>
  <c r="CV162" i="1"/>
  <c r="CV129" i="1"/>
  <c r="CV163" i="1"/>
  <c r="CV164" i="1"/>
  <c r="CV165" i="1"/>
  <c r="CV166" i="1"/>
  <c r="CV105" i="1"/>
  <c r="CV116" i="1"/>
  <c r="CV87" i="1"/>
  <c r="CV82" i="1"/>
  <c r="CV167" i="1"/>
  <c r="CV109" i="1"/>
  <c r="CV168" i="1"/>
  <c r="CV107" i="1"/>
  <c r="CV101" i="1"/>
  <c r="CV91" i="1"/>
  <c r="CV76" i="1"/>
  <c r="CV81" i="1"/>
  <c r="CV169" i="1"/>
  <c r="CV170" i="1"/>
  <c r="CV121" i="1"/>
  <c r="CV95" i="1"/>
  <c r="CV171" i="1"/>
  <c r="CV172" i="1"/>
  <c r="CV75" i="1"/>
  <c r="CV125" i="1"/>
  <c r="CV96" i="1"/>
  <c r="CV173" i="1"/>
  <c r="CV93" i="1"/>
  <c r="CV174" i="1"/>
  <c r="CV175" i="1"/>
  <c r="CV176" i="1"/>
  <c r="CV177" i="1"/>
  <c r="CV178" i="1"/>
  <c r="CV179" i="1"/>
  <c r="CV180" i="1"/>
  <c r="CV181" i="1"/>
  <c r="CV92" i="1"/>
  <c r="CV90" i="1"/>
  <c r="CV94" i="1"/>
  <c r="CV104" i="1"/>
  <c r="CV182" i="1"/>
  <c r="CV183" i="1"/>
  <c r="CV184" i="1"/>
  <c r="CV58" i="1"/>
  <c r="CV52" i="1"/>
  <c r="CV61" i="1"/>
  <c r="CV55" i="1"/>
  <c r="CV62" i="1"/>
  <c r="CV69" i="1"/>
  <c r="CV59" i="1"/>
  <c r="CV60" i="1"/>
  <c r="CV63" i="1"/>
  <c r="CV50" i="1"/>
  <c r="CV51" i="1"/>
  <c r="CV49" i="1"/>
  <c r="CV31" i="1"/>
  <c r="CV32" i="1"/>
  <c r="CV36" i="1"/>
  <c r="CV33" i="1"/>
  <c r="CV8" i="1"/>
  <c r="CV27" i="1"/>
  <c r="CV42" i="1"/>
  <c r="CV43" i="1"/>
  <c r="CV3" i="1"/>
  <c r="CV41" i="1"/>
  <c r="CV23" i="1"/>
  <c r="CV24" i="1"/>
  <c r="CV22" i="1"/>
  <c r="CV39" i="1"/>
  <c r="CV34" i="1"/>
  <c r="CV35" i="1"/>
  <c r="CV37" i="1"/>
  <c r="CV38" i="1"/>
  <c r="CV28" i="1"/>
  <c r="CV25" i="1"/>
  <c r="CV26" i="1"/>
  <c r="CV29" i="1"/>
  <c r="CV30" i="1"/>
  <c r="CV12" i="1"/>
  <c r="CV13" i="1"/>
  <c r="CV14" i="1"/>
  <c r="CV15" i="1"/>
  <c r="CV16" i="1"/>
  <c r="CV17" i="1"/>
  <c r="CV18" i="1"/>
  <c r="CV2" i="1"/>
  <c r="CV21" i="1"/>
  <c r="CV20" i="1"/>
  <c r="CV19" i="1"/>
  <c r="CV11" i="1"/>
  <c r="CV10" i="1"/>
  <c r="CV9" i="1"/>
  <c r="CV7" i="1"/>
  <c r="CV6" i="1"/>
  <c r="CV5" i="1"/>
  <c r="CV4" i="1"/>
  <c r="CV48" i="1"/>
  <c r="CV46" i="1"/>
  <c r="CV47" i="1"/>
  <c r="CV45" i="1"/>
  <c r="CV44" i="1"/>
  <c r="CV57" i="1"/>
  <c r="CV56" i="1"/>
  <c r="CV54" i="1"/>
  <c r="CV53" i="1"/>
  <c r="CV68" i="1"/>
  <c r="CV67" i="1"/>
  <c r="CV66" i="1"/>
  <c r="CV65" i="1"/>
  <c r="CV64" i="1"/>
  <c r="CV74" i="1"/>
  <c r="CV73" i="1"/>
  <c r="CV72" i="1"/>
  <c r="CV71" i="1"/>
  <c r="CV70" i="1"/>
  <c r="CV40" i="1"/>
  <c r="CU134" i="1"/>
  <c r="CU135" i="1"/>
  <c r="CU136" i="1"/>
  <c r="CU137" i="1"/>
  <c r="CU138" i="1"/>
  <c r="CU115" i="1"/>
  <c r="CU139" i="1"/>
  <c r="CU113" i="1"/>
  <c r="CU118" i="1"/>
  <c r="CU117" i="1"/>
  <c r="CU85" i="1"/>
  <c r="CU106" i="1"/>
  <c r="CU77" i="1"/>
  <c r="CU108" i="1"/>
  <c r="CU89" i="1"/>
  <c r="CU140" i="1"/>
  <c r="CU141" i="1"/>
  <c r="CU122" i="1"/>
  <c r="CU80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19" i="1"/>
  <c r="CU130" i="1"/>
  <c r="CU132" i="1"/>
  <c r="CU154" i="1"/>
  <c r="CU124" i="1"/>
  <c r="CU126" i="1"/>
  <c r="CU127" i="1"/>
  <c r="CU131" i="1"/>
  <c r="CU103" i="1"/>
  <c r="CU84" i="1"/>
  <c r="CU102" i="1"/>
  <c r="CU88" i="1"/>
  <c r="CU128" i="1"/>
  <c r="CU123" i="1"/>
  <c r="CU100" i="1"/>
  <c r="CU98" i="1"/>
  <c r="CU78" i="1"/>
  <c r="CU83" i="1"/>
  <c r="CU97" i="1"/>
  <c r="CU99" i="1"/>
  <c r="CU79" i="1"/>
  <c r="CU155" i="1"/>
  <c r="CU156" i="1"/>
  <c r="CU157" i="1"/>
  <c r="CU158" i="1"/>
  <c r="CU112" i="1"/>
  <c r="CU111" i="1"/>
  <c r="CU120" i="1"/>
  <c r="CU114" i="1"/>
  <c r="CU159" i="1"/>
  <c r="CU86" i="1"/>
  <c r="CU160" i="1"/>
  <c r="CU110" i="1"/>
  <c r="CU161" i="1"/>
  <c r="CU162" i="1"/>
  <c r="CU129" i="1"/>
  <c r="CU163" i="1"/>
  <c r="CU164" i="1"/>
  <c r="CU165" i="1"/>
  <c r="CU166" i="1"/>
  <c r="CU105" i="1"/>
  <c r="CU116" i="1"/>
  <c r="CU87" i="1"/>
  <c r="CU82" i="1"/>
  <c r="CU167" i="1"/>
  <c r="CU109" i="1"/>
  <c r="CU168" i="1"/>
  <c r="CU107" i="1"/>
  <c r="CU101" i="1"/>
  <c r="CU91" i="1"/>
  <c r="CU76" i="1"/>
  <c r="CU81" i="1"/>
  <c r="CU169" i="1"/>
  <c r="CU170" i="1"/>
  <c r="CU121" i="1"/>
  <c r="CU95" i="1"/>
  <c r="CU171" i="1"/>
  <c r="CU172" i="1"/>
  <c r="CU75" i="1"/>
  <c r="CU125" i="1"/>
  <c r="CU96" i="1"/>
  <c r="CU173" i="1"/>
  <c r="CU93" i="1"/>
  <c r="CU174" i="1"/>
  <c r="CU175" i="1"/>
  <c r="CU176" i="1"/>
  <c r="CU177" i="1"/>
  <c r="CU178" i="1"/>
  <c r="CU179" i="1"/>
  <c r="CU180" i="1"/>
  <c r="CU181" i="1"/>
  <c r="CU92" i="1"/>
  <c r="CU90" i="1"/>
  <c r="CU94" i="1"/>
  <c r="CU104" i="1"/>
  <c r="CU182" i="1"/>
  <c r="CU183" i="1"/>
  <c r="CU184" i="1"/>
  <c r="CU58" i="1"/>
  <c r="CU52" i="1"/>
  <c r="CU61" i="1"/>
  <c r="CU55" i="1"/>
  <c r="CU62" i="1"/>
  <c r="CU69" i="1"/>
  <c r="CU59" i="1"/>
  <c r="CU60" i="1"/>
  <c r="CU63" i="1"/>
  <c r="CU50" i="1"/>
  <c r="CU51" i="1"/>
  <c r="CU49" i="1"/>
  <c r="CU31" i="1"/>
  <c r="CU32" i="1"/>
  <c r="CU36" i="1"/>
  <c r="CU33" i="1"/>
  <c r="CU8" i="1"/>
  <c r="CU27" i="1"/>
  <c r="CU42" i="1"/>
  <c r="CU43" i="1"/>
  <c r="CU3" i="1"/>
  <c r="CU41" i="1"/>
  <c r="CU23" i="1"/>
  <c r="CU24" i="1"/>
  <c r="CU22" i="1"/>
  <c r="CU39" i="1"/>
  <c r="CU34" i="1"/>
  <c r="CU35" i="1"/>
  <c r="CU37" i="1"/>
  <c r="CU38" i="1"/>
  <c r="CU28" i="1"/>
  <c r="CU25" i="1"/>
  <c r="CU26" i="1"/>
  <c r="CU29" i="1"/>
  <c r="CU30" i="1"/>
  <c r="CU12" i="1"/>
  <c r="CU13" i="1"/>
  <c r="CU14" i="1"/>
  <c r="CU15" i="1"/>
  <c r="CU16" i="1"/>
  <c r="CU17" i="1"/>
  <c r="CU18" i="1"/>
  <c r="CU2" i="1"/>
  <c r="CU21" i="1"/>
  <c r="CU20" i="1"/>
  <c r="CU19" i="1"/>
  <c r="CU11" i="1"/>
  <c r="CU10" i="1"/>
  <c r="CU9" i="1"/>
  <c r="CU7" i="1"/>
  <c r="CU6" i="1"/>
  <c r="CU5" i="1"/>
  <c r="CU4" i="1"/>
  <c r="CU48" i="1"/>
  <c r="CU46" i="1"/>
  <c r="CU47" i="1"/>
  <c r="CU45" i="1"/>
  <c r="CU44" i="1"/>
  <c r="CU57" i="1"/>
  <c r="CU56" i="1"/>
  <c r="CU54" i="1"/>
  <c r="CU53" i="1"/>
  <c r="CU68" i="1"/>
  <c r="CU67" i="1"/>
  <c r="CU66" i="1"/>
  <c r="CU65" i="1"/>
  <c r="CU64" i="1"/>
  <c r="CU74" i="1"/>
  <c r="CU73" i="1"/>
  <c r="CU72" i="1"/>
  <c r="CU71" i="1"/>
  <c r="CU70" i="1"/>
  <c r="CU40" i="1"/>
  <c r="CT134" i="1"/>
  <c r="CT135" i="1"/>
  <c r="CT136" i="1"/>
  <c r="CT137" i="1"/>
  <c r="CT138" i="1"/>
  <c r="CT115" i="1"/>
  <c r="CT139" i="1"/>
  <c r="CT113" i="1"/>
  <c r="CT118" i="1"/>
  <c r="CT117" i="1"/>
  <c r="CT85" i="1"/>
  <c r="CT106" i="1"/>
  <c r="CT77" i="1"/>
  <c r="CT108" i="1"/>
  <c r="CT89" i="1"/>
  <c r="CT140" i="1"/>
  <c r="CT141" i="1"/>
  <c r="CT122" i="1"/>
  <c r="CT80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19" i="1"/>
  <c r="CT130" i="1"/>
  <c r="CT132" i="1"/>
  <c r="CT154" i="1"/>
  <c r="CT124" i="1"/>
  <c r="CT126" i="1"/>
  <c r="CT127" i="1"/>
  <c r="CT131" i="1"/>
  <c r="CT103" i="1"/>
  <c r="CT84" i="1"/>
  <c r="CT102" i="1"/>
  <c r="CT88" i="1"/>
  <c r="CT128" i="1"/>
  <c r="CT123" i="1"/>
  <c r="CT100" i="1"/>
  <c r="CT98" i="1"/>
  <c r="CT78" i="1"/>
  <c r="CT83" i="1"/>
  <c r="CT97" i="1"/>
  <c r="CT99" i="1"/>
  <c r="CT79" i="1"/>
  <c r="CT155" i="1"/>
  <c r="CT156" i="1"/>
  <c r="CT157" i="1"/>
  <c r="CT158" i="1"/>
  <c r="CT112" i="1"/>
  <c r="CT111" i="1"/>
  <c r="CT120" i="1"/>
  <c r="CT114" i="1"/>
  <c r="CT159" i="1"/>
  <c r="CT86" i="1"/>
  <c r="CT160" i="1"/>
  <c r="CT110" i="1"/>
  <c r="CT161" i="1"/>
  <c r="CT162" i="1"/>
  <c r="CT129" i="1"/>
  <c r="CT163" i="1"/>
  <c r="CT164" i="1"/>
  <c r="CT165" i="1"/>
  <c r="CT166" i="1"/>
  <c r="CT105" i="1"/>
  <c r="CT116" i="1"/>
  <c r="CT87" i="1"/>
  <c r="CT82" i="1"/>
  <c r="CT167" i="1"/>
  <c r="CT109" i="1"/>
  <c r="CT168" i="1"/>
  <c r="CT107" i="1"/>
  <c r="CT101" i="1"/>
  <c r="CT91" i="1"/>
  <c r="CT76" i="1"/>
  <c r="CT81" i="1"/>
  <c r="CT169" i="1"/>
  <c r="CT170" i="1"/>
  <c r="CT121" i="1"/>
  <c r="CT95" i="1"/>
  <c r="CT171" i="1"/>
  <c r="CT172" i="1"/>
  <c r="CT75" i="1"/>
  <c r="CT125" i="1"/>
  <c r="CT96" i="1"/>
  <c r="CT173" i="1"/>
  <c r="CT93" i="1"/>
  <c r="CT174" i="1"/>
  <c r="CT175" i="1"/>
  <c r="CT176" i="1"/>
  <c r="CT177" i="1"/>
  <c r="CT178" i="1"/>
  <c r="CT179" i="1"/>
  <c r="CT180" i="1"/>
  <c r="CT181" i="1"/>
  <c r="CT92" i="1"/>
  <c r="CT90" i="1"/>
  <c r="CT94" i="1"/>
  <c r="CT104" i="1"/>
  <c r="CT182" i="1"/>
  <c r="CT183" i="1"/>
  <c r="CT184" i="1"/>
  <c r="CT58" i="1"/>
  <c r="CT52" i="1"/>
  <c r="CT61" i="1"/>
  <c r="CT55" i="1"/>
  <c r="CT62" i="1"/>
  <c r="CT69" i="1"/>
  <c r="CT59" i="1"/>
  <c r="CT60" i="1"/>
  <c r="CT63" i="1"/>
  <c r="CT50" i="1"/>
  <c r="CT51" i="1"/>
  <c r="CT49" i="1"/>
  <c r="CT31" i="1"/>
  <c r="CT32" i="1"/>
  <c r="CT36" i="1"/>
  <c r="CT33" i="1"/>
  <c r="CT8" i="1"/>
  <c r="CT27" i="1"/>
  <c r="CT42" i="1"/>
  <c r="CT43" i="1"/>
  <c r="CT3" i="1"/>
  <c r="CT41" i="1"/>
  <c r="CT23" i="1"/>
  <c r="CT24" i="1"/>
  <c r="CT22" i="1"/>
  <c r="CT39" i="1"/>
  <c r="CT34" i="1"/>
  <c r="CT35" i="1"/>
  <c r="CT37" i="1"/>
  <c r="CT38" i="1"/>
  <c r="CT28" i="1"/>
  <c r="CT25" i="1"/>
  <c r="CT26" i="1"/>
  <c r="CT29" i="1"/>
  <c r="CT30" i="1"/>
  <c r="CT12" i="1"/>
  <c r="CT13" i="1"/>
  <c r="CT14" i="1"/>
  <c r="CT15" i="1"/>
  <c r="CT16" i="1"/>
  <c r="CT17" i="1"/>
  <c r="CT18" i="1"/>
  <c r="CT2" i="1"/>
  <c r="CT21" i="1"/>
  <c r="CT20" i="1"/>
  <c r="CT19" i="1"/>
  <c r="CT11" i="1"/>
  <c r="CT10" i="1"/>
  <c r="CT9" i="1"/>
  <c r="CT7" i="1"/>
  <c r="CT6" i="1"/>
  <c r="CT5" i="1"/>
  <c r="CT4" i="1"/>
  <c r="CT48" i="1"/>
  <c r="CT46" i="1"/>
  <c r="CT47" i="1"/>
  <c r="CT45" i="1"/>
  <c r="CT44" i="1"/>
  <c r="CT57" i="1"/>
  <c r="CT56" i="1"/>
  <c r="CT54" i="1"/>
  <c r="CT53" i="1"/>
  <c r="CT68" i="1"/>
  <c r="CT67" i="1"/>
  <c r="CT66" i="1"/>
  <c r="CT65" i="1"/>
  <c r="CT64" i="1"/>
  <c r="CT74" i="1"/>
  <c r="CT73" i="1"/>
  <c r="CT72" i="1"/>
  <c r="CT71" i="1"/>
  <c r="CT70" i="1"/>
  <c r="CT40" i="1"/>
  <c r="CS134" i="1"/>
  <c r="CS135" i="1"/>
  <c r="CS136" i="1"/>
  <c r="CS137" i="1"/>
  <c r="CS138" i="1"/>
  <c r="CS115" i="1"/>
  <c r="CS139" i="1"/>
  <c r="CS113" i="1"/>
  <c r="CS118" i="1"/>
  <c r="CS117" i="1"/>
  <c r="CS85" i="1"/>
  <c r="CS106" i="1"/>
  <c r="CS77" i="1"/>
  <c r="CS108" i="1"/>
  <c r="CS89" i="1"/>
  <c r="CS140" i="1"/>
  <c r="CS141" i="1"/>
  <c r="CS122" i="1"/>
  <c r="CS80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19" i="1"/>
  <c r="CS130" i="1"/>
  <c r="CS132" i="1"/>
  <c r="CS154" i="1"/>
  <c r="CS124" i="1"/>
  <c r="CS126" i="1"/>
  <c r="CS127" i="1"/>
  <c r="CS131" i="1"/>
  <c r="CS103" i="1"/>
  <c r="CS84" i="1"/>
  <c r="CS102" i="1"/>
  <c r="CS88" i="1"/>
  <c r="CS128" i="1"/>
  <c r="CS123" i="1"/>
  <c r="CS100" i="1"/>
  <c r="CS98" i="1"/>
  <c r="CS78" i="1"/>
  <c r="CS83" i="1"/>
  <c r="CS97" i="1"/>
  <c r="CS99" i="1"/>
  <c r="CS79" i="1"/>
  <c r="CS155" i="1"/>
  <c r="CS156" i="1"/>
  <c r="CS157" i="1"/>
  <c r="CS158" i="1"/>
  <c r="CS112" i="1"/>
  <c r="CS111" i="1"/>
  <c r="CS120" i="1"/>
  <c r="CS114" i="1"/>
  <c r="CS159" i="1"/>
  <c r="CS86" i="1"/>
  <c r="CS160" i="1"/>
  <c r="CS110" i="1"/>
  <c r="CS161" i="1"/>
  <c r="CS162" i="1"/>
  <c r="CS129" i="1"/>
  <c r="CS163" i="1"/>
  <c r="CS164" i="1"/>
  <c r="CS165" i="1"/>
  <c r="CS166" i="1"/>
  <c r="CS105" i="1"/>
  <c r="CS116" i="1"/>
  <c r="CS87" i="1"/>
  <c r="CS82" i="1"/>
  <c r="CS167" i="1"/>
  <c r="CS109" i="1"/>
  <c r="CS168" i="1"/>
  <c r="CS107" i="1"/>
  <c r="CS101" i="1"/>
  <c r="CS91" i="1"/>
  <c r="CS76" i="1"/>
  <c r="CS81" i="1"/>
  <c r="CS169" i="1"/>
  <c r="CS170" i="1"/>
  <c r="CS121" i="1"/>
  <c r="CS95" i="1"/>
  <c r="CS171" i="1"/>
  <c r="CS172" i="1"/>
  <c r="CS75" i="1"/>
  <c r="CS125" i="1"/>
  <c r="CS96" i="1"/>
  <c r="CS173" i="1"/>
  <c r="CS93" i="1"/>
  <c r="CS174" i="1"/>
  <c r="CS175" i="1"/>
  <c r="CS176" i="1"/>
  <c r="CS177" i="1"/>
  <c r="CS178" i="1"/>
  <c r="CS179" i="1"/>
  <c r="CS180" i="1"/>
  <c r="CS181" i="1"/>
  <c r="CS92" i="1"/>
  <c r="CS90" i="1"/>
  <c r="CS94" i="1"/>
  <c r="CS104" i="1"/>
  <c r="CS182" i="1"/>
  <c r="CS183" i="1"/>
  <c r="CS184" i="1"/>
  <c r="CS58" i="1"/>
  <c r="CS52" i="1"/>
  <c r="CS61" i="1"/>
  <c r="CS55" i="1"/>
  <c r="CS62" i="1"/>
  <c r="CS69" i="1"/>
  <c r="CS59" i="1"/>
  <c r="CS60" i="1"/>
  <c r="CS63" i="1"/>
  <c r="CS50" i="1"/>
  <c r="CS51" i="1"/>
  <c r="CS49" i="1"/>
  <c r="CS31" i="1"/>
  <c r="CS32" i="1"/>
  <c r="CS36" i="1"/>
  <c r="CS33" i="1"/>
  <c r="CS8" i="1"/>
  <c r="CS27" i="1"/>
  <c r="CS42" i="1"/>
  <c r="CS43" i="1"/>
  <c r="CS3" i="1"/>
  <c r="CS41" i="1"/>
  <c r="CS23" i="1"/>
  <c r="CS24" i="1"/>
  <c r="CS22" i="1"/>
  <c r="CS39" i="1"/>
  <c r="CS34" i="1"/>
  <c r="CS35" i="1"/>
  <c r="CS37" i="1"/>
  <c r="CS38" i="1"/>
  <c r="CS28" i="1"/>
  <c r="CS25" i="1"/>
  <c r="CS26" i="1"/>
  <c r="CS29" i="1"/>
  <c r="CS30" i="1"/>
  <c r="CS12" i="1"/>
  <c r="CS13" i="1"/>
  <c r="CS14" i="1"/>
  <c r="CS15" i="1"/>
  <c r="CS16" i="1"/>
  <c r="CS17" i="1"/>
  <c r="CS18" i="1"/>
  <c r="CS2" i="1"/>
  <c r="CS21" i="1"/>
  <c r="CS20" i="1"/>
  <c r="CS19" i="1"/>
  <c r="CS11" i="1"/>
  <c r="CS10" i="1"/>
  <c r="CS9" i="1"/>
  <c r="CS7" i="1"/>
  <c r="CS6" i="1"/>
  <c r="CS5" i="1"/>
  <c r="CS4" i="1"/>
  <c r="CS48" i="1"/>
  <c r="CS46" i="1"/>
  <c r="CS47" i="1"/>
  <c r="CS45" i="1"/>
  <c r="CS44" i="1"/>
  <c r="CS57" i="1"/>
  <c r="CS56" i="1"/>
  <c r="CS54" i="1"/>
  <c r="CS53" i="1"/>
  <c r="CS68" i="1"/>
  <c r="CS67" i="1"/>
  <c r="CS66" i="1"/>
  <c r="CS65" i="1"/>
  <c r="CS64" i="1"/>
  <c r="CS74" i="1"/>
  <c r="CS73" i="1"/>
  <c r="CS72" i="1"/>
  <c r="CS71" i="1"/>
  <c r="CS70" i="1"/>
  <c r="CS40" i="1"/>
  <c r="CR134" i="1"/>
  <c r="CR135" i="1"/>
  <c r="CR136" i="1"/>
  <c r="CR137" i="1"/>
  <c r="CR138" i="1"/>
  <c r="CR115" i="1"/>
  <c r="CR139" i="1"/>
  <c r="CR113" i="1"/>
  <c r="CR118" i="1"/>
  <c r="CR117" i="1"/>
  <c r="CR85" i="1"/>
  <c r="CR106" i="1"/>
  <c r="CR77" i="1"/>
  <c r="CR108" i="1"/>
  <c r="CR89" i="1"/>
  <c r="CR140" i="1"/>
  <c r="CR141" i="1"/>
  <c r="CR122" i="1"/>
  <c r="CR80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19" i="1"/>
  <c r="CR130" i="1"/>
  <c r="CR132" i="1"/>
  <c r="CR154" i="1"/>
  <c r="CR124" i="1"/>
  <c r="CR126" i="1"/>
  <c r="CR127" i="1"/>
  <c r="CR131" i="1"/>
  <c r="CR103" i="1"/>
  <c r="CR84" i="1"/>
  <c r="CR102" i="1"/>
  <c r="CR88" i="1"/>
  <c r="CR128" i="1"/>
  <c r="CR123" i="1"/>
  <c r="CR100" i="1"/>
  <c r="CR98" i="1"/>
  <c r="CR78" i="1"/>
  <c r="CR83" i="1"/>
  <c r="CR97" i="1"/>
  <c r="CR99" i="1"/>
  <c r="CR79" i="1"/>
  <c r="CR155" i="1"/>
  <c r="CR156" i="1"/>
  <c r="CR157" i="1"/>
  <c r="CR158" i="1"/>
  <c r="CR112" i="1"/>
  <c r="CR111" i="1"/>
  <c r="CR120" i="1"/>
  <c r="CR114" i="1"/>
  <c r="CR159" i="1"/>
  <c r="CR86" i="1"/>
  <c r="CR160" i="1"/>
  <c r="CR110" i="1"/>
  <c r="CR161" i="1"/>
  <c r="CR162" i="1"/>
  <c r="CR129" i="1"/>
  <c r="CR163" i="1"/>
  <c r="CR164" i="1"/>
  <c r="CR165" i="1"/>
  <c r="CR166" i="1"/>
  <c r="CR105" i="1"/>
  <c r="CR116" i="1"/>
  <c r="CR87" i="1"/>
  <c r="CR82" i="1"/>
  <c r="CR167" i="1"/>
  <c r="CR109" i="1"/>
  <c r="CR168" i="1"/>
  <c r="CR107" i="1"/>
  <c r="CR101" i="1"/>
  <c r="CR91" i="1"/>
  <c r="CR76" i="1"/>
  <c r="CR81" i="1"/>
  <c r="CR169" i="1"/>
  <c r="CR170" i="1"/>
  <c r="CR121" i="1"/>
  <c r="CR95" i="1"/>
  <c r="CR171" i="1"/>
  <c r="CR172" i="1"/>
  <c r="CR75" i="1"/>
  <c r="CR125" i="1"/>
  <c r="CR96" i="1"/>
  <c r="CR173" i="1"/>
  <c r="CR93" i="1"/>
  <c r="CR174" i="1"/>
  <c r="CR175" i="1"/>
  <c r="CR176" i="1"/>
  <c r="CR177" i="1"/>
  <c r="CR178" i="1"/>
  <c r="CR179" i="1"/>
  <c r="CR180" i="1"/>
  <c r="CR181" i="1"/>
  <c r="CR92" i="1"/>
  <c r="CR90" i="1"/>
  <c r="CR94" i="1"/>
  <c r="CR104" i="1"/>
  <c r="CR182" i="1"/>
  <c r="CR183" i="1"/>
  <c r="CR184" i="1"/>
  <c r="CR58" i="1"/>
  <c r="CR52" i="1"/>
  <c r="CR61" i="1"/>
  <c r="CR55" i="1"/>
  <c r="CR62" i="1"/>
  <c r="CR69" i="1"/>
  <c r="CR59" i="1"/>
  <c r="CR60" i="1"/>
  <c r="CR63" i="1"/>
  <c r="CR50" i="1"/>
  <c r="CR51" i="1"/>
  <c r="CR49" i="1"/>
  <c r="CR31" i="1"/>
  <c r="CR32" i="1"/>
  <c r="CR36" i="1"/>
  <c r="CR33" i="1"/>
  <c r="CR8" i="1"/>
  <c r="CR27" i="1"/>
  <c r="CR42" i="1"/>
  <c r="CR43" i="1"/>
  <c r="CR3" i="1"/>
  <c r="CR41" i="1"/>
  <c r="CR23" i="1"/>
  <c r="CR24" i="1"/>
  <c r="CR22" i="1"/>
  <c r="CR39" i="1"/>
  <c r="CR34" i="1"/>
  <c r="CR35" i="1"/>
  <c r="CR37" i="1"/>
  <c r="CR38" i="1"/>
  <c r="CR28" i="1"/>
  <c r="CR25" i="1"/>
  <c r="CR26" i="1"/>
  <c r="CR29" i="1"/>
  <c r="CR30" i="1"/>
  <c r="CR12" i="1"/>
  <c r="CR13" i="1"/>
  <c r="CR14" i="1"/>
  <c r="CR15" i="1"/>
  <c r="CR16" i="1"/>
  <c r="CR17" i="1"/>
  <c r="CR18" i="1"/>
  <c r="CR2" i="1"/>
  <c r="CR21" i="1"/>
  <c r="CR20" i="1"/>
  <c r="CR19" i="1"/>
  <c r="CR11" i="1"/>
  <c r="CR10" i="1"/>
  <c r="CR9" i="1"/>
  <c r="CR7" i="1"/>
  <c r="CR6" i="1"/>
  <c r="CR5" i="1"/>
  <c r="CR4" i="1"/>
  <c r="CR48" i="1"/>
  <c r="CR46" i="1"/>
  <c r="CR47" i="1"/>
  <c r="CR45" i="1"/>
  <c r="CR44" i="1"/>
  <c r="CR57" i="1"/>
  <c r="CR56" i="1"/>
  <c r="CR54" i="1"/>
  <c r="CR53" i="1"/>
  <c r="CR68" i="1"/>
  <c r="CR67" i="1"/>
  <c r="CR66" i="1"/>
  <c r="CR65" i="1"/>
  <c r="CR64" i="1"/>
  <c r="CR74" i="1"/>
  <c r="CR73" i="1"/>
  <c r="CR72" i="1"/>
  <c r="CR71" i="1"/>
  <c r="CR70" i="1"/>
  <c r="CR40" i="1"/>
  <c r="CQ134" i="1"/>
  <c r="CQ135" i="1"/>
  <c r="CQ136" i="1"/>
  <c r="CQ137" i="1"/>
  <c r="CQ138" i="1"/>
  <c r="CQ115" i="1"/>
  <c r="CQ139" i="1"/>
  <c r="CQ113" i="1"/>
  <c r="CQ118" i="1"/>
  <c r="CQ117" i="1"/>
  <c r="CQ85" i="1"/>
  <c r="CQ106" i="1"/>
  <c r="CQ77" i="1"/>
  <c r="CQ108" i="1"/>
  <c r="CQ89" i="1"/>
  <c r="CQ140" i="1"/>
  <c r="CQ141" i="1"/>
  <c r="CQ122" i="1"/>
  <c r="CQ80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19" i="1"/>
  <c r="CQ130" i="1"/>
  <c r="CQ132" i="1"/>
  <c r="CQ154" i="1"/>
  <c r="CQ124" i="1"/>
  <c r="CQ126" i="1"/>
  <c r="CQ127" i="1"/>
  <c r="CQ131" i="1"/>
  <c r="CQ103" i="1"/>
  <c r="CQ84" i="1"/>
  <c r="CQ102" i="1"/>
  <c r="CQ88" i="1"/>
  <c r="CQ128" i="1"/>
  <c r="CQ123" i="1"/>
  <c r="CQ100" i="1"/>
  <c r="CQ98" i="1"/>
  <c r="CQ78" i="1"/>
  <c r="CQ83" i="1"/>
  <c r="CQ97" i="1"/>
  <c r="CQ99" i="1"/>
  <c r="CQ79" i="1"/>
  <c r="CQ155" i="1"/>
  <c r="CQ156" i="1"/>
  <c r="CQ157" i="1"/>
  <c r="CQ158" i="1"/>
  <c r="CQ112" i="1"/>
  <c r="CQ111" i="1"/>
  <c r="CQ120" i="1"/>
  <c r="CQ114" i="1"/>
  <c r="CQ159" i="1"/>
  <c r="CQ86" i="1"/>
  <c r="CQ160" i="1"/>
  <c r="CQ110" i="1"/>
  <c r="CQ161" i="1"/>
  <c r="CQ162" i="1"/>
  <c r="CQ129" i="1"/>
  <c r="CQ163" i="1"/>
  <c r="CQ164" i="1"/>
  <c r="CQ165" i="1"/>
  <c r="CQ166" i="1"/>
  <c r="CQ105" i="1"/>
  <c r="CQ116" i="1"/>
  <c r="CQ87" i="1"/>
  <c r="CQ82" i="1"/>
  <c r="CQ167" i="1"/>
  <c r="CQ109" i="1"/>
  <c r="CQ168" i="1"/>
  <c r="CQ107" i="1"/>
  <c r="CQ101" i="1"/>
  <c r="CQ91" i="1"/>
  <c r="CQ76" i="1"/>
  <c r="CQ81" i="1"/>
  <c r="CQ169" i="1"/>
  <c r="CQ170" i="1"/>
  <c r="CQ121" i="1"/>
  <c r="CQ95" i="1"/>
  <c r="CQ171" i="1"/>
  <c r="CQ172" i="1"/>
  <c r="CQ75" i="1"/>
  <c r="CQ125" i="1"/>
  <c r="CQ96" i="1"/>
  <c r="CQ173" i="1"/>
  <c r="CQ93" i="1"/>
  <c r="CQ174" i="1"/>
  <c r="CQ175" i="1"/>
  <c r="CQ176" i="1"/>
  <c r="CQ177" i="1"/>
  <c r="CQ178" i="1"/>
  <c r="CQ179" i="1"/>
  <c r="CQ180" i="1"/>
  <c r="CQ181" i="1"/>
  <c r="CQ92" i="1"/>
  <c r="CQ90" i="1"/>
  <c r="CQ94" i="1"/>
  <c r="CQ104" i="1"/>
  <c r="CQ182" i="1"/>
  <c r="CQ183" i="1"/>
  <c r="CQ184" i="1"/>
  <c r="CQ58" i="1"/>
  <c r="CQ52" i="1"/>
  <c r="CQ61" i="1"/>
  <c r="CQ55" i="1"/>
  <c r="CQ62" i="1"/>
  <c r="CQ69" i="1"/>
  <c r="CQ59" i="1"/>
  <c r="CQ60" i="1"/>
  <c r="CQ63" i="1"/>
  <c r="CQ50" i="1"/>
  <c r="CQ51" i="1"/>
  <c r="CQ49" i="1"/>
  <c r="CQ31" i="1"/>
  <c r="CQ32" i="1"/>
  <c r="CQ36" i="1"/>
  <c r="CQ33" i="1"/>
  <c r="CQ8" i="1"/>
  <c r="CQ27" i="1"/>
  <c r="CQ42" i="1"/>
  <c r="CQ43" i="1"/>
  <c r="CQ3" i="1"/>
  <c r="CQ41" i="1"/>
  <c r="CQ23" i="1"/>
  <c r="CQ24" i="1"/>
  <c r="CQ22" i="1"/>
  <c r="CQ39" i="1"/>
  <c r="CQ34" i="1"/>
  <c r="CQ35" i="1"/>
  <c r="CQ37" i="1"/>
  <c r="CQ38" i="1"/>
  <c r="CQ28" i="1"/>
  <c r="CQ25" i="1"/>
  <c r="CQ26" i="1"/>
  <c r="CQ29" i="1"/>
  <c r="CQ30" i="1"/>
  <c r="CQ12" i="1"/>
  <c r="CQ13" i="1"/>
  <c r="CQ14" i="1"/>
  <c r="CQ15" i="1"/>
  <c r="CQ16" i="1"/>
  <c r="CQ17" i="1"/>
  <c r="CQ18" i="1"/>
  <c r="CQ2" i="1"/>
  <c r="CQ21" i="1"/>
  <c r="CQ20" i="1"/>
  <c r="CQ19" i="1"/>
  <c r="CQ11" i="1"/>
  <c r="CQ10" i="1"/>
  <c r="CQ9" i="1"/>
  <c r="CQ7" i="1"/>
  <c r="CQ6" i="1"/>
  <c r="CQ5" i="1"/>
  <c r="CQ4" i="1"/>
  <c r="CQ48" i="1"/>
  <c r="CQ46" i="1"/>
  <c r="CQ47" i="1"/>
  <c r="CQ45" i="1"/>
  <c r="CQ44" i="1"/>
  <c r="CQ57" i="1"/>
  <c r="CQ56" i="1"/>
  <c r="CQ54" i="1"/>
  <c r="CQ53" i="1"/>
  <c r="CQ68" i="1"/>
  <c r="CQ67" i="1"/>
  <c r="CQ66" i="1"/>
  <c r="CQ65" i="1"/>
  <c r="CQ64" i="1"/>
  <c r="CQ74" i="1"/>
  <c r="CQ73" i="1"/>
  <c r="CQ72" i="1"/>
  <c r="CQ71" i="1"/>
  <c r="CQ70" i="1"/>
  <c r="CQ40" i="1"/>
  <c r="CP135" i="1"/>
  <c r="CP136" i="1"/>
  <c r="CP137" i="1"/>
  <c r="CP138" i="1"/>
  <c r="CP115" i="1"/>
  <c r="CP139" i="1"/>
  <c r="CP113" i="1"/>
  <c r="CP118" i="1"/>
  <c r="CP117" i="1"/>
  <c r="CP85" i="1"/>
  <c r="CP106" i="1"/>
  <c r="CP77" i="1"/>
  <c r="CP108" i="1"/>
  <c r="CP89" i="1"/>
  <c r="CP140" i="1"/>
  <c r="CP141" i="1"/>
  <c r="CP122" i="1"/>
  <c r="CP80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19" i="1"/>
  <c r="CP130" i="1"/>
  <c r="CP132" i="1"/>
  <c r="CP154" i="1"/>
  <c r="CP124" i="1"/>
  <c r="CP126" i="1"/>
  <c r="CP127" i="1"/>
  <c r="CP131" i="1"/>
  <c r="CP103" i="1"/>
  <c r="CP84" i="1"/>
  <c r="CP102" i="1"/>
  <c r="CP88" i="1"/>
  <c r="CP128" i="1"/>
  <c r="CP123" i="1"/>
  <c r="CP100" i="1"/>
  <c r="CP98" i="1"/>
  <c r="CP78" i="1"/>
  <c r="CP83" i="1"/>
  <c r="CP97" i="1"/>
  <c r="CP99" i="1"/>
  <c r="CP79" i="1"/>
  <c r="CP155" i="1"/>
  <c r="CP156" i="1"/>
  <c r="CP157" i="1"/>
  <c r="CP158" i="1"/>
  <c r="CP112" i="1"/>
  <c r="CP111" i="1"/>
  <c r="CP120" i="1"/>
  <c r="CP114" i="1"/>
  <c r="CP159" i="1"/>
  <c r="CP86" i="1"/>
  <c r="CP160" i="1"/>
  <c r="CP110" i="1"/>
  <c r="CP161" i="1"/>
  <c r="CP162" i="1"/>
  <c r="CP129" i="1"/>
  <c r="CP163" i="1"/>
  <c r="CP164" i="1"/>
  <c r="CP165" i="1"/>
  <c r="CP166" i="1"/>
  <c r="CP105" i="1"/>
  <c r="CP116" i="1"/>
  <c r="CP87" i="1"/>
  <c r="CP82" i="1"/>
  <c r="CP167" i="1"/>
  <c r="CP109" i="1"/>
  <c r="CP168" i="1"/>
  <c r="CP107" i="1"/>
  <c r="CP101" i="1"/>
  <c r="CP91" i="1"/>
  <c r="CP76" i="1"/>
  <c r="CP81" i="1"/>
  <c r="CP169" i="1"/>
  <c r="CP170" i="1"/>
  <c r="CP121" i="1"/>
  <c r="CP95" i="1"/>
  <c r="CP171" i="1"/>
  <c r="CP172" i="1"/>
  <c r="CP75" i="1"/>
  <c r="CP125" i="1"/>
  <c r="CP96" i="1"/>
  <c r="CP173" i="1"/>
  <c r="CP93" i="1"/>
  <c r="CP174" i="1"/>
  <c r="CP175" i="1"/>
  <c r="CP176" i="1"/>
  <c r="CP177" i="1"/>
  <c r="CP178" i="1"/>
  <c r="CP179" i="1"/>
  <c r="CP180" i="1"/>
  <c r="CP181" i="1"/>
  <c r="CP92" i="1"/>
  <c r="CP90" i="1"/>
  <c r="CP94" i="1"/>
  <c r="CP104" i="1"/>
  <c r="CP182" i="1"/>
  <c r="CP183" i="1"/>
  <c r="CP184" i="1"/>
  <c r="CP58" i="1"/>
  <c r="CP52" i="1"/>
  <c r="CP61" i="1"/>
  <c r="CP55" i="1"/>
  <c r="CP62" i="1"/>
  <c r="CP69" i="1"/>
  <c r="CP59" i="1"/>
  <c r="CP60" i="1"/>
  <c r="CP63" i="1"/>
  <c r="CP50" i="1"/>
  <c r="CP51" i="1"/>
  <c r="CP49" i="1"/>
  <c r="CP31" i="1"/>
  <c r="CP32" i="1"/>
  <c r="CP36" i="1"/>
  <c r="CP33" i="1"/>
  <c r="CP8" i="1"/>
  <c r="CP27" i="1"/>
  <c r="CP42" i="1"/>
  <c r="CP43" i="1"/>
  <c r="CP3" i="1"/>
  <c r="CP41" i="1"/>
  <c r="CP23" i="1"/>
  <c r="CP24" i="1"/>
  <c r="CP22" i="1"/>
  <c r="CP39" i="1"/>
  <c r="CP34" i="1"/>
  <c r="CP35" i="1"/>
  <c r="CP37" i="1"/>
  <c r="CP38" i="1"/>
  <c r="CP28" i="1"/>
  <c r="CP25" i="1"/>
  <c r="CP26" i="1"/>
  <c r="CP29" i="1"/>
  <c r="CP30" i="1"/>
  <c r="CP12" i="1"/>
  <c r="CP13" i="1"/>
  <c r="CP14" i="1"/>
  <c r="CP15" i="1"/>
  <c r="CP16" i="1"/>
  <c r="CP17" i="1"/>
  <c r="CP18" i="1"/>
  <c r="CP2" i="1"/>
  <c r="CP21" i="1"/>
  <c r="CP20" i="1"/>
  <c r="CP19" i="1"/>
  <c r="CP11" i="1"/>
  <c r="CP10" i="1"/>
  <c r="CP9" i="1"/>
  <c r="CP7" i="1"/>
  <c r="CP6" i="1"/>
  <c r="CP5" i="1"/>
  <c r="CP4" i="1"/>
  <c r="CP48" i="1"/>
  <c r="CP46" i="1"/>
  <c r="CP47" i="1"/>
  <c r="CP45" i="1"/>
  <c r="CP44" i="1"/>
  <c r="CP57" i="1"/>
  <c r="CP56" i="1"/>
  <c r="CP54" i="1"/>
  <c r="CP53" i="1"/>
  <c r="CP68" i="1"/>
  <c r="CP67" i="1"/>
  <c r="CP66" i="1"/>
  <c r="CP65" i="1"/>
  <c r="CP64" i="1"/>
  <c r="CP74" i="1"/>
  <c r="CP73" i="1"/>
  <c r="CP72" i="1"/>
  <c r="CP71" i="1"/>
  <c r="CP70" i="1"/>
  <c r="CP40" i="1"/>
  <c r="CO134" i="1"/>
  <c r="CO135" i="1"/>
  <c r="CO136" i="1"/>
  <c r="CO137" i="1"/>
  <c r="CO138" i="1"/>
  <c r="CO115" i="1"/>
  <c r="CO139" i="1"/>
  <c r="CO113" i="1"/>
  <c r="CO118" i="1"/>
  <c r="CO117" i="1"/>
  <c r="CO85" i="1"/>
  <c r="CO106" i="1"/>
  <c r="CO77" i="1"/>
  <c r="CO108" i="1"/>
  <c r="CO89" i="1"/>
  <c r="CO140" i="1"/>
  <c r="CO141" i="1"/>
  <c r="CO122" i="1"/>
  <c r="CO80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19" i="1"/>
  <c r="CO130" i="1"/>
  <c r="CO132" i="1"/>
  <c r="CO154" i="1"/>
  <c r="CO124" i="1"/>
  <c r="CO126" i="1"/>
  <c r="CO127" i="1"/>
  <c r="CO131" i="1"/>
  <c r="CO103" i="1"/>
  <c r="CO84" i="1"/>
  <c r="CO102" i="1"/>
  <c r="CO88" i="1"/>
  <c r="CO128" i="1"/>
  <c r="CO123" i="1"/>
  <c r="CO100" i="1"/>
  <c r="CO98" i="1"/>
  <c r="CO78" i="1"/>
  <c r="CO83" i="1"/>
  <c r="CO97" i="1"/>
  <c r="CO99" i="1"/>
  <c r="CO79" i="1"/>
  <c r="CO155" i="1"/>
  <c r="CO156" i="1"/>
  <c r="CO157" i="1"/>
  <c r="CO158" i="1"/>
  <c r="CO112" i="1"/>
  <c r="CO111" i="1"/>
  <c r="CO120" i="1"/>
  <c r="CO114" i="1"/>
  <c r="CO159" i="1"/>
  <c r="CO86" i="1"/>
  <c r="CO160" i="1"/>
  <c r="CO110" i="1"/>
  <c r="CO161" i="1"/>
  <c r="CO162" i="1"/>
  <c r="CO129" i="1"/>
  <c r="CO163" i="1"/>
  <c r="CO164" i="1"/>
  <c r="CO165" i="1"/>
  <c r="CO166" i="1"/>
  <c r="CO105" i="1"/>
  <c r="CO116" i="1"/>
  <c r="CO87" i="1"/>
  <c r="CO82" i="1"/>
  <c r="CO167" i="1"/>
  <c r="CO109" i="1"/>
  <c r="CO168" i="1"/>
  <c r="CO107" i="1"/>
  <c r="CO101" i="1"/>
  <c r="CO91" i="1"/>
  <c r="CO76" i="1"/>
  <c r="CO81" i="1"/>
  <c r="CO169" i="1"/>
  <c r="CO170" i="1"/>
  <c r="CO121" i="1"/>
  <c r="CO95" i="1"/>
  <c r="CO171" i="1"/>
  <c r="CO172" i="1"/>
  <c r="CO75" i="1"/>
  <c r="CO125" i="1"/>
  <c r="CO96" i="1"/>
  <c r="CO173" i="1"/>
  <c r="CO93" i="1"/>
  <c r="CO174" i="1"/>
  <c r="CO175" i="1"/>
  <c r="CO176" i="1"/>
  <c r="CO177" i="1"/>
  <c r="CO178" i="1"/>
  <c r="CO179" i="1"/>
  <c r="CO180" i="1"/>
  <c r="CO181" i="1"/>
  <c r="CO92" i="1"/>
  <c r="CO90" i="1"/>
  <c r="CO94" i="1"/>
  <c r="CO104" i="1"/>
  <c r="CO182" i="1"/>
  <c r="CO183" i="1"/>
  <c r="CO184" i="1"/>
  <c r="CO58" i="1"/>
  <c r="CO52" i="1"/>
  <c r="CO61" i="1"/>
  <c r="CO55" i="1"/>
  <c r="CO62" i="1"/>
  <c r="CO69" i="1"/>
  <c r="CO59" i="1"/>
  <c r="CO60" i="1"/>
  <c r="CO63" i="1"/>
  <c r="CO50" i="1"/>
  <c r="CO51" i="1"/>
  <c r="CO49" i="1"/>
  <c r="CO31" i="1"/>
  <c r="CO32" i="1"/>
  <c r="CO36" i="1"/>
  <c r="CO33" i="1"/>
  <c r="CO8" i="1"/>
  <c r="CO27" i="1"/>
  <c r="CO42" i="1"/>
  <c r="CO43" i="1"/>
  <c r="CO3" i="1"/>
  <c r="CO41" i="1"/>
  <c r="CO23" i="1"/>
  <c r="CO24" i="1"/>
  <c r="CO22" i="1"/>
  <c r="CO39" i="1"/>
  <c r="CO34" i="1"/>
  <c r="CO35" i="1"/>
  <c r="CO37" i="1"/>
  <c r="CO38" i="1"/>
  <c r="CO28" i="1"/>
  <c r="CO25" i="1"/>
  <c r="CO26" i="1"/>
  <c r="CO29" i="1"/>
  <c r="CO30" i="1"/>
  <c r="CO12" i="1"/>
  <c r="CO13" i="1"/>
  <c r="CO14" i="1"/>
  <c r="CO15" i="1"/>
  <c r="CO16" i="1"/>
  <c r="CO17" i="1"/>
  <c r="CO18" i="1"/>
  <c r="CO2" i="1"/>
  <c r="CO21" i="1"/>
  <c r="CO20" i="1"/>
  <c r="CO19" i="1"/>
  <c r="CO11" i="1"/>
  <c r="CO10" i="1"/>
  <c r="CO9" i="1"/>
  <c r="CO7" i="1"/>
  <c r="CO6" i="1"/>
  <c r="CO5" i="1"/>
  <c r="CO4" i="1"/>
  <c r="CO48" i="1"/>
  <c r="CO46" i="1"/>
  <c r="CO47" i="1"/>
  <c r="CO45" i="1"/>
  <c r="CO44" i="1"/>
  <c r="CO57" i="1"/>
  <c r="CO56" i="1"/>
  <c r="CO54" i="1"/>
  <c r="CO53" i="1"/>
  <c r="CO68" i="1"/>
  <c r="CO67" i="1"/>
  <c r="CO66" i="1"/>
  <c r="CO65" i="1"/>
  <c r="CO64" i="1"/>
  <c r="CO74" i="1"/>
  <c r="CO73" i="1"/>
  <c r="CO72" i="1"/>
  <c r="CO71" i="1"/>
  <c r="CO70" i="1"/>
  <c r="CO40" i="1"/>
  <c r="CN89" i="1"/>
  <c r="CN140" i="1"/>
  <c r="CN141" i="1"/>
  <c r="CN122" i="1"/>
  <c r="CN80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19" i="1"/>
  <c r="CN130" i="1"/>
  <c r="CN132" i="1"/>
  <c r="CN154" i="1"/>
  <c r="CN124" i="1"/>
  <c r="CN126" i="1"/>
  <c r="CN127" i="1"/>
  <c r="CN131" i="1"/>
  <c r="CN103" i="1"/>
  <c r="CN84" i="1"/>
  <c r="CN102" i="1"/>
  <c r="CN88" i="1"/>
  <c r="CN128" i="1"/>
  <c r="CN123" i="1"/>
  <c r="CN100" i="1"/>
  <c r="CN98" i="1"/>
  <c r="CN78" i="1"/>
  <c r="CN83" i="1"/>
  <c r="CN97" i="1"/>
  <c r="CN99" i="1"/>
  <c r="CN79" i="1"/>
  <c r="CN155" i="1"/>
  <c r="CN156" i="1"/>
  <c r="CN157" i="1"/>
  <c r="CN158" i="1"/>
  <c r="CN112" i="1"/>
  <c r="CN111" i="1"/>
  <c r="CN120" i="1"/>
  <c r="CN114" i="1"/>
  <c r="CN159" i="1"/>
  <c r="CN86" i="1"/>
  <c r="CN160" i="1"/>
  <c r="CN110" i="1"/>
  <c r="CN161" i="1"/>
  <c r="CN162" i="1"/>
  <c r="CN129" i="1"/>
  <c r="CN163" i="1"/>
  <c r="CN164" i="1"/>
  <c r="CN165" i="1"/>
  <c r="CN166" i="1"/>
  <c r="CN105" i="1"/>
  <c r="CN116" i="1"/>
  <c r="CN87" i="1"/>
  <c r="CN82" i="1"/>
  <c r="CN167" i="1"/>
  <c r="CN109" i="1"/>
  <c r="CN168" i="1"/>
  <c r="CN107" i="1"/>
  <c r="CN101" i="1"/>
  <c r="CN91" i="1"/>
  <c r="CN76" i="1"/>
  <c r="CN81" i="1"/>
  <c r="CN169" i="1"/>
  <c r="CN170" i="1"/>
  <c r="CN121" i="1"/>
  <c r="CN95" i="1"/>
  <c r="CN171" i="1"/>
  <c r="CN172" i="1"/>
  <c r="CN75" i="1"/>
  <c r="CN125" i="1"/>
  <c r="CN96" i="1"/>
  <c r="CN173" i="1"/>
  <c r="CN93" i="1"/>
  <c r="CN174" i="1"/>
  <c r="CN175" i="1"/>
  <c r="CN176" i="1"/>
  <c r="CN177" i="1"/>
  <c r="CN178" i="1"/>
  <c r="CN179" i="1"/>
  <c r="CN180" i="1"/>
  <c r="CN181" i="1"/>
  <c r="CN92" i="1"/>
  <c r="CN90" i="1"/>
  <c r="CN94" i="1"/>
  <c r="CN104" i="1"/>
  <c r="CN182" i="1"/>
  <c r="CN183" i="1"/>
  <c r="CN184" i="1"/>
  <c r="CN58" i="1"/>
  <c r="CN52" i="1"/>
  <c r="CN61" i="1"/>
  <c r="CN55" i="1"/>
  <c r="CN62" i="1"/>
  <c r="CN69" i="1"/>
  <c r="CN59" i="1"/>
  <c r="CN60" i="1"/>
  <c r="CN63" i="1"/>
  <c r="CN50" i="1"/>
  <c r="CN51" i="1"/>
  <c r="CN49" i="1"/>
  <c r="CN31" i="1"/>
  <c r="CN32" i="1"/>
  <c r="CN36" i="1"/>
  <c r="CN33" i="1"/>
  <c r="CN8" i="1"/>
  <c r="CN27" i="1"/>
  <c r="CN42" i="1"/>
  <c r="CN43" i="1"/>
  <c r="CN3" i="1"/>
  <c r="CN41" i="1"/>
  <c r="CN23" i="1"/>
  <c r="CN24" i="1"/>
  <c r="CN22" i="1"/>
  <c r="CN39" i="1"/>
  <c r="CN34" i="1"/>
  <c r="CN35" i="1"/>
  <c r="CN37" i="1"/>
  <c r="CN38" i="1"/>
  <c r="CN28" i="1"/>
  <c r="CN25" i="1"/>
  <c r="CN26" i="1"/>
  <c r="CN29" i="1"/>
  <c r="CN30" i="1"/>
  <c r="CN12" i="1"/>
  <c r="CN13" i="1"/>
  <c r="CN14" i="1"/>
  <c r="CN15" i="1"/>
  <c r="CN16" i="1"/>
  <c r="CN17" i="1"/>
  <c r="CN18" i="1"/>
  <c r="CN2" i="1"/>
  <c r="CN21" i="1"/>
  <c r="CN20" i="1"/>
  <c r="CN19" i="1"/>
  <c r="CN11" i="1"/>
  <c r="CN10" i="1"/>
  <c r="CN9" i="1"/>
  <c r="CN7" i="1"/>
  <c r="CN6" i="1"/>
  <c r="CN5" i="1"/>
  <c r="CN4" i="1"/>
  <c r="CN48" i="1"/>
  <c r="CN46" i="1"/>
  <c r="CN47" i="1"/>
  <c r="CN45" i="1"/>
  <c r="CN44" i="1"/>
  <c r="CN57" i="1"/>
  <c r="CN56" i="1"/>
  <c r="CN54" i="1"/>
  <c r="CN53" i="1"/>
  <c r="CN68" i="1"/>
  <c r="CN67" i="1"/>
  <c r="CN66" i="1"/>
  <c r="CN65" i="1"/>
  <c r="CN64" i="1"/>
  <c r="CN74" i="1"/>
  <c r="CN73" i="1"/>
  <c r="CN72" i="1"/>
  <c r="CN71" i="1"/>
  <c r="CN70" i="1"/>
  <c r="CN40" i="1"/>
  <c r="CN134" i="1"/>
  <c r="CN135" i="1"/>
  <c r="CN136" i="1"/>
  <c r="CN137" i="1"/>
  <c r="CN138" i="1"/>
  <c r="CN115" i="1"/>
  <c r="CN139" i="1"/>
  <c r="CN113" i="1"/>
  <c r="CN118" i="1"/>
  <c r="CN117" i="1"/>
  <c r="CN85" i="1"/>
  <c r="CN106" i="1"/>
  <c r="CN77" i="1"/>
  <c r="CN108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M180" i="1"/>
  <c r="CM181" i="1"/>
  <c r="CM92" i="1"/>
  <c r="CM90" i="1"/>
  <c r="CM94" i="1"/>
  <c r="CM104" i="1"/>
  <c r="CM182" i="1"/>
  <c r="CM183" i="1"/>
  <c r="CM184" i="1"/>
  <c r="CM58" i="1"/>
  <c r="CM52" i="1"/>
  <c r="CM61" i="1"/>
  <c r="CM55" i="1"/>
  <c r="CM62" i="1"/>
  <c r="CM69" i="1"/>
  <c r="CM59" i="1"/>
  <c r="CM60" i="1"/>
  <c r="CM63" i="1"/>
  <c r="CM50" i="1"/>
  <c r="CM51" i="1"/>
  <c r="CM49" i="1"/>
  <c r="CM31" i="1"/>
  <c r="CM32" i="1"/>
  <c r="CM36" i="1"/>
  <c r="CM33" i="1"/>
  <c r="CM8" i="1"/>
  <c r="CM27" i="1"/>
  <c r="CM42" i="1"/>
  <c r="CM43" i="1"/>
  <c r="CM3" i="1"/>
  <c r="CM41" i="1"/>
  <c r="CM23" i="1"/>
  <c r="CM24" i="1"/>
  <c r="CM22" i="1"/>
  <c r="CM39" i="1"/>
  <c r="CM34" i="1"/>
  <c r="CM35" i="1"/>
  <c r="CM37" i="1"/>
  <c r="CM38" i="1"/>
  <c r="CM28" i="1"/>
  <c r="CM25" i="1"/>
  <c r="CM26" i="1"/>
  <c r="CM29" i="1"/>
  <c r="CM30" i="1"/>
  <c r="CM12" i="1"/>
  <c r="CM13" i="1"/>
  <c r="CM14" i="1"/>
  <c r="CM15" i="1"/>
  <c r="CM16" i="1"/>
  <c r="CM17" i="1"/>
  <c r="CM18" i="1"/>
  <c r="CM2" i="1"/>
  <c r="CM21" i="1"/>
  <c r="CM20" i="1"/>
  <c r="CM19" i="1"/>
  <c r="CM11" i="1"/>
  <c r="CM10" i="1"/>
  <c r="CM9" i="1"/>
  <c r="CM7" i="1"/>
  <c r="CM6" i="1"/>
  <c r="CM5" i="1"/>
  <c r="CM4" i="1"/>
  <c r="CM48" i="1"/>
  <c r="CM46" i="1"/>
  <c r="CM47" i="1"/>
  <c r="CM45" i="1"/>
  <c r="CM44" i="1"/>
  <c r="CM57" i="1"/>
  <c r="CM56" i="1"/>
  <c r="CM54" i="1"/>
  <c r="CM53" i="1"/>
  <c r="CM68" i="1"/>
  <c r="CM67" i="1"/>
  <c r="CM66" i="1"/>
  <c r="CM65" i="1"/>
  <c r="CM64" i="1"/>
  <c r="CM74" i="1"/>
  <c r="CM73" i="1"/>
  <c r="CM72" i="1"/>
  <c r="CM71" i="1"/>
  <c r="CM70" i="1"/>
  <c r="CM40" i="1"/>
  <c r="CM124" i="1"/>
  <c r="CM126" i="1"/>
  <c r="CM127" i="1"/>
  <c r="CM131" i="1"/>
  <c r="CM103" i="1"/>
  <c r="CM84" i="1"/>
  <c r="CM102" i="1"/>
  <c r="CM88" i="1"/>
  <c r="CM128" i="1"/>
  <c r="CM123" i="1"/>
  <c r="CM100" i="1"/>
  <c r="CM98" i="1"/>
  <c r="CM78" i="1"/>
  <c r="CM83" i="1"/>
  <c r="CM97" i="1"/>
  <c r="CM99" i="1"/>
  <c r="CM79" i="1"/>
  <c r="CM155" i="1"/>
  <c r="CM156" i="1"/>
  <c r="CM157" i="1"/>
  <c r="CM158" i="1"/>
  <c r="CM112" i="1"/>
  <c r="CM111" i="1"/>
  <c r="CM120" i="1"/>
  <c r="CM114" i="1"/>
  <c r="CM159" i="1"/>
  <c r="CM86" i="1"/>
  <c r="CM160" i="1"/>
  <c r="CM110" i="1"/>
  <c r="CM161" i="1"/>
  <c r="CM162" i="1"/>
  <c r="CM129" i="1"/>
  <c r="CM163" i="1"/>
  <c r="CM164" i="1"/>
  <c r="CM165" i="1"/>
  <c r="CM166" i="1"/>
  <c r="CM105" i="1"/>
  <c r="CM116" i="1"/>
  <c r="CM87" i="1"/>
  <c r="CM82" i="1"/>
  <c r="CM167" i="1"/>
  <c r="CM109" i="1"/>
  <c r="CM168" i="1"/>
  <c r="CM107" i="1"/>
  <c r="CM101" i="1"/>
  <c r="CM91" i="1"/>
  <c r="CM76" i="1"/>
  <c r="CM81" i="1"/>
  <c r="CM169" i="1"/>
  <c r="CM170" i="1"/>
  <c r="CM121" i="1"/>
  <c r="CM95" i="1"/>
  <c r="CM171" i="1"/>
  <c r="CM172" i="1"/>
  <c r="CM75" i="1"/>
  <c r="CM125" i="1"/>
  <c r="CM96" i="1"/>
  <c r="CM173" i="1"/>
  <c r="CM93" i="1"/>
  <c r="CM174" i="1"/>
  <c r="CM175" i="1"/>
  <c r="CM176" i="1"/>
  <c r="CM177" i="1"/>
  <c r="CM178" i="1"/>
  <c r="CM179" i="1"/>
  <c r="CM140" i="1"/>
  <c r="CM141" i="1"/>
  <c r="CM122" i="1"/>
  <c r="CM80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19" i="1"/>
  <c r="CM130" i="1"/>
  <c r="CM132" i="1"/>
  <c r="CM154" i="1"/>
  <c r="CM136" i="1"/>
  <c r="CM137" i="1"/>
  <c r="CM138" i="1"/>
  <c r="CM115" i="1"/>
  <c r="CM139" i="1"/>
  <c r="CM113" i="1"/>
  <c r="CM118" i="1"/>
  <c r="CM117" i="1"/>
  <c r="CM85" i="1"/>
  <c r="CM106" i="1"/>
  <c r="CM77" i="1"/>
  <c r="CM108" i="1"/>
  <c r="CM89" i="1"/>
  <c r="CM134" i="1"/>
  <c r="CM135" i="1"/>
  <c r="CL133" i="1"/>
  <c r="CL46" i="1"/>
  <c r="CL47" i="1"/>
  <c r="CL45" i="1"/>
  <c r="CL44" i="1"/>
  <c r="CL57" i="1"/>
  <c r="CL56" i="1"/>
  <c r="CL54" i="1"/>
  <c r="CL53" i="1"/>
  <c r="CL68" i="1"/>
  <c r="CL67" i="1"/>
  <c r="CL66" i="1"/>
  <c r="CL65" i="1"/>
  <c r="CL64" i="1"/>
  <c r="CL74" i="1"/>
  <c r="CL73" i="1"/>
  <c r="CL72" i="1"/>
  <c r="CL71" i="1"/>
  <c r="CL70" i="1"/>
  <c r="CL40" i="1"/>
  <c r="CL107" i="1"/>
  <c r="CL101" i="1"/>
  <c r="CL91" i="1"/>
  <c r="CL76" i="1"/>
  <c r="CL81" i="1"/>
  <c r="CL169" i="1"/>
  <c r="CL170" i="1"/>
  <c r="CL121" i="1"/>
  <c r="CL95" i="1"/>
  <c r="CL171" i="1"/>
  <c r="CL172" i="1"/>
  <c r="CL75" i="1"/>
  <c r="CL125" i="1"/>
  <c r="CL96" i="1"/>
  <c r="CL173" i="1"/>
  <c r="CL93" i="1"/>
  <c r="CL174" i="1"/>
  <c r="CL175" i="1"/>
  <c r="CL176" i="1"/>
  <c r="CL177" i="1"/>
  <c r="CL178" i="1"/>
  <c r="CL179" i="1"/>
  <c r="CL180" i="1"/>
  <c r="CL181" i="1"/>
  <c r="CL92" i="1"/>
  <c r="CL90" i="1"/>
  <c r="CL94" i="1"/>
  <c r="CL104" i="1"/>
  <c r="CL182" i="1"/>
  <c r="CL183" i="1"/>
  <c r="CL184" i="1"/>
  <c r="CL58" i="1"/>
  <c r="CL52" i="1"/>
  <c r="CL61" i="1"/>
  <c r="CL55" i="1"/>
  <c r="CL62" i="1"/>
  <c r="CL69" i="1"/>
  <c r="CL59" i="1"/>
  <c r="CL60" i="1"/>
  <c r="CL63" i="1"/>
  <c r="CL50" i="1"/>
  <c r="CL51" i="1"/>
  <c r="CL49" i="1"/>
  <c r="CL31" i="1"/>
  <c r="CL32" i="1"/>
  <c r="CL36" i="1"/>
  <c r="CL33" i="1"/>
  <c r="CL8" i="1"/>
  <c r="CL27" i="1"/>
  <c r="CL42" i="1"/>
  <c r="CL43" i="1"/>
  <c r="CL3" i="1"/>
  <c r="CL41" i="1"/>
  <c r="CL23" i="1"/>
  <c r="CL24" i="1"/>
  <c r="CL22" i="1"/>
  <c r="CL39" i="1"/>
  <c r="CL34" i="1"/>
  <c r="CL35" i="1"/>
  <c r="CL37" i="1"/>
  <c r="CL38" i="1"/>
  <c r="CL28" i="1"/>
  <c r="CL25" i="1"/>
  <c r="CL26" i="1"/>
  <c r="CL29" i="1"/>
  <c r="CL30" i="1"/>
  <c r="CL12" i="1"/>
  <c r="CL13" i="1"/>
  <c r="CL14" i="1"/>
  <c r="CL15" i="1"/>
  <c r="CL16" i="1"/>
  <c r="CL17" i="1"/>
  <c r="CL18" i="1"/>
  <c r="CL2" i="1"/>
  <c r="CL21" i="1"/>
  <c r="CL20" i="1"/>
  <c r="CL19" i="1"/>
  <c r="CL11" i="1"/>
  <c r="CL10" i="1"/>
  <c r="CL9" i="1"/>
  <c r="CL7" i="1"/>
  <c r="CL6" i="1"/>
  <c r="CL5" i="1"/>
  <c r="CL4" i="1"/>
  <c r="CL48" i="1"/>
  <c r="CL112" i="1"/>
  <c r="CL111" i="1"/>
  <c r="CL120" i="1"/>
  <c r="CL114" i="1"/>
  <c r="CL159" i="1"/>
  <c r="CL86" i="1"/>
  <c r="CL160" i="1"/>
  <c r="CL110" i="1"/>
  <c r="CL161" i="1"/>
  <c r="CL162" i="1"/>
  <c r="CL129" i="1"/>
  <c r="CL163" i="1"/>
  <c r="CL164" i="1"/>
  <c r="CL165" i="1"/>
  <c r="CL166" i="1"/>
  <c r="CL105" i="1"/>
  <c r="CL116" i="1"/>
  <c r="CL87" i="1"/>
  <c r="CL82" i="1"/>
  <c r="CL167" i="1"/>
  <c r="CL109" i="1"/>
  <c r="CL168" i="1"/>
  <c r="CL136" i="1"/>
  <c r="CL137" i="1"/>
  <c r="CL138" i="1"/>
  <c r="CL115" i="1"/>
  <c r="CL139" i="1"/>
  <c r="CL113" i="1"/>
  <c r="CL118" i="1"/>
  <c r="CL117" i="1"/>
  <c r="CL85" i="1"/>
  <c r="CL106" i="1"/>
  <c r="CL77" i="1"/>
  <c r="CL108" i="1"/>
  <c r="CL89" i="1"/>
  <c r="CL140" i="1"/>
  <c r="CL141" i="1"/>
  <c r="CL122" i="1"/>
  <c r="CL80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19" i="1"/>
  <c r="CL130" i="1"/>
  <c r="CL132" i="1"/>
  <c r="CL154" i="1"/>
  <c r="CL124" i="1"/>
  <c r="CL126" i="1"/>
  <c r="CL127" i="1"/>
  <c r="CL131" i="1"/>
  <c r="CL103" i="1"/>
  <c r="CL84" i="1"/>
  <c r="CL102" i="1"/>
  <c r="CL88" i="1"/>
  <c r="CL128" i="1"/>
  <c r="CL123" i="1"/>
  <c r="CL100" i="1"/>
  <c r="CL98" i="1"/>
  <c r="CL78" i="1"/>
  <c r="CL83" i="1"/>
  <c r="CL97" i="1"/>
  <c r="CL99" i="1"/>
  <c r="CL79" i="1"/>
  <c r="CL155" i="1"/>
  <c r="CL156" i="1"/>
  <c r="CL157" i="1"/>
  <c r="CL158" i="1"/>
  <c r="CL134" i="1"/>
  <c r="CL135" i="1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S184" i="2"/>
  <c r="CC184" i="2" s="1"/>
  <c r="Y184" i="2"/>
  <c r="X184" i="2"/>
  <c r="M184" i="2"/>
  <c r="Y183" i="2"/>
  <c r="X183" i="2"/>
  <c r="L183" i="2"/>
  <c r="Y182" i="2"/>
  <c r="X182" i="2"/>
  <c r="L182" i="2"/>
  <c r="Y181" i="2"/>
  <c r="X181" i="2"/>
  <c r="L181" i="2"/>
  <c r="Y180" i="2"/>
  <c r="X180" i="2"/>
  <c r="L180" i="2"/>
  <c r="Y179" i="2"/>
  <c r="X179" i="2"/>
  <c r="L179" i="2"/>
  <c r="Y178" i="2"/>
  <c r="X178" i="2"/>
  <c r="L178" i="2"/>
  <c r="Y177" i="2"/>
  <c r="X177" i="2"/>
  <c r="L177" i="2"/>
  <c r="Y176" i="2"/>
  <c r="X176" i="2"/>
  <c r="L176" i="2"/>
  <c r="Y175" i="2"/>
  <c r="X175" i="2"/>
  <c r="L175" i="2"/>
  <c r="Y174" i="2"/>
  <c r="X174" i="2"/>
  <c r="L174" i="2"/>
  <c r="Y173" i="2"/>
  <c r="X173" i="2"/>
  <c r="L173" i="2"/>
  <c r="Y172" i="2"/>
  <c r="X172" i="2"/>
  <c r="L172" i="2"/>
  <c r="Y171" i="2"/>
  <c r="X171" i="2"/>
  <c r="L171" i="2"/>
  <c r="Y170" i="2"/>
  <c r="X170" i="2"/>
  <c r="L170" i="2"/>
  <c r="Y169" i="2"/>
  <c r="X169" i="2"/>
  <c r="L169" i="2"/>
  <c r="Y168" i="2"/>
  <c r="X168" i="2"/>
  <c r="L168" i="2"/>
  <c r="Y167" i="2"/>
  <c r="X167" i="2"/>
  <c r="L167" i="2"/>
  <c r="Y166" i="2"/>
  <c r="X166" i="2"/>
  <c r="L166" i="2"/>
  <c r="Y165" i="2"/>
  <c r="X165" i="2"/>
  <c r="L165" i="2"/>
  <c r="Y164" i="2"/>
  <c r="X164" i="2"/>
  <c r="L164" i="2"/>
  <c r="Y163" i="2"/>
  <c r="X163" i="2"/>
  <c r="L163" i="2"/>
  <c r="Y162" i="2"/>
  <c r="X162" i="2"/>
  <c r="L162" i="2"/>
  <c r="Y161" i="2"/>
  <c r="X161" i="2"/>
  <c r="L161" i="2"/>
  <c r="Y160" i="2"/>
  <c r="X160" i="2"/>
  <c r="L160" i="2"/>
  <c r="Y159" i="2"/>
  <c r="X159" i="2"/>
  <c r="L159" i="2"/>
  <c r="Y158" i="2"/>
  <c r="X158" i="2"/>
  <c r="L158" i="2"/>
  <c r="Y157" i="2"/>
  <c r="X157" i="2"/>
  <c r="L157" i="2"/>
  <c r="Y156" i="2"/>
  <c r="X156" i="2"/>
  <c r="L156" i="2"/>
  <c r="Y155" i="2"/>
  <c r="X155" i="2"/>
  <c r="L155" i="2"/>
  <c r="Y154" i="2"/>
  <c r="X154" i="2"/>
  <c r="L154" i="2"/>
  <c r="Y153" i="2"/>
  <c r="X153" i="2"/>
  <c r="L153" i="2"/>
  <c r="Y152" i="2"/>
  <c r="X152" i="2"/>
  <c r="L152" i="2"/>
  <c r="Y151" i="2"/>
  <c r="X151" i="2"/>
  <c r="L151" i="2"/>
  <c r="Y150" i="2"/>
  <c r="X150" i="2"/>
  <c r="L150" i="2"/>
  <c r="Y149" i="2"/>
  <c r="X149" i="2"/>
  <c r="L149" i="2"/>
  <c r="Y148" i="2"/>
  <c r="X148" i="2"/>
  <c r="L148" i="2"/>
  <c r="Y147" i="2"/>
  <c r="X147" i="2"/>
  <c r="L147" i="2"/>
  <c r="Y146" i="2"/>
  <c r="X146" i="2"/>
  <c r="L146" i="2"/>
  <c r="Y145" i="2"/>
  <c r="X145" i="2"/>
  <c r="L145" i="2"/>
  <c r="Y144" i="2"/>
  <c r="X144" i="2"/>
  <c r="L144" i="2"/>
  <c r="Y143" i="2"/>
  <c r="X143" i="2"/>
  <c r="L143" i="2"/>
  <c r="Y142" i="2"/>
  <c r="X142" i="2"/>
  <c r="L142" i="2"/>
  <c r="Y141" i="2"/>
  <c r="X141" i="2"/>
  <c r="L141" i="2"/>
  <c r="Y140" i="2"/>
  <c r="X140" i="2"/>
  <c r="L140" i="2"/>
  <c r="Y139" i="2"/>
  <c r="X139" i="2"/>
  <c r="L139" i="2"/>
  <c r="Y138" i="2"/>
  <c r="X138" i="2"/>
  <c r="L138" i="2"/>
  <c r="Y137" i="2"/>
  <c r="X137" i="2"/>
  <c r="L137" i="2"/>
  <c r="Y136" i="2"/>
  <c r="X136" i="2"/>
  <c r="L136" i="2"/>
  <c r="Y135" i="2"/>
  <c r="X135" i="2"/>
  <c r="L135" i="2"/>
  <c r="Y134" i="2"/>
  <c r="X134" i="2"/>
  <c r="L134" i="2"/>
  <c r="Y133" i="2"/>
  <c r="X133" i="2"/>
  <c r="L133" i="2"/>
  <c r="Y132" i="2"/>
  <c r="X132" i="2"/>
  <c r="L132" i="2"/>
  <c r="Y131" i="2"/>
  <c r="X131" i="2"/>
  <c r="L131" i="2"/>
  <c r="Y130" i="2"/>
  <c r="X130" i="2"/>
  <c r="L130" i="2"/>
  <c r="Y129" i="2"/>
  <c r="X129" i="2"/>
  <c r="L129" i="2"/>
  <c r="Y128" i="2"/>
  <c r="X128" i="2"/>
  <c r="L128" i="2"/>
  <c r="Y127" i="2"/>
  <c r="X127" i="2"/>
  <c r="L127" i="2"/>
  <c r="Y126" i="2"/>
  <c r="X126" i="2"/>
  <c r="L126" i="2"/>
  <c r="Y125" i="2"/>
  <c r="X125" i="2"/>
  <c r="L125" i="2"/>
  <c r="Y124" i="2"/>
  <c r="X124" i="2"/>
  <c r="L124" i="2"/>
  <c r="Y123" i="2"/>
  <c r="X123" i="2"/>
  <c r="L123" i="2"/>
  <c r="Y122" i="2"/>
  <c r="X122" i="2"/>
  <c r="L122" i="2"/>
  <c r="Y121" i="2"/>
  <c r="X121" i="2"/>
  <c r="L121" i="2"/>
  <c r="Y120" i="2"/>
  <c r="X120" i="2"/>
  <c r="L120" i="2"/>
  <c r="Y119" i="2"/>
  <c r="X119" i="2"/>
  <c r="L119" i="2"/>
  <c r="Y118" i="2"/>
  <c r="X118" i="2"/>
  <c r="L118" i="2"/>
  <c r="Y117" i="2"/>
  <c r="X117" i="2"/>
  <c r="L117" i="2"/>
  <c r="CC116" i="2"/>
  <c r="Y116" i="2"/>
  <c r="X116" i="2"/>
  <c r="L116" i="2"/>
  <c r="M116" i="2" s="1"/>
  <c r="CC115" i="2"/>
  <c r="Y115" i="2"/>
  <c r="X115" i="2"/>
  <c r="L115" i="2"/>
  <c r="M115" i="2" s="1"/>
  <c r="CC114" i="2"/>
  <c r="Y114" i="2"/>
  <c r="X114" i="2"/>
  <c r="L114" i="2"/>
  <c r="M114" i="2" s="1"/>
  <c r="CC113" i="2"/>
  <c r="Y113" i="2"/>
  <c r="X113" i="2"/>
  <c r="L113" i="2"/>
  <c r="M113" i="2" s="1"/>
  <c r="CC112" i="2"/>
  <c r="Y112" i="2"/>
  <c r="X112" i="2"/>
  <c r="L112" i="2"/>
  <c r="M112" i="2" s="1"/>
  <c r="Z70" i="1"/>
  <c r="Y70" i="1" s="1"/>
  <c r="M70" i="1"/>
  <c r="Z71" i="1"/>
  <c r="Y71" i="1" s="1"/>
  <c r="M71" i="1"/>
  <c r="Z72" i="1"/>
  <c r="Y72" i="1" s="1"/>
  <c r="M72" i="1"/>
  <c r="Z73" i="1"/>
  <c r="Y73" i="1" s="1"/>
  <c r="M73" i="1"/>
  <c r="Z74" i="1"/>
  <c r="Y74" i="1" s="1"/>
  <c r="M74" i="1"/>
  <c r="Z64" i="1"/>
  <c r="Y64" i="1" s="1"/>
  <c r="M64" i="1"/>
  <c r="Z65" i="1"/>
  <c r="Y65" i="1" s="1"/>
  <c r="M65" i="1"/>
  <c r="Z66" i="1"/>
  <c r="Y66" i="1" s="1"/>
  <c r="M66" i="1"/>
  <c r="Z67" i="1"/>
  <c r="Y67" i="1" s="1"/>
  <c r="M67" i="1"/>
  <c r="Z68" i="1"/>
  <c r="Y68" i="1" s="1"/>
  <c r="M68" i="1"/>
  <c r="Z53" i="1"/>
  <c r="Y53" i="1" s="1"/>
  <c r="M53" i="1"/>
  <c r="Z54" i="1"/>
  <c r="Y54" i="1" s="1"/>
  <c r="M54" i="1"/>
  <c r="Z56" i="1"/>
  <c r="Y56" i="1" s="1"/>
  <c r="M56" i="1"/>
  <c r="Z57" i="1"/>
  <c r="Y57" i="1" s="1"/>
  <c r="M57" i="1"/>
  <c r="Z44" i="1"/>
  <c r="Y44" i="1" s="1"/>
  <c r="M44" i="1"/>
  <c r="Z45" i="1"/>
  <c r="Y45" i="1" s="1"/>
  <c r="M45" i="1"/>
  <c r="Z47" i="1"/>
  <c r="Y47" i="1"/>
  <c r="M47" i="1"/>
  <c r="Z46" i="1"/>
  <c r="Y46" i="1" s="1"/>
  <c r="M46" i="1"/>
  <c r="Z48" i="1"/>
  <c r="Y48" i="1" s="1"/>
  <c r="M48" i="1"/>
  <c r="Z4" i="1"/>
  <c r="Y4" i="1" s="1"/>
  <c r="M4" i="1"/>
  <c r="Z5" i="1"/>
  <c r="Y5" i="1" s="1"/>
  <c r="M5" i="1"/>
  <c r="Z6" i="1"/>
  <c r="Y6" i="1" s="1"/>
  <c r="M6" i="1"/>
  <c r="Z7" i="1"/>
  <c r="Y7" i="1" s="1"/>
  <c r="M7" i="1"/>
  <c r="Z9" i="1"/>
  <c r="Y9" i="1" s="1"/>
  <c r="M9" i="1"/>
  <c r="Z10" i="1"/>
  <c r="Y10" i="1" s="1"/>
  <c r="M10" i="1"/>
  <c r="Z11" i="1"/>
  <c r="Y11" i="1" s="1"/>
  <c r="M11" i="1"/>
  <c r="Z19" i="1"/>
  <c r="Y19" i="1" s="1"/>
  <c r="M19" i="1"/>
  <c r="Z20" i="1"/>
  <c r="Y20" i="1" s="1"/>
  <c r="M20" i="1"/>
  <c r="Z21" i="1"/>
  <c r="Y21" i="1" s="1"/>
  <c r="M21" i="1"/>
  <c r="Z2" i="1"/>
  <c r="Y2" i="1" s="1"/>
  <c r="M2" i="1"/>
  <c r="Z18" i="1"/>
  <c r="Y18" i="1" s="1"/>
  <c r="M18" i="1"/>
  <c r="Z17" i="1"/>
  <c r="Y17" i="1" s="1"/>
  <c r="M17" i="1"/>
  <c r="Z16" i="1"/>
  <c r="Y16" i="1" s="1"/>
  <c r="M16" i="1"/>
  <c r="Z15" i="1"/>
  <c r="Y15" i="1" s="1"/>
  <c r="M15" i="1"/>
  <c r="Z14" i="1"/>
  <c r="Y14" i="1" s="1"/>
  <c r="M14" i="1"/>
  <c r="Z13" i="1"/>
  <c r="Y13" i="1" s="1"/>
  <c r="M13" i="1"/>
  <c r="Z12" i="1"/>
  <c r="Y12" i="1" s="1"/>
  <c r="M12" i="1"/>
  <c r="Z30" i="1"/>
  <c r="Y30" i="1" s="1"/>
  <c r="M30" i="1"/>
  <c r="Z29" i="1"/>
  <c r="Y29" i="1" s="1"/>
  <c r="M29" i="1"/>
  <c r="Z26" i="1"/>
  <c r="Y26" i="1" s="1"/>
  <c r="M26" i="1"/>
  <c r="Z25" i="1"/>
  <c r="Y25" i="1" s="1"/>
  <c r="M25" i="1"/>
  <c r="Z28" i="1"/>
  <c r="Y28" i="1" s="1"/>
  <c r="M28" i="1"/>
  <c r="Z38" i="1"/>
  <c r="Y38" i="1" s="1"/>
  <c r="M38" i="1"/>
  <c r="Z37" i="1"/>
  <c r="Y37" i="1" s="1"/>
  <c r="M37" i="1"/>
  <c r="Z35" i="1"/>
  <c r="Y35" i="1" s="1"/>
  <c r="M35" i="1"/>
  <c r="Z34" i="1"/>
  <c r="Y34" i="1" s="1"/>
  <c r="M34" i="1"/>
  <c r="Z39" i="1"/>
  <c r="Y39" i="1" s="1"/>
  <c r="M39" i="1"/>
  <c r="Z22" i="1"/>
  <c r="Y22" i="1" s="1"/>
  <c r="M22" i="1"/>
  <c r="Z24" i="1"/>
  <c r="Y24" i="1" s="1"/>
  <c r="M24" i="1"/>
  <c r="Z23" i="1"/>
  <c r="Y23" i="1" s="1"/>
  <c r="M23" i="1"/>
  <c r="Z41" i="1"/>
  <c r="Y41" i="1" s="1"/>
  <c r="M41" i="1"/>
  <c r="Z3" i="1"/>
  <c r="Y3" i="1" s="1"/>
  <c r="M3" i="1"/>
  <c r="Z43" i="1"/>
  <c r="Y43" i="1" s="1"/>
  <c r="M43" i="1"/>
  <c r="Z42" i="1"/>
  <c r="Y42" i="1" s="1"/>
  <c r="M42" i="1"/>
  <c r="Z27" i="1"/>
  <c r="Y27" i="1" s="1"/>
  <c r="M27" i="1"/>
  <c r="AT40" i="1"/>
  <c r="CD40" i="1" s="1"/>
  <c r="Z40" i="1"/>
  <c r="Y40" i="1" s="1"/>
  <c r="N40" i="1"/>
  <c r="Z8" i="1"/>
  <c r="Y8" i="1" s="1"/>
  <c r="M8" i="1"/>
  <c r="Z33" i="1"/>
  <c r="Y33" i="1" s="1"/>
  <c r="M33" i="1"/>
  <c r="Z36" i="1"/>
  <c r="Y36" i="1"/>
  <c r="M36" i="1"/>
  <c r="Z32" i="1"/>
  <c r="Y32" i="1" s="1"/>
  <c r="M32" i="1"/>
  <c r="Z31" i="1"/>
  <c r="Y31" i="1" s="1"/>
  <c r="M31" i="1"/>
  <c r="Z49" i="1"/>
  <c r="Y49" i="1" s="1"/>
  <c r="M49" i="1"/>
  <c r="Z51" i="1"/>
  <c r="Y51" i="1"/>
  <c r="M51" i="1"/>
  <c r="Z50" i="1"/>
  <c r="Y50" i="1"/>
  <c r="M50" i="1"/>
  <c r="Z63" i="1"/>
  <c r="Y63" i="1" s="1"/>
  <c r="M63" i="1"/>
  <c r="Z60" i="1"/>
  <c r="Y60" i="1" s="1"/>
  <c r="M60" i="1"/>
  <c r="Z59" i="1"/>
  <c r="Y59" i="1" s="1"/>
  <c r="M59" i="1"/>
  <c r="Z69" i="1"/>
  <c r="Y69" i="1" s="1"/>
  <c r="M69" i="1"/>
  <c r="CD62" i="1"/>
  <c r="Z62" i="1"/>
  <c r="Y62" i="1" s="1"/>
  <c r="M62" i="1"/>
  <c r="N62" i="1" s="1"/>
  <c r="CD55" i="1"/>
  <c r="Z55" i="1"/>
  <c r="Y55" i="1" s="1"/>
  <c r="M55" i="1"/>
  <c r="N55" i="1" s="1"/>
  <c r="CD61" i="1"/>
  <c r="Z61" i="1"/>
  <c r="Y61" i="1"/>
  <c r="M61" i="1"/>
  <c r="N61" i="1" s="1"/>
  <c r="CD52" i="1"/>
  <c r="Z52" i="1"/>
  <c r="Y52" i="1" s="1"/>
  <c r="M52" i="1"/>
  <c r="N52" i="1" s="1"/>
  <c r="CD58" i="1"/>
  <c r="Z58" i="1"/>
  <c r="Y58" i="1" s="1"/>
  <c r="M58" i="1"/>
  <c r="AS117" i="2" l="1"/>
  <c r="CC117" i="2" s="1"/>
  <c r="M117" i="2"/>
  <c r="AS118" i="2"/>
  <c r="CC118" i="2" s="1"/>
  <c r="M118" i="2"/>
  <c r="AS119" i="2"/>
  <c r="CC119" i="2" s="1"/>
  <c r="M119" i="2"/>
  <c r="AS120" i="2"/>
  <c r="CC120" i="2" s="1"/>
  <c r="M120" i="2"/>
  <c r="AS121" i="2"/>
  <c r="CC121" i="2" s="1"/>
  <c r="M121" i="2"/>
  <c r="AS122" i="2"/>
  <c r="CC122" i="2" s="1"/>
  <c r="M122" i="2"/>
  <c r="AS123" i="2"/>
  <c r="CC123" i="2" s="1"/>
  <c r="M123" i="2"/>
  <c r="AS124" i="2"/>
  <c r="CC124" i="2" s="1"/>
  <c r="M124" i="2"/>
  <c r="AS125" i="2"/>
  <c r="CC125" i="2" s="1"/>
  <c r="M125" i="2"/>
  <c r="AS126" i="2"/>
  <c r="CC126" i="2" s="1"/>
  <c r="M126" i="2"/>
  <c r="AS127" i="2"/>
  <c r="CC127" i="2" s="1"/>
  <c r="M127" i="2"/>
  <c r="AS128" i="2"/>
  <c r="CC128" i="2" s="1"/>
  <c r="M128" i="2"/>
  <c r="AS129" i="2"/>
  <c r="CC129" i="2" s="1"/>
  <c r="M129" i="2"/>
  <c r="AS130" i="2"/>
  <c r="CC130" i="2" s="1"/>
  <c r="M130" i="2"/>
  <c r="AS131" i="2"/>
  <c r="CC131" i="2" s="1"/>
  <c r="M131" i="2"/>
  <c r="AS132" i="2"/>
  <c r="CC132" i="2" s="1"/>
  <c r="M132" i="2"/>
  <c r="AS133" i="2"/>
  <c r="CC133" i="2" s="1"/>
  <c r="M133" i="2"/>
  <c r="AS134" i="2"/>
  <c r="CC134" i="2" s="1"/>
  <c r="M134" i="2"/>
  <c r="AS135" i="2"/>
  <c r="CC135" i="2" s="1"/>
  <c r="M135" i="2"/>
  <c r="AS136" i="2"/>
  <c r="CC136" i="2" s="1"/>
  <c r="M136" i="2"/>
  <c r="AS137" i="2"/>
  <c r="CC137" i="2" s="1"/>
  <c r="M137" i="2"/>
  <c r="AS138" i="2"/>
  <c r="CC138" i="2" s="1"/>
  <c r="M138" i="2"/>
  <c r="AS139" i="2"/>
  <c r="CC139" i="2" s="1"/>
  <c r="M139" i="2"/>
  <c r="AS140" i="2"/>
  <c r="CC140" i="2" s="1"/>
  <c r="M140" i="2"/>
  <c r="AS141" i="2"/>
  <c r="CC141" i="2" s="1"/>
  <c r="M141" i="2"/>
  <c r="AS142" i="2"/>
  <c r="CC142" i="2" s="1"/>
  <c r="M142" i="2"/>
  <c r="AS143" i="2"/>
  <c r="CC143" i="2" s="1"/>
  <c r="M143" i="2"/>
  <c r="AS144" i="2"/>
  <c r="CC144" i="2" s="1"/>
  <c r="M144" i="2"/>
  <c r="AS145" i="2"/>
  <c r="CC145" i="2" s="1"/>
  <c r="M145" i="2"/>
  <c r="AS146" i="2"/>
  <c r="CC146" i="2" s="1"/>
  <c r="M146" i="2"/>
  <c r="AS147" i="2"/>
  <c r="CC147" i="2" s="1"/>
  <c r="M147" i="2"/>
  <c r="AS148" i="2"/>
  <c r="CC148" i="2" s="1"/>
  <c r="M148" i="2"/>
  <c r="AS149" i="2"/>
  <c r="CC149" i="2" s="1"/>
  <c r="M149" i="2"/>
  <c r="AS150" i="2"/>
  <c r="CC150" i="2" s="1"/>
  <c r="M150" i="2"/>
  <c r="AS151" i="2"/>
  <c r="CC151" i="2" s="1"/>
  <c r="M151" i="2"/>
  <c r="AS152" i="2"/>
  <c r="CC152" i="2" s="1"/>
  <c r="M152" i="2"/>
  <c r="AS153" i="2"/>
  <c r="CC153" i="2" s="1"/>
  <c r="M153" i="2"/>
  <c r="AS154" i="2"/>
  <c r="CC154" i="2" s="1"/>
  <c r="M154" i="2"/>
  <c r="AS155" i="2"/>
  <c r="CC155" i="2" s="1"/>
  <c r="M155" i="2"/>
  <c r="AS156" i="2"/>
  <c r="CC156" i="2" s="1"/>
  <c r="M156" i="2"/>
  <c r="AS157" i="2"/>
  <c r="CC157" i="2" s="1"/>
  <c r="M157" i="2"/>
  <c r="AS158" i="2"/>
  <c r="CC158" i="2" s="1"/>
  <c r="M158" i="2"/>
  <c r="AS159" i="2"/>
  <c r="CC159" i="2" s="1"/>
  <c r="M159" i="2"/>
  <c r="AS160" i="2"/>
  <c r="CC160" i="2" s="1"/>
  <c r="M160" i="2"/>
  <c r="AS161" i="2"/>
  <c r="CC161" i="2" s="1"/>
  <c r="M161" i="2"/>
  <c r="AS162" i="2"/>
  <c r="CC162" i="2" s="1"/>
  <c r="M162" i="2"/>
  <c r="AS163" i="2"/>
  <c r="CC163" i="2" s="1"/>
  <c r="M163" i="2"/>
  <c r="AS164" i="2"/>
  <c r="CC164" i="2" s="1"/>
  <c r="M164" i="2"/>
  <c r="AS165" i="2"/>
  <c r="CC165" i="2" s="1"/>
  <c r="M165" i="2"/>
  <c r="AS166" i="2"/>
  <c r="CC166" i="2" s="1"/>
  <c r="M166" i="2"/>
  <c r="AS167" i="2"/>
  <c r="CC167" i="2" s="1"/>
  <c r="M167" i="2"/>
  <c r="AS168" i="2"/>
  <c r="CC168" i="2" s="1"/>
  <c r="M168" i="2"/>
  <c r="AS169" i="2"/>
  <c r="CC169" i="2" s="1"/>
  <c r="M169" i="2"/>
  <c r="AS170" i="2"/>
  <c r="CC170" i="2" s="1"/>
  <c r="M170" i="2"/>
  <c r="AS171" i="2"/>
  <c r="CC171" i="2" s="1"/>
  <c r="M171" i="2"/>
  <c r="AS172" i="2"/>
  <c r="CC172" i="2" s="1"/>
  <c r="M172" i="2"/>
  <c r="AS173" i="2"/>
  <c r="CC173" i="2" s="1"/>
  <c r="M173" i="2"/>
  <c r="AS174" i="2"/>
  <c r="CC174" i="2" s="1"/>
  <c r="M174" i="2"/>
  <c r="AS175" i="2"/>
  <c r="CC175" i="2" s="1"/>
  <c r="M175" i="2"/>
  <c r="AS176" i="2"/>
  <c r="CC176" i="2" s="1"/>
  <c r="M176" i="2"/>
  <c r="AS177" i="2"/>
  <c r="CC177" i="2" s="1"/>
  <c r="M177" i="2"/>
  <c r="AS178" i="2"/>
  <c r="CC178" i="2" s="1"/>
  <c r="M178" i="2"/>
  <c r="AS179" i="2"/>
  <c r="CC179" i="2" s="1"/>
  <c r="M179" i="2"/>
  <c r="AS180" i="2"/>
  <c r="CC180" i="2" s="1"/>
  <c r="M180" i="2"/>
  <c r="AS181" i="2"/>
  <c r="CC181" i="2" s="1"/>
  <c r="M181" i="2"/>
  <c r="AS182" i="2"/>
  <c r="CC182" i="2" s="1"/>
  <c r="M182" i="2"/>
  <c r="AS183" i="2"/>
  <c r="CC183" i="2" s="1"/>
  <c r="M183" i="2"/>
  <c r="N58" i="1"/>
  <c r="AT69" i="1"/>
  <c r="CD69" i="1" s="1"/>
  <c r="N69" i="1"/>
  <c r="AT59" i="1"/>
  <c r="CD59" i="1" s="1"/>
  <c r="N59" i="1"/>
  <c r="AT60" i="1"/>
  <c r="CD60" i="1" s="1"/>
  <c r="N60" i="1"/>
  <c r="AT63" i="1"/>
  <c r="CD63" i="1" s="1"/>
  <c r="N63" i="1"/>
  <c r="AT50" i="1"/>
  <c r="CD50" i="1" s="1"/>
  <c r="N50" i="1"/>
  <c r="AT51" i="1"/>
  <c r="CD51" i="1" s="1"/>
  <c r="N51" i="1"/>
  <c r="AT49" i="1"/>
  <c r="CD49" i="1" s="1"/>
  <c r="N49" i="1"/>
  <c r="AT31" i="1"/>
  <c r="CD31" i="1" s="1"/>
  <c r="N31" i="1"/>
  <c r="AT32" i="1"/>
  <c r="CD32" i="1" s="1"/>
  <c r="N32" i="1"/>
  <c r="AT36" i="1"/>
  <c r="CD36" i="1" s="1"/>
  <c r="N36" i="1"/>
  <c r="AT33" i="1"/>
  <c r="CD33" i="1" s="1"/>
  <c r="N33" i="1"/>
  <c r="AT8" i="1"/>
  <c r="CD8" i="1" s="1"/>
  <c r="N8" i="1"/>
  <c r="AT27" i="1"/>
  <c r="CD27" i="1" s="1"/>
  <c r="N27" i="1"/>
  <c r="AT42" i="1"/>
  <c r="CD42" i="1" s="1"/>
  <c r="N42" i="1"/>
  <c r="AT43" i="1"/>
  <c r="CD43" i="1" s="1"/>
  <c r="N43" i="1"/>
  <c r="AT3" i="1"/>
  <c r="CD3" i="1" s="1"/>
  <c r="N3" i="1"/>
  <c r="AT41" i="1"/>
  <c r="CD41" i="1" s="1"/>
  <c r="N41" i="1"/>
  <c r="AT23" i="1"/>
  <c r="CD23" i="1" s="1"/>
  <c r="N23" i="1"/>
  <c r="AT24" i="1"/>
  <c r="CD24" i="1" s="1"/>
  <c r="N24" i="1"/>
  <c r="AT22" i="1"/>
  <c r="CD22" i="1" s="1"/>
  <c r="N22" i="1"/>
  <c r="AT39" i="1"/>
  <c r="CD39" i="1" s="1"/>
  <c r="N39" i="1"/>
  <c r="AT34" i="1"/>
  <c r="CD34" i="1" s="1"/>
  <c r="N34" i="1"/>
  <c r="AT35" i="1"/>
  <c r="CD35" i="1" s="1"/>
  <c r="N35" i="1"/>
  <c r="AT37" i="1"/>
  <c r="CD37" i="1" s="1"/>
  <c r="N37" i="1"/>
  <c r="AT38" i="1"/>
  <c r="CD38" i="1" s="1"/>
  <c r="N38" i="1"/>
  <c r="AT28" i="1"/>
  <c r="CD28" i="1" s="1"/>
  <c r="N28" i="1"/>
  <c r="AT25" i="1"/>
  <c r="CD25" i="1" s="1"/>
  <c r="N25" i="1"/>
  <c r="AT26" i="1"/>
  <c r="CD26" i="1" s="1"/>
  <c r="N26" i="1"/>
  <c r="AT29" i="1"/>
  <c r="CD29" i="1" s="1"/>
  <c r="N29" i="1"/>
  <c r="AT30" i="1"/>
  <c r="CD30" i="1" s="1"/>
  <c r="N30" i="1"/>
  <c r="AT12" i="1"/>
  <c r="CD12" i="1" s="1"/>
  <c r="N12" i="1"/>
  <c r="AT13" i="1"/>
  <c r="CD13" i="1" s="1"/>
  <c r="N13" i="1"/>
  <c r="AT14" i="1"/>
  <c r="CD14" i="1" s="1"/>
  <c r="N14" i="1"/>
  <c r="AT15" i="1"/>
  <c r="CD15" i="1" s="1"/>
  <c r="N15" i="1"/>
  <c r="AT16" i="1"/>
  <c r="CD16" i="1" s="1"/>
  <c r="N16" i="1"/>
  <c r="AT17" i="1"/>
  <c r="CD17" i="1" s="1"/>
  <c r="N17" i="1"/>
  <c r="AT18" i="1"/>
  <c r="CD18" i="1" s="1"/>
  <c r="N18" i="1"/>
  <c r="AT2" i="1"/>
  <c r="CD2" i="1" s="1"/>
  <c r="N2" i="1"/>
  <c r="AT21" i="1"/>
  <c r="CD21" i="1" s="1"/>
  <c r="N21" i="1"/>
  <c r="AT20" i="1"/>
  <c r="CD20" i="1" s="1"/>
  <c r="N20" i="1"/>
  <c r="AT19" i="1"/>
  <c r="CD19" i="1" s="1"/>
  <c r="N19" i="1"/>
  <c r="AT11" i="1"/>
  <c r="CD11" i="1" s="1"/>
  <c r="N11" i="1"/>
  <c r="AT10" i="1"/>
  <c r="CD10" i="1" s="1"/>
  <c r="N10" i="1"/>
  <c r="AT9" i="1"/>
  <c r="CD9" i="1" s="1"/>
  <c r="N9" i="1"/>
  <c r="AT7" i="1"/>
  <c r="CD7" i="1" s="1"/>
  <c r="N7" i="1"/>
  <c r="AT6" i="1"/>
  <c r="CD6" i="1" s="1"/>
  <c r="N6" i="1"/>
  <c r="AT5" i="1"/>
  <c r="CD5" i="1" s="1"/>
  <c r="N5" i="1"/>
  <c r="AT4" i="1"/>
  <c r="CD4" i="1" s="1"/>
  <c r="N4" i="1"/>
  <c r="AT48" i="1"/>
  <c r="CD48" i="1" s="1"/>
  <c r="N48" i="1"/>
  <c r="AT46" i="1"/>
  <c r="CD46" i="1" s="1"/>
  <c r="N46" i="1"/>
  <c r="AT47" i="1"/>
  <c r="CD47" i="1" s="1"/>
  <c r="N47" i="1"/>
  <c r="AT45" i="1"/>
  <c r="CD45" i="1" s="1"/>
  <c r="N45" i="1"/>
  <c r="AT44" i="1"/>
  <c r="CD44" i="1" s="1"/>
  <c r="N44" i="1"/>
  <c r="AT57" i="1"/>
  <c r="CD57" i="1" s="1"/>
  <c r="N57" i="1"/>
  <c r="AT56" i="1"/>
  <c r="CD56" i="1" s="1"/>
  <c r="N56" i="1"/>
  <c r="AT54" i="1"/>
  <c r="CD54" i="1" s="1"/>
  <c r="N54" i="1"/>
  <c r="AT53" i="1"/>
  <c r="CD53" i="1" s="1"/>
  <c r="N53" i="1"/>
  <c r="AT68" i="1"/>
  <c r="CD68" i="1" s="1"/>
  <c r="N68" i="1"/>
  <c r="AT67" i="1"/>
  <c r="CD67" i="1" s="1"/>
  <c r="N67" i="1"/>
  <c r="AT66" i="1"/>
  <c r="CD66" i="1" s="1"/>
  <c r="N66" i="1"/>
  <c r="AT65" i="1"/>
  <c r="CD65" i="1" s="1"/>
  <c r="N65" i="1"/>
  <c r="AT64" i="1"/>
  <c r="CD64" i="1" s="1"/>
  <c r="N64" i="1"/>
  <c r="AT74" i="1"/>
  <c r="CD74" i="1" s="1"/>
  <c r="N74" i="1"/>
  <c r="AT73" i="1"/>
  <c r="CD73" i="1" s="1"/>
  <c r="N73" i="1"/>
  <c r="AT72" i="1"/>
  <c r="CD72" i="1" s="1"/>
  <c r="N72" i="1"/>
  <c r="AT71" i="1"/>
  <c r="CD71" i="1" s="1"/>
  <c r="N71" i="1"/>
  <c r="AT70" i="1"/>
  <c r="CD70" i="1" s="1"/>
  <c r="N70" i="1"/>
</calcChain>
</file>

<file path=xl/sharedStrings.xml><?xml version="1.0" encoding="utf-8"?>
<sst xmlns="http://schemas.openxmlformats.org/spreadsheetml/2006/main" count="4724" uniqueCount="284">
  <si>
    <t>Real ID</t>
  </si>
  <si>
    <t>Fake_ID</t>
  </si>
  <si>
    <t>Whole Blood</t>
  </si>
  <si>
    <t>Plasma</t>
  </si>
  <si>
    <t>Study Group</t>
  </si>
  <si>
    <t>Inpatient=1, ER=2, OP=3</t>
  </si>
  <si>
    <t>Age</t>
  </si>
  <si>
    <t>Sex</t>
  </si>
  <si>
    <t>Race</t>
  </si>
  <si>
    <t>Height (cm)</t>
  </si>
  <si>
    <t>Weight (kg)</t>
  </si>
  <si>
    <t>BMI</t>
  </si>
  <si>
    <t>If BMI ≥30 Obesity Class (I,II,III)</t>
  </si>
  <si>
    <t>Vaccinated</t>
  </si>
  <si>
    <t>Dose #1</t>
  </si>
  <si>
    <t>Dose #2</t>
  </si>
  <si>
    <t>Booster</t>
  </si>
  <si>
    <t>Critical Care</t>
  </si>
  <si>
    <t>ICU LOS</t>
  </si>
  <si>
    <t>LOS</t>
  </si>
  <si>
    <t>Expired</t>
  </si>
  <si>
    <t>Wave</t>
  </si>
  <si>
    <t>Smoking History (0,1,2)</t>
  </si>
  <si>
    <t>CCI</t>
  </si>
  <si>
    <t>MI</t>
  </si>
  <si>
    <t>HF</t>
  </si>
  <si>
    <t>PVD</t>
  </si>
  <si>
    <t>CVD</t>
  </si>
  <si>
    <t>Dementia</t>
  </si>
  <si>
    <t>COPD</t>
  </si>
  <si>
    <t>Rheum/ CONNECTIVE TISSUE DISEASE</t>
  </si>
  <si>
    <t>PUD</t>
  </si>
  <si>
    <t>mliverd</t>
  </si>
  <si>
    <t>DiabNC</t>
  </si>
  <si>
    <t>DiabC</t>
  </si>
  <si>
    <t>AnyDM</t>
  </si>
  <si>
    <t>Hemoplegia</t>
  </si>
  <si>
    <t>RenalD</t>
  </si>
  <si>
    <t>Cancer</t>
  </si>
  <si>
    <t>msliver</t>
  </si>
  <si>
    <t>MetaCancer</t>
  </si>
  <si>
    <t>AIDS</t>
  </si>
  <si>
    <t>HTN</t>
  </si>
  <si>
    <t>Obese</t>
  </si>
  <si>
    <t>tocilizumab</t>
  </si>
  <si>
    <t>remdesivir</t>
  </si>
  <si>
    <t>dexamethasone</t>
  </si>
  <si>
    <t>methylprednisolone</t>
  </si>
  <si>
    <t>prednisone</t>
  </si>
  <si>
    <t>hydrocortisone</t>
  </si>
  <si>
    <t>azithromycin</t>
  </si>
  <si>
    <t>hydroxychloroquine</t>
  </si>
  <si>
    <t>regeneron</t>
  </si>
  <si>
    <t>ACEis</t>
  </si>
  <si>
    <t>ARBs</t>
  </si>
  <si>
    <t>ARNIs</t>
  </si>
  <si>
    <t>Insulin</t>
  </si>
  <si>
    <t>Metformin</t>
  </si>
  <si>
    <t>Glimepiride</t>
  </si>
  <si>
    <t>Glipizide</t>
  </si>
  <si>
    <t>Sitagliptin</t>
  </si>
  <si>
    <t>Full Dose Anticoagulation</t>
  </si>
  <si>
    <t>Prophylactic Anticoagulation</t>
  </si>
  <si>
    <t>HbA1c</t>
  </si>
  <si>
    <t>Vit_D_level</t>
  </si>
  <si>
    <t>ALT</t>
  </si>
  <si>
    <t>AST</t>
  </si>
  <si>
    <t>hs-CRP</t>
  </si>
  <si>
    <t>CRP</t>
  </si>
  <si>
    <t>Fibrinogen</t>
  </si>
  <si>
    <t>D-Dimer</t>
  </si>
  <si>
    <t>ESR</t>
  </si>
  <si>
    <t>Ferritin</t>
  </si>
  <si>
    <t>LDH</t>
  </si>
  <si>
    <t>Lactic Acid</t>
  </si>
  <si>
    <t>PCT</t>
  </si>
  <si>
    <t>Glucose Lvl</t>
  </si>
  <si>
    <t>Screat</t>
  </si>
  <si>
    <t>Hyperlipidemia</t>
  </si>
  <si>
    <t># Metabolic Syndrome Criteria</t>
  </si>
  <si>
    <t>WHO-OSCI D1</t>
  </si>
  <si>
    <t>WHO-OSCI D3</t>
  </si>
  <si>
    <t>WHO-OSCI D7</t>
  </si>
  <si>
    <t>WHO-OSCI D14</t>
  </si>
  <si>
    <t>WHO-OSCI D21</t>
  </si>
  <si>
    <t>WHO-OSCI D28</t>
  </si>
  <si>
    <t>WHO-OSCI DISCHARGE</t>
  </si>
  <si>
    <t>G-CSF (CSF-3)</t>
  </si>
  <si>
    <t>GM-CSF</t>
  </si>
  <si>
    <t>IFN alpha</t>
  </si>
  <si>
    <t>IFN gamma</t>
  </si>
  <si>
    <t>IL-1 beta</t>
  </si>
  <si>
    <t>IL-2</t>
  </si>
  <si>
    <t>IL-4</t>
  </si>
  <si>
    <t>IL-5</t>
  </si>
  <si>
    <t>IL-6</t>
  </si>
  <si>
    <t>IL-8 (CXCL8)</t>
  </si>
  <si>
    <t>IL-10</t>
  </si>
  <si>
    <t>IL-12p70</t>
  </si>
  <si>
    <t>IL-13</t>
  </si>
  <si>
    <t>IL-17A (CTLA-8)</t>
  </si>
  <si>
    <t>IL-18</t>
  </si>
  <si>
    <t>IP-10 (CXCL10)</t>
  </si>
  <si>
    <t>MCP-1 (CCL2)</t>
  </si>
  <si>
    <t>MIP-1 alpha (CCL3)</t>
  </si>
  <si>
    <t>MIP-1 beta (CCL4)</t>
  </si>
  <si>
    <t>TNF alpha</t>
  </si>
  <si>
    <t>TNF beta</t>
  </si>
  <si>
    <t>Whole Blood + Trizol</t>
  </si>
  <si>
    <t>NA</t>
  </si>
  <si>
    <t>I</t>
  </si>
  <si>
    <t>III</t>
  </si>
  <si>
    <t>II</t>
  </si>
  <si>
    <t>&lt;215</t>
  </si>
  <si>
    <t>&gt;960</t>
  </si>
  <si>
    <t>&lt;0.17</t>
  </si>
  <si>
    <t>&gt;1000</t>
  </si>
  <si>
    <t>&lt;6</t>
  </si>
  <si>
    <t>&gt;30.000</t>
  </si>
  <si>
    <t>&gt;2000.00</t>
  </si>
  <si>
    <t>&gt;37.44</t>
  </si>
  <si>
    <t>&lt;4.2</t>
  </si>
  <si>
    <t>22 (STILL IN HOSPITAL AS OF 8/18)</t>
  </si>
  <si>
    <t>&lt;5</t>
  </si>
  <si>
    <t>COVID-Positive</t>
  </si>
  <si>
    <t>Relabeled ID</t>
  </si>
  <si>
    <t>Sample ID</t>
  </si>
  <si>
    <t>Final Conc (pg/ml)</t>
  </si>
  <si>
    <t>Inflammatory Mediator No Master Sheet</t>
  </si>
  <si>
    <t>Master Sheet No Inflammatory Mediator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</si>
  <si>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</si>
  <si>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</si>
  <si>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</si>
  <si>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</si>
  <si>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</si>
  <si>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</si>
  <si>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</si>
  <si>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</si>
  <si>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</si>
  <si>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</si>
  <si>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</si>
  <si>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</si>
  <si>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</si>
  <si>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</si>
  <si>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</si>
  <si>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</si>
  <si>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</si>
  <si>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</si>
  <si>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</si>
  <si>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</si>
  <si>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</si>
  <si>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</si>
  <si>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</si>
  <si>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</si>
  <si>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</si>
  <si>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</si>
  <si>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</si>
  <si>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</si>
  <si>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</si>
  <si>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</si>
  <si>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</si>
  <si>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</si>
  <si>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</si>
  <si>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</si>
  <si>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</si>
  <si>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</si>
  <si>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</si>
  <si>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</si>
  <si>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</si>
  <si>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</si>
  <si>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</si>
  <si>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</si>
  <si>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</si>
  <si>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P45</t>
  </si>
  <si>
    <t>P46</t>
  </si>
  <si>
    <t>P47</t>
  </si>
  <si>
    <t>P49</t>
  </si>
  <si>
    <t>P50</t>
  </si>
  <si>
    <t>P51_1</t>
  </si>
  <si>
    <t>5061837_1</t>
  </si>
  <si>
    <t>P51</t>
  </si>
  <si>
    <t>P51_2</t>
  </si>
  <si>
    <t>5061837_2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</si>
  <si>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</si>
  <si>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</si>
  <si>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</si>
  <si>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</si>
  <si>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</si>
  <si>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</si>
  <si>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</si>
  <si>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</si>
  <si>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</si>
  <si>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</si>
  <si>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</si>
  <si>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</si>
  <si>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</si>
  <si>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</si>
  <si>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</si>
  <si>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</si>
  <si>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</si>
  <si>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</si>
  <si>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</si>
  <si>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</si>
  <si>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</si>
  <si>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</si>
  <si>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</si>
  <si>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</si>
  <si>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</si>
  <si>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</si>
  <si>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</si>
  <si>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</si>
  <si>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</si>
  <si>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</si>
  <si>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</si>
  <si>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</si>
  <si>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</si>
  <si>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</si>
  <si>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</si>
  <si>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</si>
  <si>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</si>
  <si>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</si>
  <si>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</si>
  <si>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</si>
  <si>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</si>
  <si>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</si>
  <si>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</si>
  <si>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</si>
  <si>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</si>
  <si>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</si>
  <si>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</si>
  <si>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</si>
  <si>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</si>
  <si>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</si>
  <si>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</si>
  <si>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</si>
  <si>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</si>
  <si>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</si>
  <si>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</si>
  <si>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</si>
  <si>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</si>
  <si>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</si>
  <si>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</si>
  <si>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</si>
  <si>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</si>
  <si>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</si>
  <si>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</si>
  <si>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</si>
  <si>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</si>
  <si>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</si>
  <si>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</si>
  <si>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</si>
  <si>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</si>
  <si>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</si>
  <si>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</si>
  <si>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</si>
  <si>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P127</t>
  </si>
  <si>
    <t>P128</t>
  </si>
  <si>
    <t>P129</t>
  </si>
  <si>
    <t>P131</t>
  </si>
  <si>
    <t>P132</t>
  </si>
  <si>
    <t>P133</t>
  </si>
  <si>
    <t>P134</t>
  </si>
  <si>
    <t>P135</t>
  </si>
  <si>
    <t>no tag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</si>
  <si>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</si>
  <si>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</si>
  <si>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</si>
  <si>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</si>
  <si>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</si>
  <si>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</si>
  <si>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</si>
  <si>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</si>
  <si>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</si>
  <si>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</si>
  <si>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</si>
  <si>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</si>
  <si>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</si>
  <si>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</si>
  <si>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ELISA ID</t>
  </si>
  <si>
    <t>ACE2 (ng/ml)</t>
  </si>
  <si>
    <t>DPPIV (pg/ml)</t>
  </si>
  <si>
    <t>N/A</t>
  </si>
  <si>
    <t>&gt; 0.054</t>
  </si>
  <si>
    <t>&gt;0.054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</si>
</sst>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0" borderId="0" xfId="0" quotePrefix="1" applyFont="1"/>
    <xf numFmtId="0" fontId="0" fillId="0" borderId="0" xfId="0" applyAlignment="1">
      <alignment horizontal="right"/>
    </xf>
    <xf numFmtId="2" fontId="0" fillId="2" borderId="0" xfId="0" applyNumberFormat="1" applyFill="1"/>
    <xf numFmtId="0" fontId="1" fillId="2" borderId="0" xfId="0" quotePrefix="1" applyFont="1" applyFill="1"/>
    <xf numFmtId="0" fontId="0" fillId="2" borderId="0" xfId="0" applyFill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84"/>
  <sheetViews>
    <sheetView tabSelected="1" workbookViewId="0">
      <pane ySplit="1" topLeftCell="A8" activePane="bottomLeft" state="frozen"/>
      <selection pane="bottomLeft" activeCell="DG1" sqref="DG1:DH1048576"/>
    </sheetView>
  </sheetViews>
  <sheetFormatPr defaultColWidth="8.85546875" defaultRowHeight="15" x14ac:dyDescent="0.25"/>
  <cols>
    <col min="2" max="2" width="9" bestFit="1" customWidth="1"/>
    <col min="3" max="3" width="8" bestFit="1" customWidth="1"/>
    <col min="4" max="4" width="19.42578125" bestFit="1" customWidth="1"/>
    <col min="5" max="5" width="7.28515625" bestFit="1" customWidth="1"/>
    <col min="6" max="6" width="11.85546875" bestFit="1" customWidth="1"/>
    <col min="7" max="7" width="22.28515625" bestFit="1" customWidth="1"/>
    <col min="8" max="8" width="4.42578125" bestFit="1" customWidth="1"/>
    <col min="9" max="9" width="4.140625" bestFit="1" customWidth="1"/>
    <col min="10" max="10" width="5.140625" bestFit="1" customWidth="1"/>
    <col min="11" max="12" width="11.28515625" bestFit="1" customWidth="1"/>
    <col min="13" max="13" width="12" bestFit="1" customWidth="1"/>
    <col min="14" max="14" width="28.7109375" bestFit="1" customWidth="1"/>
    <col min="15" max="15" width="10.7109375" bestFit="1" customWidth="1"/>
    <col min="16" max="18" width="7.85546875" bestFit="1" customWidth="1"/>
    <col min="19" max="19" width="11.5703125" bestFit="1" customWidth="1"/>
    <col min="20" max="20" width="7.7109375" bestFit="1" customWidth="1"/>
    <col min="21" max="21" width="31.140625" bestFit="1" customWidth="1"/>
    <col min="22" max="22" width="8" customWidth="1"/>
    <col min="23" max="23" width="6" bestFit="1" customWidth="1"/>
    <col min="24" max="24" width="21.7109375" bestFit="1" customWidth="1"/>
    <col min="25" max="25" width="4.42578125" customWidth="1"/>
    <col min="26" max="26" width="4.42578125" bestFit="1" customWidth="1"/>
    <col min="27" max="27" width="3.7109375" customWidth="1"/>
    <col min="28" max="28" width="3.42578125" customWidth="1"/>
    <col min="29" max="30" width="4.7109375" bestFit="1" customWidth="1"/>
    <col min="31" max="31" width="9.7109375" bestFit="1" customWidth="1"/>
    <col min="32" max="32" width="6" bestFit="1" customWidth="1"/>
    <col min="33" max="33" width="34.7109375" bestFit="1" customWidth="1"/>
    <col min="34" max="34" width="4.7109375" bestFit="1" customWidth="1"/>
    <col min="35" max="35" width="8.28515625" customWidth="1"/>
    <col min="36" max="36" width="8.140625" customWidth="1"/>
    <col min="37" max="37" width="6.140625" bestFit="1" customWidth="1"/>
    <col min="38" max="38" width="7.42578125" bestFit="1" customWidth="1"/>
    <col min="39" max="39" width="11.7109375" bestFit="1" customWidth="1"/>
    <col min="40" max="40" width="7.28515625" bestFit="1" customWidth="1"/>
    <col min="41" max="41" width="7" bestFit="1" customWidth="1"/>
    <col min="42" max="42" width="7.5703125" bestFit="1" customWidth="1"/>
    <col min="43" max="43" width="11.5703125" bestFit="1" customWidth="1"/>
    <col min="44" max="44" width="5.140625" bestFit="1" customWidth="1"/>
    <col min="46" max="46" width="6.7109375" bestFit="1" customWidth="1"/>
    <col min="47" max="47" width="11.28515625" bestFit="1" customWidth="1"/>
    <col min="48" max="48" width="10.5703125" bestFit="1" customWidth="1"/>
    <col min="49" max="49" width="15.42578125" bestFit="1" customWidth="1"/>
    <col min="50" max="50" width="19.42578125" bestFit="1" customWidth="1"/>
    <col min="51" max="51" width="11.140625" bestFit="1" customWidth="1"/>
    <col min="52" max="52" width="14.5703125" bestFit="1" customWidth="1"/>
    <col min="53" max="53" width="12.42578125" bestFit="1" customWidth="1"/>
    <col min="54" max="54" width="19.140625" bestFit="1" customWidth="1"/>
    <col min="55" max="55" width="10.28515625" bestFit="1" customWidth="1"/>
    <col min="56" max="56" width="5.85546875" bestFit="1" customWidth="1"/>
    <col min="57" max="57" width="5.42578125" bestFit="1" customWidth="1"/>
    <col min="58" max="58" width="6.28515625" bestFit="1" customWidth="1"/>
    <col min="59" max="59" width="7" bestFit="1" customWidth="1"/>
    <col min="60" max="60" width="10.5703125" bestFit="1" customWidth="1"/>
    <col min="61" max="61" width="11.5703125" bestFit="1" customWidth="1"/>
    <col min="62" max="62" width="8.85546875" bestFit="1" customWidth="1"/>
    <col min="63" max="63" width="10" bestFit="1" customWidth="1"/>
    <col min="64" max="64" width="24" bestFit="1" customWidth="1"/>
    <col min="65" max="65" width="26.85546875" bestFit="1" customWidth="1"/>
    <col min="66" max="66" width="6.5703125" bestFit="1" customWidth="1"/>
    <col min="67" max="67" width="11.28515625" bestFit="1" customWidth="1"/>
    <col min="68" max="68" width="4.140625" bestFit="1" customWidth="1"/>
    <col min="69" max="69" width="5" bestFit="1" customWidth="1"/>
    <col min="70" max="70" width="7.5703125" bestFit="1" customWidth="1"/>
    <col min="71" max="71" width="8" bestFit="1" customWidth="1"/>
    <col min="72" max="72" width="10.5703125" bestFit="1" customWidth="1"/>
    <col min="73" max="73" width="8.42578125" bestFit="1" customWidth="1"/>
    <col min="74" max="74" width="4.140625" bestFit="1" customWidth="1"/>
    <col min="75" max="75" width="8.5703125" bestFit="1" customWidth="1"/>
    <col min="76" max="76" width="5" bestFit="1" customWidth="1"/>
    <col min="77" max="77" width="10.140625" bestFit="1" customWidth="1"/>
    <col min="78" max="78" width="6" bestFit="1" customWidth="1"/>
    <col min="79" max="79" width="10.85546875" bestFit="1" customWidth="1"/>
    <col min="80" max="80" width="7" bestFit="1" customWidth="1"/>
    <col min="81" max="81" width="14.85546875" bestFit="1" customWidth="1"/>
    <col min="82" max="82" width="27.42578125" hidden="1" customWidth="1"/>
    <col min="83" max="83" width="14.5703125" hidden="1" customWidth="1"/>
    <col min="84" max="88" width="0" hidden="1" customWidth="1"/>
    <col min="89" max="89" width="21.140625" bestFit="1" customWidth="1"/>
    <col min="90" max="90" width="12.85546875" bestFit="1" customWidth="1"/>
    <col min="91" max="91" width="7.85546875" bestFit="1" customWidth="1"/>
    <col min="92" max="92" width="9.28515625" bestFit="1" customWidth="1"/>
    <col min="93" max="93" width="10.85546875" bestFit="1" customWidth="1"/>
    <col min="94" max="94" width="8.5703125" bestFit="1" customWidth="1"/>
    <col min="95" max="95" width="7" bestFit="1" customWidth="1"/>
    <col min="96" max="96" width="8" bestFit="1" customWidth="1"/>
    <col min="97" max="97" width="7" bestFit="1" customWidth="1"/>
    <col min="98" max="98" width="9" bestFit="1" customWidth="1"/>
    <col min="99" max="99" width="11.28515625" bestFit="1" customWidth="1"/>
    <col min="100" max="100" width="7" bestFit="1" customWidth="1"/>
    <col min="101" max="101" width="8.28515625" bestFit="1" customWidth="1"/>
    <col min="102" max="102" width="8" bestFit="1" customWidth="1"/>
    <col min="103" max="103" width="14.42578125" bestFit="1" customWidth="1"/>
    <col min="104" max="104" width="8" bestFit="1" customWidth="1"/>
    <col min="105" max="105" width="13.7109375" bestFit="1" customWidth="1"/>
    <col min="106" max="106" width="12.7109375" bestFit="1" customWidth="1"/>
    <col min="107" max="107" width="17.7109375" bestFit="1" customWidth="1"/>
    <col min="108" max="108" width="16.7109375" bestFit="1" customWidth="1"/>
    <col min="109" max="109" width="9.7109375" bestFit="1" customWidth="1"/>
    <col min="110" max="110" width="8.85546875" bestFit="1" customWidth="1"/>
    <col min="111" max="111" width="16.28515625" customWidth="1"/>
    <col min="112" max="112" width="12.5703125" customWidth="1"/>
  </cols>
  <sheetData>
    <row r="1" spans="1:112" x14ac:dyDescent="0.25">
      <c r="A1" t="s">
        <v>278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6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280</v>
      </c>
      <c r="DH1" t="s">
        <v>279</v>
      </c>
    </row>
    <row r="2" spans="1:112" x14ac:dyDescent="0.25">
      <c r="A2">
        <v>1</v>
      </c>
      <c r="B2">
        <v>7390034</v>
      </c>
      <c r="C2">
        <v>243</v>
      </c>
      <c r="D2" t="s">
        <v>109</v>
      </c>
      <c r="E2">
        <v>1</v>
      </c>
      <c r="F2">
        <v>0</v>
      </c>
      <c r="G2">
        <v>1</v>
      </c>
      <c r="H2">
        <v>22</v>
      </c>
      <c r="I2">
        <v>1</v>
      </c>
      <c r="J2">
        <v>3</v>
      </c>
      <c r="K2">
        <v>170.2</v>
      </c>
      <c r="L2">
        <v>61.2</v>
      </c>
      <c r="M2" s="2">
        <f t="shared" ref="M2:M39" si="0">L2/(K2/100)^2</f>
        <v>21.126731390870766</v>
      </c>
      <c r="N2" t="str">
        <f t="shared" ref="N2:N33" si="1">IF(M2&gt;=40,"III",IF(M2&gt;=35,"II",IF(M2&gt;=30,"I",IF(M2&lt;30,"NA"))))</f>
        <v>NA</v>
      </c>
      <c r="O2">
        <v>9</v>
      </c>
      <c r="P2">
        <v>9</v>
      </c>
      <c r="Q2">
        <v>9</v>
      </c>
      <c r="R2">
        <v>9</v>
      </c>
      <c r="S2">
        <v>1</v>
      </c>
      <c r="T2">
        <v>1</v>
      </c>
      <c r="U2">
        <v>6</v>
      </c>
      <c r="V2">
        <v>0</v>
      </c>
      <c r="W2">
        <v>4</v>
      </c>
      <c r="X2">
        <v>0</v>
      </c>
      <c r="Y2">
        <f t="shared" ref="Y2:Y33" si="2">SUM(Z2+AA2+AB2+AC2+AD2+AE2+AF2+AG2+AH2+AI2+AJ2+AK2*2+AM2*2+AN2*2+AO2*2+AP2*3+AQ2*6+AR2*6)</f>
        <v>0</v>
      </c>
      <c r="Z2" s="3" t="str">
        <f t="shared" ref="Z2:Z33" si="3">IF(H2&gt;=80,"4",IF(H2&gt;=70,"3",IF(H2&gt;=60,"2",IF(H2&gt;=50,"1",IF(H2&lt;50,"0")))))</f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 s="4" t="str">
        <f t="shared" ref="AT2:AT33" si="4">IF(M2&gt;=30,"1","0")</f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 t="s">
        <v>109</v>
      </c>
      <c r="BO2" t="s">
        <v>109</v>
      </c>
      <c r="BP2">
        <v>9</v>
      </c>
      <c r="BQ2">
        <v>14</v>
      </c>
      <c r="BR2" t="s">
        <v>109</v>
      </c>
      <c r="BS2" t="s">
        <v>109</v>
      </c>
      <c r="BT2" t="s">
        <v>109</v>
      </c>
      <c r="BU2">
        <v>328</v>
      </c>
      <c r="BV2" t="s">
        <v>109</v>
      </c>
      <c r="BW2" t="s">
        <v>109</v>
      </c>
      <c r="BX2" t="s">
        <v>109</v>
      </c>
      <c r="BY2" t="s">
        <v>109</v>
      </c>
      <c r="BZ2" t="s">
        <v>109</v>
      </c>
      <c r="CA2">
        <v>97</v>
      </c>
      <c r="CB2">
        <v>0.47599999999999998</v>
      </c>
      <c r="CC2">
        <v>0</v>
      </c>
      <c r="CD2">
        <f t="shared" ref="CD2:CD33" si="5">SUM(CC2,AT2,AS2,AL2)</f>
        <v>0</v>
      </c>
      <c r="CE2" t="s">
        <v>109</v>
      </c>
      <c r="CF2" t="s">
        <v>109</v>
      </c>
      <c r="CG2" t="s">
        <v>109</v>
      </c>
      <c r="CH2" t="s">
        <v>109</v>
      </c>
      <c r="CI2" t="s">
        <v>109</v>
      </c>
      <c r="CJ2" t="s">
        <v>109</v>
      </c>
      <c r="CK2" t="s">
        <v>109</v>
      </c>
      <c r="CL2">
        <f>VLOOKUP(B2,'Inflammatory Mediators'!B$3:W$147,2,FALSE)</f>
        <v>0</v>
      </c>
      <c r="CM2">
        <f>VLOOKUP(B2,'Inflammatory Mediators'!B$3:W$147,3,FALSE)</f>
        <v>0</v>
      </c>
      <c r="CN2">
        <f>VLOOKUP(B2,'Inflammatory Mediators'!B$3:W$147,4,FALSE)</f>
        <v>0</v>
      </c>
      <c r="CO2">
        <f>VLOOKUP(B2,'Inflammatory Mediators'!B$3:W$147,5,FALSE)</f>
        <v>5.7200000000000006</v>
      </c>
      <c r="CP2">
        <f>VLOOKUP(B2,'Inflammatory Mediators'!B$3:W$147,6,FALSE)</f>
        <v>0</v>
      </c>
      <c r="CQ2">
        <f>VLOOKUP(B2,'Inflammatory Mediators'!B$3:W$147,7,FALSE)</f>
        <v>0</v>
      </c>
      <c r="CR2">
        <f>VLOOKUP(B2,'Inflammatory Mediators'!B$3:W$147,8,FALSE)</f>
        <v>2.5549999999999997</v>
      </c>
      <c r="CS2">
        <f>VLOOKUP(B2,'Inflammatory Mediators'!B$3:W$147,9,FALSE)</f>
        <v>0</v>
      </c>
      <c r="CT2">
        <f>VLOOKUP(B2,'Inflammatory Mediators'!B$3:W$147,10,FALSE)</f>
        <v>0</v>
      </c>
      <c r="CU2">
        <f>VLOOKUP(B2,'Inflammatory Mediators'!B$3:W$147,11,FALSE)</f>
        <v>1.3399999999999999</v>
      </c>
      <c r="CV2">
        <f>VLOOKUP(B2,'Inflammatory Mediators'!B$3:W$147,12,FALSE)</f>
        <v>0</v>
      </c>
      <c r="CW2">
        <f>VLOOKUP(B2,'Inflammatory Mediators'!B$3:W$147,13,FALSE)</f>
        <v>0.46500000000000002</v>
      </c>
      <c r="CX2">
        <f>VLOOKUP(B2,'Inflammatory Mediators'!B$3:W$147,14,FALSE)</f>
        <v>0</v>
      </c>
      <c r="CY2">
        <f>VLOOKUP(B2,'Inflammatory Mediators'!B$3:W$147,15,FALSE)</f>
        <v>0</v>
      </c>
      <c r="CZ2">
        <f>VLOOKUP(B2,'Inflammatory Mediators'!B$3:W$147,16,FALSE)</f>
        <v>245.77500000000001</v>
      </c>
      <c r="DA2">
        <f>VLOOKUP(B2,'Inflammatory Mediators'!B$3:W$147,17,FALSE)</f>
        <v>6.7850000000000001</v>
      </c>
      <c r="DB2">
        <f>VLOOKUP(B2,'Inflammatory Mediators'!B$3:W$147,18,FALSE)</f>
        <v>50.120000000000005</v>
      </c>
      <c r="DC2">
        <f>VLOOKUP(B2,'Inflammatory Mediators'!B$3:W$147,19,FALSE)</f>
        <v>0.03</v>
      </c>
      <c r="DD2">
        <f>VLOOKUP(B2,'Inflammatory Mediators'!B$3:W$147,20,FALSE)</f>
        <v>4.5549999999999997</v>
      </c>
      <c r="DE2">
        <f>VLOOKUP(B2,'Inflammatory Mediators'!B$3:W$147,21,FALSE)</f>
        <v>0.86499999999999999</v>
      </c>
      <c r="DF2">
        <f>VLOOKUP(B2,'Inflammatory Mediators'!B$3:W$147,22,FALSE)</f>
        <v>0</v>
      </c>
      <c r="DG2">
        <v>1461.3820000000001</v>
      </c>
      <c r="DH2">
        <v>0.874</v>
      </c>
    </row>
    <row r="3" spans="1:112" x14ac:dyDescent="0.25">
      <c r="A3">
        <v>2</v>
      </c>
      <c r="B3">
        <v>4875507</v>
      </c>
      <c r="C3">
        <v>221</v>
      </c>
      <c r="D3" t="s">
        <v>109</v>
      </c>
      <c r="E3">
        <v>1</v>
      </c>
      <c r="F3">
        <v>0</v>
      </c>
      <c r="G3">
        <v>1</v>
      </c>
      <c r="H3">
        <v>87</v>
      </c>
      <c r="I3">
        <v>1</v>
      </c>
      <c r="J3">
        <v>0</v>
      </c>
      <c r="K3">
        <v>160</v>
      </c>
      <c r="L3">
        <v>51.4</v>
      </c>
      <c r="M3" s="2">
        <f t="shared" si="0"/>
        <v>20.078124999999996</v>
      </c>
      <c r="N3" t="str">
        <f t="shared" si="1"/>
        <v>NA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4</v>
      </c>
      <c r="V3">
        <v>0</v>
      </c>
      <c r="W3">
        <v>4</v>
      </c>
      <c r="X3">
        <v>2</v>
      </c>
      <c r="Y3">
        <f t="shared" si="2"/>
        <v>11</v>
      </c>
      <c r="Z3" s="3" t="str">
        <f t="shared" si="3"/>
        <v>4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1</v>
      </c>
      <c r="AT3" s="4" t="str">
        <f t="shared" si="4"/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 t="s">
        <v>109</v>
      </c>
      <c r="BO3" t="s">
        <v>109</v>
      </c>
      <c r="BP3">
        <v>17</v>
      </c>
      <c r="BQ3">
        <v>14</v>
      </c>
      <c r="BR3" t="s">
        <v>109</v>
      </c>
      <c r="BS3" t="s">
        <v>109</v>
      </c>
      <c r="BT3">
        <v>168</v>
      </c>
      <c r="BU3" t="s">
        <v>109</v>
      </c>
      <c r="BV3" t="s">
        <v>109</v>
      </c>
      <c r="BW3" t="s">
        <v>109</v>
      </c>
      <c r="BX3" t="s">
        <v>109</v>
      </c>
      <c r="BY3">
        <v>0.7</v>
      </c>
      <c r="BZ3" t="s">
        <v>109</v>
      </c>
      <c r="CA3">
        <v>82</v>
      </c>
      <c r="CB3">
        <v>0.61499999999999999</v>
      </c>
      <c r="CC3">
        <v>1</v>
      </c>
      <c r="CD3">
        <f t="shared" si="5"/>
        <v>2</v>
      </c>
      <c r="CE3" t="s">
        <v>109</v>
      </c>
      <c r="CF3" t="s">
        <v>109</v>
      </c>
      <c r="CG3" t="s">
        <v>109</v>
      </c>
      <c r="CH3" t="s">
        <v>109</v>
      </c>
      <c r="CI3" t="s">
        <v>109</v>
      </c>
      <c r="CJ3" t="s">
        <v>109</v>
      </c>
      <c r="CK3" t="s">
        <v>109</v>
      </c>
      <c r="CL3">
        <f>VLOOKUP(B3,'Inflammatory Mediators'!B$3:W$147,2,FALSE)</f>
        <v>0</v>
      </c>
      <c r="CM3">
        <f>VLOOKUP(B3,'Inflammatory Mediators'!B$3:W$147,3,FALSE)</f>
        <v>0</v>
      </c>
      <c r="CN3">
        <f>VLOOKUP(B3,'Inflammatory Mediators'!B$3:W$147,4,FALSE)</f>
        <v>0</v>
      </c>
      <c r="CO3">
        <f>VLOOKUP(B3,'Inflammatory Mediators'!B$3:W$147,5,FALSE)</f>
        <v>0.32</v>
      </c>
      <c r="CP3">
        <f>VLOOKUP(B3,'Inflammatory Mediators'!B$3:W$147,6,FALSE)</f>
        <v>0</v>
      </c>
      <c r="CQ3">
        <f>VLOOKUP(B3,'Inflammatory Mediators'!B$3:W$147,7,FALSE)</f>
        <v>0</v>
      </c>
      <c r="CR3">
        <f>VLOOKUP(B3,'Inflammatory Mediators'!B$3:W$147,8,FALSE)</f>
        <v>5.27</v>
      </c>
      <c r="CS3">
        <f>VLOOKUP(B3,'Inflammatory Mediators'!B$3:W$147,9,FALSE)</f>
        <v>0</v>
      </c>
      <c r="CT3">
        <f>VLOOKUP(B3,'Inflammatory Mediators'!B$3:W$147,10,FALSE)</f>
        <v>3.28</v>
      </c>
      <c r="CU3">
        <f>VLOOKUP(B3,'Inflammatory Mediators'!B$3:W$147,11,FALSE)</f>
        <v>0.71500000000000008</v>
      </c>
      <c r="CV3">
        <f>VLOOKUP(B3,'Inflammatory Mediators'!B$3:W$147,12,FALSE)</f>
        <v>0</v>
      </c>
      <c r="CW3">
        <f>VLOOKUP(B3,'Inflammatory Mediators'!B$3:W$147,13,FALSE)</f>
        <v>0</v>
      </c>
      <c r="CX3">
        <f>VLOOKUP(B3,'Inflammatory Mediators'!B$3:W$147,14,FALSE)</f>
        <v>0</v>
      </c>
      <c r="CY3">
        <f>VLOOKUP(B3,'Inflammatory Mediators'!B$3:W$147,15,FALSE)</f>
        <v>0</v>
      </c>
      <c r="CZ3">
        <f>VLOOKUP(B3,'Inflammatory Mediators'!B$3:W$147,16,FALSE)</f>
        <v>18.57</v>
      </c>
      <c r="DA3">
        <f>VLOOKUP(B3,'Inflammatory Mediators'!B$3:W$147,17,FALSE)</f>
        <v>12.504999999999999</v>
      </c>
      <c r="DB3">
        <f>VLOOKUP(B3,'Inflammatory Mediators'!B$3:W$147,18,FALSE)</f>
        <v>35.504999999999995</v>
      </c>
      <c r="DC3">
        <f>VLOOKUP(B3,'Inflammatory Mediators'!B$3:W$147,19,FALSE)</f>
        <v>0.49</v>
      </c>
      <c r="DD3">
        <f>VLOOKUP(B3,'Inflammatory Mediators'!B$3:W$147,20,FALSE)</f>
        <v>4.5199999999999996</v>
      </c>
      <c r="DE3">
        <f>VLOOKUP(B3,'Inflammatory Mediators'!B$3:W$147,21,FALSE)</f>
        <v>0</v>
      </c>
      <c r="DF3">
        <f>VLOOKUP(B3,'Inflammatory Mediators'!B$3:W$147,22,FALSE)</f>
        <v>0</v>
      </c>
      <c r="DG3">
        <v>593.37400000000002</v>
      </c>
      <c r="DH3">
        <v>0.33600000000000002</v>
      </c>
    </row>
    <row r="4" spans="1:112" x14ac:dyDescent="0.25">
      <c r="A4">
        <v>3</v>
      </c>
      <c r="B4">
        <v>4815708</v>
      </c>
      <c r="C4">
        <v>253</v>
      </c>
      <c r="D4" t="s">
        <v>109</v>
      </c>
      <c r="E4">
        <v>1</v>
      </c>
      <c r="F4">
        <v>0</v>
      </c>
      <c r="G4">
        <v>1</v>
      </c>
      <c r="H4">
        <v>77</v>
      </c>
      <c r="I4">
        <v>0</v>
      </c>
      <c r="J4">
        <v>3</v>
      </c>
      <c r="K4">
        <v>175.3</v>
      </c>
      <c r="L4">
        <v>101</v>
      </c>
      <c r="M4" s="2">
        <f t="shared" si="0"/>
        <v>32.866809046117339</v>
      </c>
      <c r="N4" t="str">
        <f t="shared" si="1"/>
        <v>I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6</v>
      </c>
      <c r="V4">
        <v>0</v>
      </c>
      <c r="W4">
        <v>4</v>
      </c>
      <c r="X4">
        <v>0</v>
      </c>
      <c r="Y4">
        <f t="shared" si="2"/>
        <v>6</v>
      </c>
      <c r="Z4" s="3" t="str">
        <f t="shared" si="3"/>
        <v>3</v>
      </c>
      <c r="AA4">
        <v>1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 s="4" t="str">
        <f t="shared" si="4"/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1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  <c r="BM4">
        <v>1</v>
      </c>
      <c r="BN4">
        <v>6</v>
      </c>
      <c r="BO4" t="s">
        <v>109</v>
      </c>
      <c r="BP4">
        <v>19</v>
      </c>
      <c r="BQ4">
        <v>27</v>
      </c>
      <c r="BR4" t="s">
        <v>109</v>
      </c>
      <c r="BS4" t="s">
        <v>109</v>
      </c>
      <c r="BT4" t="s">
        <v>109</v>
      </c>
      <c r="BU4">
        <v>799</v>
      </c>
      <c r="BV4" t="s">
        <v>109</v>
      </c>
      <c r="BW4" t="s">
        <v>109</v>
      </c>
      <c r="BX4" t="s">
        <v>109</v>
      </c>
      <c r="BY4">
        <v>1.1000000000000001</v>
      </c>
      <c r="BZ4">
        <v>3.4000000000000002E-2</v>
      </c>
      <c r="CA4">
        <v>116</v>
      </c>
      <c r="CB4">
        <v>0.69399999999999995</v>
      </c>
      <c r="CC4">
        <v>1</v>
      </c>
      <c r="CD4">
        <f t="shared" si="5"/>
        <v>2</v>
      </c>
      <c r="CE4" t="s">
        <v>109</v>
      </c>
      <c r="CF4" t="s">
        <v>109</v>
      </c>
      <c r="CG4" t="s">
        <v>109</v>
      </c>
      <c r="CH4" t="s">
        <v>109</v>
      </c>
      <c r="CI4" t="s">
        <v>109</v>
      </c>
      <c r="CJ4" t="s">
        <v>109</v>
      </c>
      <c r="CK4" t="s">
        <v>109</v>
      </c>
      <c r="CL4">
        <f>VLOOKUP(B4,'Inflammatory Mediators'!B$3:W$147,2,FALSE)</f>
        <v>1.0349999999999999</v>
      </c>
      <c r="CM4">
        <f>VLOOKUP(B4,'Inflammatory Mediators'!B$3:W$147,3,FALSE)</f>
        <v>0</v>
      </c>
      <c r="CN4">
        <f>VLOOKUP(B4,'Inflammatory Mediators'!B$3:W$147,4,FALSE)</f>
        <v>0</v>
      </c>
      <c r="CO4">
        <f>VLOOKUP(B4,'Inflammatory Mediators'!B$3:W$147,5,FALSE)</f>
        <v>1.54</v>
      </c>
      <c r="CP4">
        <f>VLOOKUP(B4,'Inflammatory Mediators'!B$3:W$147,6,FALSE)</f>
        <v>0</v>
      </c>
      <c r="CQ4">
        <f>VLOOKUP(B4,'Inflammatory Mediators'!B$3:W$147,7,FALSE)</f>
        <v>0</v>
      </c>
      <c r="CR4">
        <f>VLOOKUP(B4,'Inflammatory Mediators'!B$3:W$147,8,FALSE)</f>
        <v>19.36</v>
      </c>
      <c r="CS4">
        <f>VLOOKUP(B4,'Inflammatory Mediators'!B$3:W$147,9,FALSE)</f>
        <v>0.46</v>
      </c>
      <c r="CT4">
        <f>VLOOKUP(B4,'Inflammatory Mediators'!B$3:W$147,10,FALSE)</f>
        <v>0.435</v>
      </c>
      <c r="CU4">
        <f>VLOOKUP(B4,'Inflammatory Mediators'!B$3:W$147,11,FALSE)</f>
        <v>0.55000000000000004</v>
      </c>
      <c r="CV4">
        <f>VLOOKUP(B4,'Inflammatory Mediators'!B$3:W$147,12,FALSE)</f>
        <v>0</v>
      </c>
      <c r="CW4">
        <f>VLOOKUP(B4,'Inflammatory Mediators'!B$3:W$147,13,FALSE)</f>
        <v>0</v>
      </c>
      <c r="CX4">
        <f>VLOOKUP(B4,'Inflammatory Mediators'!B$3:W$147,14,FALSE)</f>
        <v>0</v>
      </c>
      <c r="CY4">
        <f>VLOOKUP(B4,'Inflammatory Mediators'!B$3:W$147,15,FALSE)</f>
        <v>0</v>
      </c>
      <c r="CZ4">
        <f>VLOOKUP(B4,'Inflammatory Mediators'!B$3:W$147,16,FALSE)</f>
        <v>85.134999999999991</v>
      </c>
      <c r="DA4">
        <f>VLOOKUP(B4,'Inflammatory Mediators'!B$3:W$147,17,FALSE)</f>
        <v>41.79</v>
      </c>
      <c r="DB4">
        <f>VLOOKUP(B4,'Inflammatory Mediators'!B$3:W$147,18,FALSE)</f>
        <v>33.64</v>
      </c>
      <c r="DC4">
        <f>VLOOKUP(B4,'Inflammatory Mediators'!B$3:W$147,19,FALSE)</f>
        <v>0.315</v>
      </c>
      <c r="DD4">
        <f>VLOOKUP(B4,'Inflammatory Mediators'!B$3:W$147,20,FALSE)</f>
        <v>10.215</v>
      </c>
      <c r="DE4">
        <f>VLOOKUP(B4,'Inflammatory Mediators'!B$3:W$147,21,FALSE)</f>
        <v>0.86499999999999999</v>
      </c>
      <c r="DF4">
        <f>VLOOKUP(B4,'Inflammatory Mediators'!B$3:W$147,22,FALSE)</f>
        <v>0</v>
      </c>
      <c r="DG4">
        <v>1126.4059999999999</v>
      </c>
      <c r="DH4">
        <v>0.314</v>
      </c>
    </row>
    <row r="5" spans="1:112" x14ac:dyDescent="0.25">
      <c r="A5">
        <v>4</v>
      </c>
      <c r="B5">
        <v>4932494</v>
      </c>
      <c r="C5">
        <v>252</v>
      </c>
      <c r="D5" t="s">
        <v>109</v>
      </c>
      <c r="E5">
        <v>1</v>
      </c>
      <c r="F5">
        <v>0</v>
      </c>
      <c r="G5">
        <v>1</v>
      </c>
      <c r="H5">
        <v>74</v>
      </c>
      <c r="I5">
        <v>1</v>
      </c>
      <c r="J5">
        <v>0</v>
      </c>
      <c r="K5">
        <v>162.6</v>
      </c>
      <c r="L5">
        <v>73.099999999999994</v>
      </c>
      <c r="M5" s="2">
        <f t="shared" si="0"/>
        <v>27.648800473244584</v>
      </c>
      <c r="N5" t="str">
        <f t="shared" si="1"/>
        <v>NA</v>
      </c>
      <c r="O5">
        <v>9</v>
      </c>
      <c r="P5">
        <v>9</v>
      </c>
      <c r="Q5">
        <v>9</v>
      </c>
      <c r="R5">
        <v>9</v>
      </c>
      <c r="S5">
        <v>1</v>
      </c>
      <c r="T5">
        <v>9</v>
      </c>
      <c r="U5">
        <v>10</v>
      </c>
      <c r="V5">
        <v>1</v>
      </c>
      <c r="W5">
        <v>4</v>
      </c>
      <c r="X5">
        <v>2</v>
      </c>
      <c r="Y5">
        <f t="shared" si="2"/>
        <v>4</v>
      </c>
      <c r="Z5" s="3" t="str">
        <f t="shared" si="3"/>
        <v>3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 s="4" t="str">
        <f t="shared" si="4"/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4.8</v>
      </c>
      <c r="BO5" t="s">
        <v>109</v>
      </c>
      <c r="BP5">
        <v>49</v>
      </c>
      <c r="BQ5">
        <v>89</v>
      </c>
      <c r="BR5" t="s">
        <v>109</v>
      </c>
      <c r="BS5" t="s">
        <v>109</v>
      </c>
      <c r="BT5" t="s">
        <v>109</v>
      </c>
      <c r="BU5">
        <v>1117</v>
      </c>
      <c r="BV5" t="s">
        <v>109</v>
      </c>
      <c r="BW5" t="s">
        <v>109</v>
      </c>
      <c r="BX5" t="s">
        <v>109</v>
      </c>
      <c r="BY5">
        <v>2.9</v>
      </c>
      <c r="BZ5">
        <v>0.215</v>
      </c>
      <c r="CA5">
        <v>89</v>
      </c>
      <c r="CB5">
        <v>0.86299999999999999</v>
      </c>
      <c r="CC5">
        <v>1</v>
      </c>
      <c r="CD5">
        <f t="shared" si="5"/>
        <v>2</v>
      </c>
      <c r="CE5" t="s">
        <v>109</v>
      </c>
      <c r="CF5" t="s">
        <v>109</v>
      </c>
      <c r="CG5" t="s">
        <v>109</v>
      </c>
      <c r="CH5" t="s">
        <v>109</v>
      </c>
      <c r="CI5" t="s">
        <v>109</v>
      </c>
      <c r="CJ5" t="s">
        <v>109</v>
      </c>
      <c r="CK5" t="s">
        <v>109</v>
      </c>
      <c r="CL5">
        <f>VLOOKUP(B5,'Inflammatory Mediators'!B$3:W$147,2,FALSE)</f>
        <v>2.0699999999999998</v>
      </c>
      <c r="CM5">
        <f>VLOOKUP(B5,'Inflammatory Mediators'!B$3:W$147,3,FALSE)</f>
        <v>0</v>
      </c>
      <c r="CN5">
        <f>VLOOKUP(B5,'Inflammatory Mediators'!B$3:W$147,4,FALSE)</f>
        <v>0</v>
      </c>
      <c r="CO5">
        <f>VLOOKUP(B5,'Inflammatory Mediators'!B$3:W$147,5,FALSE)</f>
        <v>8.0549999999999997</v>
      </c>
      <c r="CP5">
        <f>VLOOKUP(B5,'Inflammatory Mediators'!B$3:W$147,6,FALSE)</f>
        <v>0.55500000000000005</v>
      </c>
      <c r="CQ5">
        <f>VLOOKUP(B5,'Inflammatory Mediators'!B$3:W$147,7,FALSE)</f>
        <v>0</v>
      </c>
      <c r="CR5">
        <f>VLOOKUP(B5,'Inflammatory Mediators'!B$3:W$147,8,FALSE)</f>
        <v>12.66</v>
      </c>
      <c r="CS5">
        <f>VLOOKUP(B5,'Inflammatory Mediators'!B$3:W$147,9,FALSE)</f>
        <v>0.92</v>
      </c>
      <c r="CT5">
        <f>VLOOKUP(B5,'Inflammatory Mediators'!B$3:W$147,10,FALSE)</f>
        <v>14.03</v>
      </c>
      <c r="CU5">
        <f>VLOOKUP(B5,'Inflammatory Mediators'!B$3:W$147,11,FALSE)</f>
        <v>26.310000000000002</v>
      </c>
      <c r="CV5">
        <f>VLOOKUP(B5,'Inflammatory Mediators'!B$3:W$147,12,FALSE)</f>
        <v>0</v>
      </c>
      <c r="CW5">
        <f>VLOOKUP(B5,'Inflammatory Mediators'!B$3:W$147,13,FALSE)</f>
        <v>0.93</v>
      </c>
      <c r="CX5">
        <f>VLOOKUP(B5,'Inflammatory Mediators'!B$3:W$147,14,FALSE)</f>
        <v>2.02</v>
      </c>
      <c r="CY5">
        <f>VLOOKUP(B5,'Inflammatory Mediators'!B$3:W$147,15,FALSE)</f>
        <v>0.09</v>
      </c>
      <c r="CZ5">
        <f>VLOOKUP(B5,'Inflammatory Mediators'!B$3:W$147,16,FALSE)</f>
        <v>178.26</v>
      </c>
      <c r="DA5">
        <f>VLOOKUP(B5,'Inflammatory Mediators'!B$3:W$147,17,FALSE)</f>
        <v>33.875</v>
      </c>
      <c r="DB5">
        <f>VLOOKUP(B5,'Inflammatory Mediators'!B$3:W$147,18,FALSE)</f>
        <v>25.07</v>
      </c>
      <c r="DC5">
        <f>VLOOKUP(B5,'Inflammatory Mediators'!B$3:W$147,19,FALSE)</f>
        <v>3.86</v>
      </c>
      <c r="DD5">
        <f>VLOOKUP(B5,'Inflammatory Mediators'!B$3:W$147,20,FALSE)</f>
        <v>17.745000000000001</v>
      </c>
      <c r="DE5">
        <f>VLOOKUP(B5,'Inflammatory Mediators'!B$3:W$147,21,FALSE)</f>
        <v>2.12</v>
      </c>
      <c r="DF5">
        <f>VLOOKUP(B5,'Inflammatory Mediators'!B$3:W$147,22,FALSE)</f>
        <v>0</v>
      </c>
      <c r="DG5">
        <v>1464.374</v>
      </c>
      <c r="DH5">
        <v>17.486999999999998</v>
      </c>
    </row>
    <row r="6" spans="1:112" x14ac:dyDescent="0.25">
      <c r="A6">
        <v>5</v>
      </c>
      <c r="B6">
        <v>10716666</v>
      </c>
      <c r="C6">
        <v>251</v>
      </c>
      <c r="D6" t="s">
        <v>109</v>
      </c>
      <c r="E6">
        <v>1</v>
      </c>
      <c r="F6">
        <v>0</v>
      </c>
      <c r="G6">
        <v>1</v>
      </c>
      <c r="H6">
        <v>78</v>
      </c>
      <c r="I6">
        <v>0</v>
      </c>
      <c r="J6">
        <v>0</v>
      </c>
      <c r="K6">
        <v>188</v>
      </c>
      <c r="L6">
        <v>113</v>
      </c>
      <c r="M6" s="2">
        <f t="shared" si="0"/>
        <v>31.971480307831602</v>
      </c>
      <c r="N6" t="str">
        <f t="shared" si="1"/>
        <v>I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2</v>
      </c>
      <c r="V6">
        <v>0</v>
      </c>
      <c r="W6">
        <v>4</v>
      </c>
      <c r="X6">
        <v>0</v>
      </c>
      <c r="Y6">
        <f t="shared" si="2"/>
        <v>3</v>
      </c>
      <c r="Z6" s="3" t="str">
        <f t="shared" si="3"/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 s="4" t="str">
        <f t="shared" si="4"/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5.6</v>
      </c>
      <c r="BO6" t="s">
        <v>109</v>
      </c>
      <c r="BP6">
        <v>29</v>
      </c>
      <c r="BQ6">
        <v>25</v>
      </c>
      <c r="BR6">
        <v>0.04</v>
      </c>
      <c r="BS6" t="s">
        <v>109</v>
      </c>
      <c r="BT6" t="s">
        <v>109</v>
      </c>
      <c r="BU6" t="s">
        <v>109</v>
      </c>
      <c r="BV6" t="s">
        <v>109</v>
      </c>
      <c r="BW6" t="s">
        <v>109</v>
      </c>
      <c r="BX6" t="s">
        <v>109</v>
      </c>
      <c r="BY6" t="s">
        <v>109</v>
      </c>
      <c r="BZ6" t="s">
        <v>109</v>
      </c>
      <c r="CA6">
        <v>98</v>
      </c>
      <c r="CB6">
        <v>1.2030000000000001</v>
      </c>
      <c r="CC6">
        <v>1</v>
      </c>
      <c r="CD6">
        <f t="shared" si="5"/>
        <v>2</v>
      </c>
      <c r="CE6" t="s">
        <v>109</v>
      </c>
      <c r="CF6" t="s">
        <v>109</v>
      </c>
      <c r="CG6" t="s">
        <v>109</v>
      </c>
      <c r="CH6" t="s">
        <v>109</v>
      </c>
      <c r="CI6" t="s">
        <v>109</v>
      </c>
      <c r="CJ6" t="s">
        <v>109</v>
      </c>
      <c r="CK6" t="s">
        <v>109</v>
      </c>
      <c r="CL6">
        <f>VLOOKUP(B6,'Inflammatory Mediators'!B$3:W$147,2,FALSE)</f>
        <v>10.164999999999999</v>
      </c>
      <c r="CM6">
        <f>VLOOKUP(B6,'Inflammatory Mediators'!B$3:W$147,3,FALSE)</f>
        <v>19.11</v>
      </c>
      <c r="CN6">
        <f>VLOOKUP(B6,'Inflammatory Mediators'!B$3:W$147,4,FALSE)</f>
        <v>0</v>
      </c>
      <c r="CO6">
        <f>VLOOKUP(B6,'Inflammatory Mediators'!B$3:W$147,5,FALSE)</f>
        <v>0.46</v>
      </c>
      <c r="CP6">
        <f>VLOOKUP(B6,'Inflammatory Mediators'!B$3:W$147,6,FALSE)</f>
        <v>0</v>
      </c>
      <c r="CQ6">
        <f>VLOOKUP(B6,'Inflammatory Mediators'!B$3:W$147,7,FALSE)</f>
        <v>0</v>
      </c>
      <c r="CR6">
        <f>VLOOKUP(B6,'Inflammatory Mediators'!B$3:W$147,8,FALSE)</f>
        <v>1.4950000000000001</v>
      </c>
      <c r="CS6">
        <f>VLOOKUP(B6,'Inflammatory Mediators'!B$3:W$147,9,FALSE)</f>
        <v>0</v>
      </c>
      <c r="CT6">
        <f>VLOOKUP(B6,'Inflammatory Mediators'!B$3:W$147,10,FALSE)</f>
        <v>0</v>
      </c>
      <c r="CU6">
        <f>VLOOKUP(B6,'Inflammatory Mediators'!B$3:W$147,11,FALSE)</f>
        <v>0.18</v>
      </c>
      <c r="CV6">
        <f>VLOOKUP(B6,'Inflammatory Mediators'!B$3:W$147,12,FALSE)</f>
        <v>0</v>
      </c>
      <c r="CW6">
        <f>VLOOKUP(B6,'Inflammatory Mediators'!B$3:W$147,13,FALSE)</f>
        <v>0</v>
      </c>
      <c r="CX6">
        <f>VLOOKUP(B6,'Inflammatory Mediators'!B$3:W$147,14,FALSE)</f>
        <v>24.21</v>
      </c>
      <c r="CY6">
        <f>VLOOKUP(B6,'Inflammatory Mediators'!B$3:W$147,15,FALSE)</f>
        <v>0</v>
      </c>
      <c r="CZ6">
        <f>VLOOKUP(B6,'Inflammatory Mediators'!B$3:W$147,16,FALSE)</f>
        <v>32.36</v>
      </c>
      <c r="DA6">
        <f>VLOOKUP(B6,'Inflammatory Mediators'!B$3:W$147,17,FALSE)</f>
        <v>10.17</v>
      </c>
      <c r="DB6">
        <f>VLOOKUP(B6,'Inflammatory Mediators'!B$3:W$147,18,FALSE)</f>
        <v>25.465</v>
      </c>
      <c r="DC6">
        <f>VLOOKUP(B6,'Inflammatory Mediators'!B$3:W$147,19,FALSE)</f>
        <v>0.155</v>
      </c>
      <c r="DD6">
        <f>VLOOKUP(B6,'Inflammatory Mediators'!B$3:W$147,20,FALSE)</f>
        <v>2.59</v>
      </c>
      <c r="DE6">
        <f>VLOOKUP(B6,'Inflammatory Mediators'!B$3:W$147,21,FALSE)</f>
        <v>3.7649999999999997</v>
      </c>
      <c r="DF6">
        <f>VLOOKUP(B6,'Inflammatory Mediators'!B$3:W$147,22,FALSE)</f>
        <v>2.395</v>
      </c>
      <c r="DG6">
        <v>1248.4380000000001</v>
      </c>
      <c r="DH6" t="s">
        <v>282</v>
      </c>
    </row>
    <row r="7" spans="1:112" x14ac:dyDescent="0.25">
      <c r="A7">
        <v>6</v>
      </c>
      <c r="B7">
        <v>4970584</v>
      </c>
      <c r="C7">
        <v>250</v>
      </c>
      <c r="D7" t="s">
        <v>109</v>
      </c>
      <c r="E7">
        <v>1</v>
      </c>
      <c r="F7">
        <v>0</v>
      </c>
      <c r="G7">
        <v>1</v>
      </c>
      <c r="H7">
        <v>73</v>
      </c>
      <c r="I7">
        <v>0</v>
      </c>
      <c r="J7">
        <v>0</v>
      </c>
      <c r="K7">
        <v>182.9</v>
      </c>
      <c r="L7">
        <v>66.8</v>
      </c>
      <c r="M7" s="2">
        <f t="shared" si="0"/>
        <v>19.968665934681539</v>
      </c>
      <c r="N7" t="str">
        <f t="shared" si="1"/>
        <v>NA</v>
      </c>
      <c r="O7">
        <v>1</v>
      </c>
      <c r="P7">
        <v>1</v>
      </c>
      <c r="Q7">
        <v>1</v>
      </c>
      <c r="R7">
        <v>9</v>
      </c>
      <c r="S7">
        <v>1</v>
      </c>
      <c r="T7">
        <v>6</v>
      </c>
      <c r="U7">
        <v>17</v>
      </c>
      <c r="V7">
        <v>0</v>
      </c>
      <c r="W7">
        <v>4</v>
      </c>
      <c r="X7">
        <v>2</v>
      </c>
      <c r="Y7">
        <f t="shared" si="2"/>
        <v>5</v>
      </c>
      <c r="Z7" s="3" t="str">
        <f t="shared" si="3"/>
        <v>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 s="4" t="str">
        <f t="shared" si="4"/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 t="s">
        <v>109</v>
      </c>
      <c r="BO7" t="s">
        <v>109</v>
      </c>
      <c r="BP7">
        <v>11</v>
      </c>
      <c r="BQ7">
        <v>11</v>
      </c>
      <c r="BR7" t="s">
        <v>109</v>
      </c>
      <c r="BS7">
        <v>6.52</v>
      </c>
      <c r="BT7" t="s">
        <v>109</v>
      </c>
      <c r="BU7" t="s">
        <v>109</v>
      </c>
      <c r="BV7" t="s">
        <v>109</v>
      </c>
      <c r="BW7" t="s">
        <v>109</v>
      </c>
      <c r="BX7" t="s">
        <v>109</v>
      </c>
      <c r="BY7">
        <v>1.3</v>
      </c>
      <c r="BZ7" t="s">
        <v>109</v>
      </c>
      <c r="CA7">
        <v>127</v>
      </c>
      <c r="CB7">
        <v>0.64300000000000002</v>
      </c>
      <c r="CC7">
        <v>1</v>
      </c>
      <c r="CD7">
        <f t="shared" si="5"/>
        <v>2</v>
      </c>
      <c r="CE7" t="s">
        <v>109</v>
      </c>
      <c r="CF7" t="s">
        <v>109</v>
      </c>
      <c r="CG7" t="s">
        <v>109</v>
      </c>
      <c r="CH7" t="s">
        <v>109</v>
      </c>
      <c r="CI7" t="s">
        <v>109</v>
      </c>
      <c r="CJ7" t="s">
        <v>109</v>
      </c>
      <c r="CK7" t="s">
        <v>109</v>
      </c>
      <c r="CL7">
        <f>VLOOKUP(B7,'Inflammatory Mediators'!B$3:W$147,2,FALSE)</f>
        <v>2.4</v>
      </c>
      <c r="CM7">
        <f>VLOOKUP(B7,'Inflammatory Mediators'!B$3:W$147,3,FALSE)</f>
        <v>0</v>
      </c>
      <c r="CN7">
        <f>VLOOKUP(B7,'Inflammatory Mediators'!B$3:W$147,4,FALSE)</f>
        <v>0</v>
      </c>
      <c r="CO7">
        <f>VLOOKUP(B7,'Inflammatory Mediators'!B$3:W$147,5,FALSE)</f>
        <v>1.1400000000000001</v>
      </c>
      <c r="CP7">
        <f>VLOOKUP(B7,'Inflammatory Mediators'!B$3:W$147,6,FALSE)</f>
        <v>0.92</v>
      </c>
      <c r="CQ7">
        <f>VLOOKUP(B7,'Inflammatory Mediators'!B$3:W$147,7,FALSE)</f>
        <v>0</v>
      </c>
      <c r="CR7">
        <f>VLOOKUP(B7,'Inflammatory Mediators'!B$3:W$147,8,FALSE)</f>
        <v>0.64</v>
      </c>
      <c r="CS7">
        <f>VLOOKUP(B7,'Inflammatory Mediators'!B$3:W$147,9,FALSE)</f>
        <v>2.0099999999999998</v>
      </c>
      <c r="CT7">
        <f>VLOOKUP(B7,'Inflammatory Mediators'!B$3:W$147,10,FALSE)</f>
        <v>29.8</v>
      </c>
      <c r="CU7">
        <f>VLOOKUP(B7,'Inflammatory Mediators'!B$3:W$147,11,FALSE)</f>
        <v>2.9850000000000003</v>
      </c>
      <c r="CV7">
        <f>VLOOKUP(B7,'Inflammatory Mediators'!B$3:W$147,12,FALSE)</f>
        <v>7.4999999999999997E-2</v>
      </c>
      <c r="CW7">
        <f>VLOOKUP(B7,'Inflammatory Mediators'!B$3:W$147,13,FALSE)</f>
        <v>2.27</v>
      </c>
      <c r="CX7">
        <f>VLOOKUP(B7,'Inflammatory Mediators'!B$3:W$147,14,FALSE)</f>
        <v>0.77</v>
      </c>
      <c r="CY7">
        <f>VLOOKUP(B7,'Inflammatory Mediators'!B$3:W$147,15,FALSE)</f>
        <v>1.08</v>
      </c>
      <c r="CZ7">
        <f>VLOOKUP(B7,'Inflammatory Mediators'!B$3:W$147,16,FALSE)</f>
        <v>52.2</v>
      </c>
      <c r="DA7">
        <f>VLOOKUP(B7,'Inflammatory Mediators'!B$3:W$147,17,FALSE)</f>
        <v>4.1850000000000005</v>
      </c>
      <c r="DB7">
        <f>VLOOKUP(B7,'Inflammatory Mediators'!B$3:W$147,18,FALSE)</f>
        <v>11.39</v>
      </c>
      <c r="DC7">
        <f>VLOOKUP(B7,'Inflammatory Mediators'!B$3:W$147,19,FALSE)</f>
        <v>0.01</v>
      </c>
      <c r="DD7">
        <f>VLOOKUP(B7,'Inflammatory Mediators'!B$3:W$147,20,FALSE)</f>
        <v>0</v>
      </c>
      <c r="DE7">
        <f>VLOOKUP(B7,'Inflammatory Mediators'!B$3:W$147,21,FALSE)</f>
        <v>1.915</v>
      </c>
      <c r="DF7">
        <f>VLOOKUP(B7,'Inflammatory Mediators'!B$3:W$147,22,FALSE)</f>
        <v>0</v>
      </c>
      <c r="DG7">
        <v>415.85599999999999</v>
      </c>
      <c r="DH7">
        <v>1.27</v>
      </c>
    </row>
    <row r="8" spans="1:112" x14ac:dyDescent="0.25">
      <c r="A8">
        <v>7</v>
      </c>
      <c r="B8">
        <v>5107137</v>
      </c>
      <c r="C8">
        <v>216</v>
      </c>
      <c r="D8" t="s">
        <v>109</v>
      </c>
      <c r="E8">
        <v>1</v>
      </c>
      <c r="F8">
        <v>0</v>
      </c>
      <c r="G8">
        <v>1</v>
      </c>
      <c r="H8">
        <v>33</v>
      </c>
      <c r="I8">
        <v>1</v>
      </c>
      <c r="J8">
        <v>4</v>
      </c>
      <c r="K8">
        <v>167.6</v>
      </c>
      <c r="L8">
        <v>89.5</v>
      </c>
      <c r="M8" s="2">
        <f t="shared" si="0"/>
        <v>31.86214478158589</v>
      </c>
      <c r="N8" t="str">
        <f t="shared" si="1"/>
        <v>I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6</v>
      </c>
      <c r="V8">
        <v>0</v>
      </c>
      <c r="W8">
        <v>4</v>
      </c>
      <c r="X8">
        <v>1</v>
      </c>
      <c r="Y8">
        <f t="shared" si="2"/>
        <v>3</v>
      </c>
      <c r="Z8" s="3" t="str">
        <f t="shared" si="3"/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1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 s="4" t="str">
        <f t="shared" si="4"/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0</v>
      </c>
      <c r="BF8">
        <v>0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8.5</v>
      </c>
      <c r="BO8" t="s">
        <v>109</v>
      </c>
      <c r="BP8">
        <v>11</v>
      </c>
      <c r="BQ8">
        <v>10</v>
      </c>
      <c r="BR8" t="s">
        <v>109</v>
      </c>
      <c r="BS8" t="s">
        <v>109</v>
      </c>
      <c r="BT8" t="s">
        <v>109</v>
      </c>
      <c r="BU8" t="s">
        <v>109</v>
      </c>
      <c r="BV8" t="s">
        <v>109</v>
      </c>
      <c r="BW8" t="s">
        <v>109</v>
      </c>
      <c r="BX8" t="s">
        <v>109</v>
      </c>
      <c r="BY8">
        <v>1.6</v>
      </c>
      <c r="BZ8">
        <v>0.223</v>
      </c>
      <c r="CA8">
        <v>97</v>
      </c>
      <c r="CB8">
        <v>0.58099999999999996</v>
      </c>
      <c r="CC8">
        <v>1</v>
      </c>
      <c r="CD8">
        <f t="shared" si="5"/>
        <v>2</v>
      </c>
      <c r="CE8" t="s">
        <v>109</v>
      </c>
      <c r="CF8" t="s">
        <v>109</v>
      </c>
      <c r="CG8" t="s">
        <v>109</v>
      </c>
      <c r="CH8" t="s">
        <v>109</v>
      </c>
      <c r="CI8" t="s">
        <v>109</v>
      </c>
      <c r="CJ8" t="s">
        <v>109</v>
      </c>
      <c r="CK8" t="s">
        <v>109</v>
      </c>
      <c r="CL8">
        <f>VLOOKUP(B8,'Inflammatory Mediators'!B$3:W$147,2,FALSE)</f>
        <v>0</v>
      </c>
      <c r="CM8">
        <f>VLOOKUP(B8,'Inflammatory Mediators'!B$3:W$147,3,FALSE)</f>
        <v>0</v>
      </c>
      <c r="CN8">
        <f>VLOOKUP(B8,'Inflammatory Mediators'!B$3:W$147,4,FALSE)</f>
        <v>0</v>
      </c>
      <c r="CO8">
        <f>VLOOKUP(B8,'Inflammatory Mediators'!B$3:W$147,5,FALSE)</f>
        <v>1.135</v>
      </c>
      <c r="CP8">
        <f>VLOOKUP(B8,'Inflammatory Mediators'!B$3:W$147,6,FALSE)</f>
        <v>0</v>
      </c>
      <c r="CQ8">
        <f>VLOOKUP(B8,'Inflammatory Mediators'!B$3:W$147,7,FALSE)</f>
        <v>0</v>
      </c>
      <c r="CR8">
        <f>VLOOKUP(B8,'Inflammatory Mediators'!B$3:W$147,8,FALSE)</f>
        <v>3.19</v>
      </c>
      <c r="CS8">
        <f>VLOOKUP(B8,'Inflammatory Mediators'!B$3:W$147,9,FALSE)</f>
        <v>0</v>
      </c>
      <c r="CT8">
        <f>VLOOKUP(B8,'Inflammatory Mediators'!B$3:W$147,10,FALSE)</f>
        <v>17.63</v>
      </c>
      <c r="CU8">
        <f>VLOOKUP(B8,'Inflammatory Mediators'!B$3:W$147,11,FALSE)</f>
        <v>0.33999999999999997</v>
      </c>
      <c r="CV8">
        <f>VLOOKUP(B8,'Inflammatory Mediators'!B$3:W$147,12,FALSE)</f>
        <v>0</v>
      </c>
      <c r="CW8">
        <f>VLOOKUP(B8,'Inflammatory Mediators'!B$3:W$147,13,FALSE)</f>
        <v>0</v>
      </c>
      <c r="CX8">
        <f>VLOOKUP(B8,'Inflammatory Mediators'!B$3:W$147,14,FALSE)</f>
        <v>0</v>
      </c>
      <c r="CY8">
        <f>VLOOKUP(B8,'Inflammatory Mediators'!B$3:W$147,15,FALSE)</f>
        <v>0</v>
      </c>
      <c r="CZ8">
        <f>VLOOKUP(B8,'Inflammatory Mediators'!B$3:W$147,16,FALSE)</f>
        <v>60.274999999999991</v>
      </c>
      <c r="DA8">
        <f>VLOOKUP(B8,'Inflammatory Mediators'!B$3:W$147,17,FALSE)</f>
        <v>10.315</v>
      </c>
      <c r="DB8">
        <f>VLOOKUP(B8,'Inflammatory Mediators'!B$3:W$147,18,FALSE)</f>
        <v>19.95</v>
      </c>
      <c r="DC8">
        <f>VLOOKUP(B8,'Inflammatory Mediators'!B$3:W$147,19,FALSE)</f>
        <v>0</v>
      </c>
      <c r="DD8">
        <f>VLOOKUP(B8,'Inflammatory Mediators'!B$3:W$147,20,FALSE)</f>
        <v>0.03</v>
      </c>
      <c r="DE8">
        <f>VLOOKUP(B8,'Inflammatory Mediators'!B$3:W$147,21,FALSE)</f>
        <v>0.32500000000000001</v>
      </c>
      <c r="DF8">
        <f>VLOOKUP(B8,'Inflammatory Mediators'!B$3:W$147,22,FALSE)</f>
        <v>0</v>
      </c>
      <c r="DG8">
        <v>682.18899999999996</v>
      </c>
      <c r="DH8">
        <v>2.633</v>
      </c>
    </row>
    <row r="9" spans="1:112" x14ac:dyDescent="0.25">
      <c r="A9">
        <v>8</v>
      </c>
      <c r="B9">
        <v>5137003</v>
      </c>
      <c r="C9">
        <v>249</v>
      </c>
      <c r="D9" t="s">
        <v>109</v>
      </c>
      <c r="E9">
        <v>1</v>
      </c>
      <c r="F9">
        <v>0</v>
      </c>
      <c r="G9">
        <v>1</v>
      </c>
      <c r="H9">
        <v>67</v>
      </c>
      <c r="I9">
        <v>1</v>
      </c>
      <c r="J9">
        <v>1</v>
      </c>
      <c r="K9">
        <v>167.6</v>
      </c>
      <c r="L9">
        <v>62.7</v>
      </c>
      <c r="M9" s="2">
        <f t="shared" si="0"/>
        <v>22.321301427993692</v>
      </c>
      <c r="N9" t="str">
        <f t="shared" si="1"/>
        <v>NA</v>
      </c>
      <c r="O9">
        <v>0</v>
      </c>
      <c r="P9">
        <v>0</v>
      </c>
      <c r="Q9">
        <v>0</v>
      </c>
      <c r="R9">
        <v>0</v>
      </c>
      <c r="S9">
        <v>1</v>
      </c>
      <c r="T9">
        <v>2</v>
      </c>
      <c r="U9">
        <v>32</v>
      </c>
      <c r="V9">
        <v>0</v>
      </c>
      <c r="W9">
        <v>4</v>
      </c>
      <c r="X9">
        <v>2</v>
      </c>
      <c r="Y9">
        <f t="shared" si="2"/>
        <v>5</v>
      </c>
      <c r="Z9" s="3" t="str">
        <f t="shared" si="3"/>
        <v>2</v>
      </c>
      <c r="AA9">
        <v>0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 s="4" t="str">
        <f t="shared" si="4"/>
        <v>0</v>
      </c>
      <c r="AU9">
        <v>0</v>
      </c>
      <c r="AV9">
        <v>0</v>
      </c>
      <c r="AW9">
        <v>0</v>
      </c>
      <c r="AX9">
        <v>1</v>
      </c>
      <c r="AY9">
        <v>1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 t="s">
        <v>109</v>
      </c>
      <c r="BO9" t="s">
        <v>109</v>
      </c>
      <c r="BP9">
        <v>20</v>
      </c>
      <c r="BQ9">
        <v>18</v>
      </c>
      <c r="BR9" t="s">
        <v>109</v>
      </c>
      <c r="BS9">
        <v>1.43</v>
      </c>
      <c r="BT9" t="s">
        <v>109</v>
      </c>
      <c r="BU9">
        <v>492</v>
      </c>
      <c r="BV9" t="s">
        <v>109</v>
      </c>
      <c r="BW9">
        <v>27</v>
      </c>
      <c r="BX9" t="s">
        <v>109</v>
      </c>
      <c r="BY9">
        <v>2.4</v>
      </c>
      <c r="BZ9">
        <v>9.9000000000000005E-2</v>
      </c>
      <c r="CA9">
        <v>114</v>
      </c>
      <c r="CB9">
        <v>1.282</v>
      </c>
      <c r="CC9">
        <v>0</v>
      </c>
      <c r="CD9">
        <f t="shared" si="5"/>
        <v>1</v>
      </c>
      <c r="CE9" t="s">
        <v>109</v>
      </c>
      <c r="CF9" t="s">
        <v>109</v>
      </c>
      <c r="CG9" t="s">
        <v>109</v>
      </c>
      <c r="CH9" t="s">
        <v>109</v>
      </c>
      <c r="CI9" t="s">
        <v>109</v>
      </c>
      <c r="CJ9" t="s">
        <v>109</v>
      </c>
      <c r="CK9" t="s">
        <v>109</v>
      </c>
      <c r="CL9">
        <f>VLOOKUP(B9,'Inflammatory Mediators'!B$3:W$147,2,FALSE)</f>
        <v>2.0699999999999998</v>
      </c>
      <c r="CM9">
        <f>VLOOKUP(B9,'Inflammatory Mediators'!B$3:W$147,3,FALSE)</f>
        <v>0</v>
      </c>
      <c r="CN9">
        <f>VLOOKUP(B9,'Inflammatory Mediators'!B$3:W$147,4,FALSE)</f>
        <v>0</v>
      </c>
      <c r="CO9">
        <f>VLOOKUP(B9,'Inflammatory Mediators'!B$3:W$147,5,FALSE)</f>
        <v>0.46</v>
      </c>
      <c r="CP9">
        <f>VLOOKUP(B9,'Inflammatory Mediators'!B$3:W$147,6,FALSE)</f>
        <v>0.215</v>
      </c>
      <c r="CQ9">
        <f>VLOOKUP(B9,'Inflammatory Mediators'!B$3:W$147,7,FALSE)</f>
        <v>0</v>
      </c>
      <c r="CR9">
        <f>VLOOKUP(B9,'Inflammatory Mediators'!B$3:W$147,8,FALSE)</f>
        <v>5.07</v>
      </c>
      <c r="CS9">
        <f>VLOOKUP(B9,'Inflammatory Mediators'!B$3:W$147,9,FALSE)</f>
        <v>0</v>
      </c>
      <c r="CT9">
        <f>VLOOKUP(B9,'Inflammatory Mediators'!B$3:W$147,10,FALSE)</f>
        <v>0</v>
      </c>
      <c r="CU9">
        <f>VLOOKUP(B9,'Inflammatory Mediators'!B$3:W$147,11,FALSE)</f>
        <v>0</v>
      </c>
      <c r="CV9">
        <f>VLOOKUP(B9,'Inflammatory Mediators'!B$3:W$147,12,FALSE)</f>
        <v>0</v>
      </c>
      <c r="CW9">
        <f>VLOOKUP(B9,'Inflammatory Mediators'!B$3:W$147,13,FALSE)</f>
        <v>0</v>
      </c>
      <c r="CX9">
        <f>VLOOKUP(B9,'Inflammatory Mediators'!B$3:W$147,14,FALSE)</f>
        <v>0</v>
      </c>
      <c r="CY9">
        <f>VLOOKUP(B9,'Inflammatory Mediators'!B$3:W$147,15,FALSE)</f>
        <v>0</v>
      </c>
      <c r="CZ9">
        <f>VLOOKUP(B9,'Inflammatory Mediators'!B$3:W$147,16,FALSE)</f>
        <v>24.174999999999997</v>
      </c>
      <c r="DA9">
        <f>VLOOKUP(B9,'Inflammatory Mediators'!B$3:W$147,17,FALSE)</f>
        <v>5.8149999999999995</v>
      </c>
      <c r="DB9">
        <f>VLOOKUP(B9,'Inflammatory Mediators'!B$3:W$147,18,FALSE)</f>
        <v>1.72</v>
      </c>
      <c r="DC9">
        <f>VLOOKUP(B9,'Inflammatory Mediators'!B$3:W$147,19,FALSE)</f>
        <v>0</v>
      </c>
      <c r="DD9">
        <f>VLOOKUP(B9,'Inflammatory Mediators'!B$3:W$147,20,FALSE)</f>
        <v>0</v>
      </c>
      <c r="DE9">
        <f>VLOOKUP(B9,'Inflammatory Mediators'!B$3:W$147,21,FALSE)</f>
        <v>0.86499999999999999</v>
      </c>
      <c r="DF9">
        <f>VLOOKUP(B9,'Inflammatory Mediators'!B$3:W$147,22,FALSE)</f>
        <v>0</v>
      </c>
      <c r="DG9">
        <v>1182.25</v>
      </c>
      <c r="DH9">
        <v>1.0309999999999999</v>
      </c>
    </row>
    <row r="10" spans="1:112" x14ac:dyDescent="0.25">
      <c r="A10">
        <v>9</v>
      </c>
      <c r="B10">
        <v>4540929</v>
      </c>
      <c r="C10">
        <v>248</v>
      </c>
      <c r="D10" t="s">
        <v>109</v>
      </c>
      <c r="E10">
        <v>1</v>
      </c>
      <c r="F10">
        <v>0</v>
      </c>
      <c r="G10">
        <v>3</v>
      </c>
      <c r="H10">
        <v>60</v>
      </c>
      <c r="I10">
        <v>1</v>
      </c>
      <c r="J10">
        <v>0</v>
      </c>
      <c r="K10">
        <v>167.6</v>
      </c>
      <c r="L10">
        <v>95.7</v>
      </c>
      <c r="M10" s="2">
        <f t="shared" si="0"/>
        <v>34.069354811148266</v>
      </c>
      <c r="N10" t="str">
        <f t="shared" si="1"/>
        <v>I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4</v>
      </c>
      <c r="X10">
        <v>2</v>
      </c>
      <c r="Y10">
        <f t="shared" si="2"/>
        <v>3</v>
      </c>
      <c r="Z10" s="3" t="str">
        <f t="shared" si="3"/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 s="4" t="str">
        <f t="shared" si="4"/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109</v>
      </c>
      <c r="BO10" t="s">
        <v>109</v>
      </c>
      <c r="BP10" t="s">
        <v>109</v>
      </c>
      <c r="BQ10" t="s">
        <v>109</v>
      </c>
      <c r="BR10" t="s">
        <v>109</v>
      </c>
      <c r="BS10" t="s">
        <v>109</v>
      </c>
      <c r="BT10" t="s">
        <v>109</v>
      </c>
      <c r="BU10" t="s">
        <v>109</v>
      </c>
      <c r="BV10" t="s">
        <v>109</v>
      </c>
      <c r="BW10" t="s">
        <v>109</v>
      </c>
      <c r="BX10" t="s">
        <v>109</v>
      </c>
      <c r="BY10" t="s">
        <v>109</v>
      </c>
      <c r="BZ10" t="s">
        <v>109</v>
      </c>
      <c r="CA10" t="s">
        <v>109</v>
      </c>
      <c r="CB10" t="s">
        <v>109</v>
      </c>
      <c r="CC10">
        <v>0</v>
      </c>
      <c r="CD10">
        <f t="shared" si="5"/>
        <v>2</v>
      </c>
      <c r="CE10" t="s">
        <v>109</v>
      </c>
      <c r="CF10" t="s">
        <v>109</v>
      </c>
      <c r="CG10" t="s">
        <v>109</v>
      </c>
      <c r="CH10" t="s">
        <v>109</v>
      </c>
      <c r="CI10" t="s">
        <v>109</v>
      </c>
      <c r="CJ10" t="s">
        <v>109</v>
      </c>
      <c r="CK10" t="s">
        <v>109</v>
      </c>
      <c r="CL10">
        <f>VLOOKUP(B10,'Inflammatory Mediators'!B$3:W$147,2,FALSE)</f>
        <v>0</v>
      </c>
      <c r="CM10">
        <f>VLOOKUP(B10,'Inflammatory Mediators'!B$3:W$147,3,FALSE)</f>
        <v>0</v>
      </c>
      <c r="CN10">
        <f>VLOOKUP(B10,'Inflammatory Mediators'!B$3:W$147,4,FALSE)</f>
        <v>0</v>
      </c>
      <c r="CO10">
        <f>VLOOKUP(B10,'Inflammatory Mediators'!B$3:W$147,5,FALSE)</f>
        <v>1.905</v>
      </c>
      <c r="CP10">
        <f>VLOOKUP(B10,'Inflammatory Mediators'!B$3:W$147,6,FALSE)</f>
        <v>0</v>
      </c>
      <c r="CQ10">
        <f>VLOOKUP(B10,'Inflammatory Mediators'!B$3:W$147,7,FALSE)</f>
        <v>0</v>
      </c>
      <c r="CR10">
        <f>VLOOKUP(B10,'Inflammatory Mediators'!B$3:W$147,8,FALSE)</f>
        <v>4.4450000000000003</v>
      </c>
      <c r="CS10">
        <f>VLOOKUP(B10,'Inflammatory Mediators'!B$3:W$147,9,FALSE)</f>
        <v>0</v>
      </c>
      <c r="CT10">
        <f>VLOOKUP(B10,'Inflammatory Mediators'!B$3:W$147,10,FALSE)</f>
        <v>0</v>
      </c>
      <c r="CU10">
        <f>VLOOKUP(B10,'Inflammatory Mediators'!B$3:W$147,11,FALSE)</f>
        <v>0.91999999999999993</v>
      </c>
      <c r="CV10">
        <f>VLOOKUP(B10,'Inflammatory Mediators'!B$3:W$147,12,FALSE)</f>
        <v>0</v>
      </c>
      <c r="CW10">
        <f>VLOOKUP(B10,'Inflammatory Mediators'!B$3:W$147,13,FALSE)</f>
        <v>0</v>
      </c>
      <c r="CX10">
        <f>VLOOKUP(B10,'Inflammatory Mediators'!B$3:W$147,14,FALSE)</f>
        <v>0</v>
      </c>
      <c r="CY10">
        <f>VLOOKUP(B10,'Inflammatory Mediators'!B$3:W$147,15,FALSE)</f>
        <v>0</v>
      </c>
      <c r="CZ10">
        <f>VLOOKUP(B10,'Inflammatory Mediators'!B$3:W$147,16,FALSE)</f>
        <v>57.41</v>
      </c>
      <c r="DA10">
        <f>VLOOKUP(B10,'Inflammatory Mediators'!B$3:W$147,17,FALSE)</f>
        <v>16.939999999999998</v>
      </c>
      <c r="DB10">
        <f>VLOOKUP(B10,'Inflammatory Mediators'!B$3:W$147,18,FALSE)</f>
        <v>47.605000000000004</v>
      </c>
      <c r="DC10">
        <f>VLOOKUP(B10,'Inflammatory Mediators'!B$3:W$147,19,FALSE)</f>
        <v>0.41500000000000004</v>
      </c>
      <c r="DD10">
        <f>VLOOKUP(B10,'Inflammatory Mediators'!B$3:W$147,20,FALSE)</f>
        <v>6.0250000000000004</v>
      </c>
      <c r="DE10">
        <f>VLOOKUP(B10,'Inflammatory Mediators'!B$3:W$147,21,FALSE)</f>
        <v>0.32500000000000001</v>
      </c>
      <c r="DF10">
        <f>VLOOKUP(B10,'Inflammatory Mediators'!B$3:W$147,22,FALSE)</f>
        <v>0</v>
      </c>
      <c r="DG10">
        <v>1194.8779999999999</v>
      </c>
      <c r="DH10" t="s">
        <v>282</v>
      </c>
    </row>
    <row r="11" spans="1:112" x14ac:dyDescent="0.25">
      <c r="A11">
        <v>10</v>
      </c>
      <c r="B11">
        <v>4907555</v>
      </c>
      <c r="C11">
        <v>247</v>
      </c>
      <c r="D11" t="s">
        <v>109</v>
      </c>
      <c r="E11">
        <v>1</v>
      </c>
      <c r="F11">
        <v>0</v>
      </c>
      <c r="G11">
        <v>2</v>
      </c>
      <c r="H11">
        <v>77</v>
      </c>
      <c r="I11">
        <v>1</v>
      </c>
      <c r="J11">
        <v>1</v>
      </c>
      <c r="K11">
        <v>165.1</v>
      </c>
      <c r="L11">
        <v>51.6</v>
      </c>
      <c r="M11" s="2">
        <f t="shared" si="0"/>
        <v>18.93021537522365</v>
      </c>
      <c r="N11" t="str">
        <f t="shared" si="1"/>
        <v>NA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3</v>
      </c>
      <c r="V11">
        <v>0</v>
      </c>
      <c r="W11">
        <v>4</v>
      </c>
      <c r="X11">
        <v>2</v>
      </c>
      <c r="Y11">
        <f t="shared" si="2"/>
        <v>6</v>
      </c>
      <c r="Z11" s="3" t="str">
        <f t="shared" si="3"/>
        <v>3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 s="4" t="str">
        <f t="shared" si="4"/>
        <v>0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109</v>
      </c>
      <c r="BO11" t="s">
        <v>109</v>
      </c>
      <c r="BP11">
        <v>44</v>
      </c>
      <c r="BQ11">
        <v>18</v>
      </c>
      <c r="BR11" t="s">
        <v>109</v>
      </c>
      <c r="BS11" t="s">
        <v>109</v>
      </c>
      <c r="BT11" t="s">
        <v>109</v>
      </c>
      <c r="BU11" t="s">
        <v>109</v>
      </c>
      <c r="BV11">
        <v>35</v>
      </c>
      <c r="BW11" t="s">
        <v>109</v>
      </c>
      <c r="BX11" t="s">
        <v>109</v>
      </c>
      <c r="BY11" t="s">
        <v>109</v>
      </c>
      <c r="BZ11" t="s">
        <v>109</v>
      </c>
      <c r="CA11">
        <v>150</v>
      </c>
      <c r="CB11">
        <v>0.42899999999999999</v>
      </c>
      <c r="CC11">
        <v>1</v>
      </c>
      <c r="CD11">
        <f t="shared" si="5"/>
        <v>2</v>
      </c>
      <c r="CE11" t="s">
        <v>109</v>
      </c>
      <c r="CF11" t="s">
        <v>109</v>
      </c>
      <c r="CG11" t="s">
        <v>109</v>
      </c>
      <c r="CH11" t="s">
        <v>109</v>
      </c>
      <c r="CI11" t="s">
        <v>109</v>
      </c>
      <c r="CJ11" t="s">
        <v>109</v>
      </c>
      <c r="CK11" t="s">
        <v>109</v>
      </c>
      <c r="CL11">
        <f>VLOOKUP(B11,'Inflammatory Mediators'!B$3:W$147,2,FALSE)</f>
        <v>1.0349999999999999</v>
      </c>
      <c r="CM11">
        <f>VLOOKUP(B11,'Inflammatory Mediators'!B$3:W$147,3,FALSE)</f>
        <v>0</v>
      </c>
      <c r="CN11">
        <f>VLOOKUP(B11,'Inflammatory Mediators'!B$3:W$147,4,FALSE)</f>
        <v>0</v>
      </c>
      <c r="CO11">
        <f>VLOOKUP(B11,'Inflammatory Mediators'!B$3:W$147,5,FALSE)</f>
        <v>2.65</v>
      </c>
      <c r="CP11">
        <f>VLOOKUP(B11,'Inflammatory Mediators'!B$3:W$147,6,FALSE)</f>
        <v>0.8</v>
      </c>
      <c r="CQ11">
        <f>VLOOKUP(B11,'Inflammatory Mediators'!B$3:W$147,7,FALSE)</f>
        <v>0</v>
      </c>
      <c r="CR11">
        <f>VLOOKUP(B11,'Inflammatory Mediators'!B$3:W$147,8,FALSE)</f>
        <v>9.7100000000000009</v>
      </c>
      <c r="CS11">
        <f>VLOOKUP(B11,'Inflammatory Mediators'!B$3:W$147,9,FALSE)</f>
        <v>1.46</v>
      </c>
      <c r="CT11">
        <f>VLOOKUP(B11,'Inflammatory Mediators'!B$3:W$147,10,FALSE)</f>
        <v>14.03</v>
      </c>
      <c r="CU11">
        <f>VLOOKUP(B11,'Inflammatory Mediators'!B$3:W$147,11,FALSE)</f>
        <v>0.18</v>
      </c>
      <c r="CV11">
        <f>VLOOKUP(B11,'Inflammatory Mediators'!B$3:W$147,12,FALSE)</f>
        <v>0</v>
      </c>
      <c r="CW11">
        <f>VLOOKUP(B11,'Inflammatory Mediators'!B$3:W$147,13,FALSE)</f>
        <v>1.01</v>
      </c>
      <c r="CX11">
        <f>VLOOKUP(B11,'Inflammatory Mediators'!B$3:W$147,14,FALSE)</f>
        <v>0.77</v>
      </c>
      <c r="CY11">
        <f>VLOOKUP(B11,'Inflammatory Mediators'!B$3:W$147,15,FALSE)</f>
        <v>1.08</v>
      </c>
      <c r="CZ11">
        <f>VLOOKUP(B11,'Inflammatory Mediators'!B$3:W$147,16,FALSE)</f>
        <v>89.525000000000006</v>
      </c>
      <c r="DA11">
        <f>VLOOKUP(B11,'Inflammatory Mediators'!B$3:W$147,17,FALSE)</f>
        <v>17.424999999999997</v>
      </c>
      <c r="DB11">
        <f>VLOOKUP(B11,'Inflammatory Mediators'!B$3:W$147,18,FALSE)</f>
        <v>13.35</v>
      </c>
      <c r="DC11">
        <f>VLOOKUP(B11,'Inflammatory Mediators'!B$3:W$147,19,FALSE)</f>
        <v>0</v>
      </c>
      <c r="DD11">
        <f>VLOOKUP(B11,'Inflammatory Mediators'!B$3:W$147,20,FALSE)</f>
        <v>4.75</v>
      </c>
      <c r="DE11">
        <f>VLOOKUP(B11,'Inflammatory Mediators'!B$3:W$147,21,FALSE)</f>
        <v>1.29</v>
      </c>
      <c r="DF11">
        <f>VLOOKUP(B11,'Inflammatory Mediators'!B$3:W$147,22,FALSE)</f>
        <v>0</v>
      </c>
      <c r="DG11">
        <v>792.01400000000001</v>
      </c>
      <c r="DH11" t="s">
        <v>282</v>
      </c>
    </row>
    <row r="12" spans="1:112" x14ac:dyDescent="0.25">
      <c r="A12">
        <v>11</v>
      </c>
      <c r="B12" s="8">
        <v>4942273</v>
      </c>
      <c r="C12">
        <v>236</v>
      </c>
      <c r="D12" t="s">
        <v>109</v>
      </c>
      <c r="E12">
        <v>1</v>
      </c>
      <c r="F12">
        <v>0</v>
      </c>
      <c r="G12">
        <v>1</v>
      </c>
      <c r="H12">
        <v>94</v>
      </c>
      <c r="I12">
        <v>1</v>
      </c>
      <c r="J12">
        <v>0</v>
      </c>
      <c r="K12">
        <v>142.19999999999999</v>
      </c>
      <c r="L12">
        <v>48.2</v>
      </c>
      <c r="M12" s="2">
        <f t="shared" si="0"/>
        <v>23.836794119334311</v>
      </c>
      <c r="N12" t="str">
        <f t="shared" si="1"/>
        <v>NA</v>
      </c>
      <c r="O12">
        <v>9</v>
      </c>
      <c r="P12">
        <v>9</v>
      </c>
      <c r="Q12">
        <v>9</v>
      </c>
      <c r="R12">
        <v>9</v>
      </c>
      <c r="S12">
        <v>1</v>
      </c>
      <c r="T12">
        <v>2</v>
      </c>
      <c r="U12">
        <v>18</v>
      </c>
      <c r="V12">
        <v>0</v>
      </c>
      <c r="W12">
        <v>4</v>
      </c>
      <c r="X12">
        <v>2</v>
      </c>
      <c r="Y12">
        <f t="shared" si="2"/>
        <v>8</v>
      </c>
      <c r="Z12" s="3" t="str">
        <f t="shared" si="3"/>
        <v>4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 s="4" t="str">
        <f t="shared" si="4"/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5.4</v>
      </c>
      <c r="BO12" t="s">
        <v>109</v>
      </c>
      <c r="BP12">
        <v>15</v>
      </c>
      <c r="BQ12">
        <v>15</v>
      </c>
      <c r="BR12" t="s">
        <v>109</v>
      </c>
      <c r="BS12" t="s">
        <v>109</v>
      </c>
      <c r="BT12" t="s">
        <v>109</v>
      </c>
      <c r="BU12" t="s">
        <v>109</v>
      </c>
      <c r="BV12" t="s">
        <v>109</v>
      </c>
      <c r="BW12">
        <v>150</v>
      </c>
      <c r="BX12" t="s">
        <v>109</v>
      </c>
      <c r="BY12" t="s">
        <v>109</v>
      </c>
      <c r="BZ12">
        <v>0.45400000000000001</v>
      </c>
      <c r="CA12">
        <v>178</v>
      </c>
      <c r="CB12">
        <v>2.113</v>
      </c>
      <c r="CC12">
        <v>1</v>
      </c>
      <c r="CD12">
        <f t="shared" si="5"/>
        <v>3</v>
      </c>
      <c r="CE12" t="s">
        <v>109</v>
      </c>
      <c r="CF12" t="s">
        <v>109</v>
      </c>
      <c r="CG12" t="s">
        <v>109</v>
      </c>
      <c r="CH12" t="s">
        <v>109</v>
      </c>
      <c r="CI12" t="s">
        <v>109</v>
      </c>
      <c r="CJ12" t="s">
        <v>109</v>
      </c>
      <c r="CK12" t="s">
        <v>109</v>
      </c>
      <c r="CL12">
        <f>VLOOKUP(B12,'Inflammatory Mediators'!B$3:W$147,2,FALSE)</f>
        <v>1.0349999999999999</v>
      </c>
      <c r="CM12">
        <f>VLOOKUP(B12,'Inflammatory Mediators'!B$3:W$147,3,FALSE)</f>
        <v>0</v>
      </c>
      <c r="CN12">
        <f>VLOOKUP(B12,'Inflammatory Mediators'!B$3:W$147,4,FALSE)</f>
        <v>0</v>
      </c>
      <c r="CO12">
        <f>VLOOKUP(B12,'Inflammatory Mediators'!B$3:W$147,5,FALSE)</f>
        <v>0.60000000000000009</v>
      </c>
      <c r="CP12">
        <f>VLOOKUP(B12,'Inflammatory Mediators'!B$3:W$147,6,FALSE)</f>
        <v>0</v>
      </c>
      <c r="CQ12">
        <f>VLOOKUP(B12,'Inflammatory Mediators'!B$3:W$147,7,FALSE)</f>
        <v>0</v>
      </c>
      <c r="CR12">
        <f>VLOOKUP(B12,'Inflammatory Mediators'!B$3:W$147,8,FALSE)</f>
        <v>4.03</v>
      </c>
      <c r="CS12">
        <f>VLOOKUP(B12,'Inflammatory Mediators'!B$3:W$147,9,FALSE)</f>
        <v>0</v>
      </c>
      <c r="CT12">
        <f>VLOOKUP(B12,'Inflammatory Mediators'!B$3:W$147,10,FALSE)</f>
        <v>86.16</v>
      </c>
      <c r="CU12">
        <f>VLOOKUP(B12,'Inflammatory Mediators'!B$3:W$147,11,FALSE)</f>
        <v>1.2</v>
      </c>
      <c r="CV12">
        <f>VLOOKUP(B12,'Inflammatory Mediators'!B$3:W$147,12,FALSE)</f>
        <v>0</v>
      </c>
      <c r="CW12">
        <f>VLOOKUP(B12,'Inflammatory Mediators'!B$3:W$147,13,FALSE)</f>
        <v>0</v>
      </c>
      <c r="CX12">
        <f>VLOOKUP(B12,'Inflammatory Mediators'!B$3:W$147,14,FALSE)</f>
        <v>0</v>
      </c>
      <c r="CY12">
        <f>VLOOKUP(B12,'Inflammatory Mediators'!B$3:W$147,15,FALSE)</f>
        <v>0</v>
      </c>
      <c r="CZ12">
        <f>VLOOKUP(B12,'Inflammatory Mediators'!B$3:W$147,16,FALSE)</f>
        <v>52.905000000000001</v>
      </c>
      <c r="DA12">
        <f>VLOOKUP(B12,'Inflammatory Mediators'!B$3:W$147,17,FALSE)</f>
        <v>17.23</v>
      </c>
      <c r="DB12">
        <f>VLOOKUP(B12,'Inflammatory Mediators'!B$3:W$147,18,FALSE)</f>
        <v>19.414999999999999</v>
      </c>
      <c r="DC12">
        <f>VLOOKUP(B12,'Inflammatory Mediators'!B$3:W$147,19,FALSE)</f>
        <v>1.835</v>
      </c>
      <c r="DD12">
        <f>VLOOKUP(B12,'Inflammatory Mediators'!B$3:W$147,20,FALSE)</f>
        <v>8.1349999999999998</v>
      </c>
      <c r="DE12">
        <f>VLOOKUP(B12,'Inflammatory Mediators'!B$3:W$147,21,FALSE)</f>
        <v>1.5</v>
      </c>
      <c r="DF12">
        <f>VLOOKUP(B12,'Inflammatory Mediators'!B$3:W$147,22,FALSE)</f>
        <v>0</v>
      </c>
      <c r="DG12">
        <v>1155.9079999999999</v>
      </c>
      <c r="DH12" t="s">
        <v>282</v>
      </c>
    </row>
    <row r="13" spans="1:112" x14ac:dyDescent="0.25">
      <c r="A13">
        <v>12</v>
      </c>
      <c r="B13">
        <v>5083104</v>
      </c>
      <c r="C13">
        <v>237</v>
      </c>
      <c r="D13" t="s">
        <v>109</v>
      </c>
      <c r="E13">
        <v>1</v>
      </c>
      <c r="F13">
        <v>0</v>
      </c>
      <c r="G13">
        <v>1</v>
      </c>
      <c r="H13">
        <v>63</v>
      </c>
      <c r="I13">
        <v>1</v>
      </c>
      <c r="J13">
        <v>2</v>
      </c>
      <c r="K13">
        <v>146</v>
      </c>
      <c r="L13">
        <v>65.8</v>
      </c>
      <c r="M13" s="2">
        <f t="shared" si="0"/>
        <v>30.868830925126669</v>
      </c>
      <c r="N13" t="str">
        <f t="shared" si="1"/>
        <v>I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4</v>
      </c>
      <c r="X13">
        <v>0</v>
      </c>
      <c r="Y13">
        <f t="shared" si="2"/>
        <v>2</v>
      </c>
      <c r="Z13" s="3" t="str">
        <f t="shared" si="3"/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s="4" t="str">
        <f t="shared" si="4"/>
        <v>1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 t="s">
        <v>109</v>
      </c>
      <c r="BO13" t="s">
        <v>109</v>
      </c>
      <c r="BP13" t="s">
        <v>109</v>
      </c>
      <c r="BQ13" t="s">
        <v>109</v>
      </c>
      <c r="BR13" t="s">
        <v>109</v>
      </c>
      <c r="BS13" t="s">
        <v>109</v>
      </c>
      <c r="BT13" t="s">
        <v>109</v>
      </c>
      <c r="BU13" t="s">
        <v>109</v>
      </c>
      <c r="BV13" t="s">
        <v>109</v>
      </c>
      <c r="BW13" t="s">
        <v>109</v>
      </c>
      <c r="BX13" t="s">
        <v>109</v>
      </c>
      <c r="BY13" t="s">
        <v>109</v>
      </c>
      <c r="BZ13" t="s">
        <v>109</v>
      </c>
      <c r="CA13">
        <v>99</v>
      </c>
      <c r="CB13">
        <v>0.65</v>
      </c>
      <c r="CC13">
        <v>0</v>
      </c>
      <c r="CD13">
        <f t="shared" si="5"/>
        <v>0</v>
      </c>
      <c r="CE13" t="s">
        <v>109</v>
      </c>
      <c r="CF13" t="s">
        <v>109</v>
      </c>
      <c r="CG13" t="s">
        <v>109</v>
      </c>
      <c r="CH13" t="s">
        <v>109</v>
      </c>
      <c r="CI13" t="s">
        <v>109</v>
      </c>
      <c r="CJ13" t="s">
        <v>109</v>
      </c>
      <c r="CK13" t="s">
        <v>109</v>
      </c>
      <c r="CL13">
        <f>VLOOKUP(B13,'Inflammatory Mediators'!B$3:W$147,2,FALSE)</f>
        <v>0.58499999999999996</v>
      </c>
      <c r="CM13">
        <f>VLOOKUP(B13,'Inflammatory Mediators'!B$3:W$147,3,FALSE)</f>
        <v>0</v>
      </c>
      <c r="CN13">
        <f>VLOOKUP(B13,'Inflammatory Mediators'!B$3:W$147,4,FALSE)</f>
        <v>0</v>
      </c>
      <c r="CO13">
        <f>VLOOKUP(B13,'Inflammatory Mediators'!B$3:W$147,5,FALSE)</f>
        <v>0.77500000000000002</v>
      </c>
      <c r="CP13">
        <f>VLOOKUP(B13,'Inflammatory Mediators'!B$3:W$147,6,FALSE)</f>
        <v>0</v>
      </c>
      <c r="CQ13">
        <f>VLOOKUP(B13,'Inflammatory Mediators'!B$3:W$147,7,FALSE)</f>
        <v>0</v>
      </c>
      <c r="CR13">
        <f>VLOOKUP(B13,'Inflammatory Mediators'!B$3:W$147,8,FALSE)</f>
        <v>1.2749999999999999</v>
      </c>
      <c r="CS13">
        <f>VLOOKUP(B13,'Inflammatory Mediators'!B$3:W$147,9,FALSE)</f>
        <v>0</v>
      </c>
      <c r="CT13">
        <f>VLOOKUP(B13,'Inflammatory Mediators'!B$3:W$147,10,FALSE)</f>
        <v>0.435</v>
      </c>
      <c r="CU13">
        <f>VLOOKUP(B13,'Inflammatory Mediators'!B$3:W$147,11,FALSE)</f>
        <v>0</v>
      </c>
      <c r="CV13">
        <f>VLOOKUP(B13,'Inflammatory Mediators'!B$3:W$147,12,FALSE)</f>
        <v>0</v>
      </c>
      <c r="CW13">
        <f>VLOOKUP(B13,'Inflammatory Mediators'!B$3:W$147,13,FALSE)</f>
        <v>0</v>
      </c>
      <c r="CX13">
        <f>VLOOKUP(B13,'Inflammatory Mediators'!B$3:W$147,14,FALSE)</f>
        <v>0</v>
      </c>
      <c r="CY13">
        <f>VLOOKUP(B13,'Inflammatory Mediators'!B$3:W$147,15,FALSE)</f>
        <v>0.18</v>
      </c>
      <c r="CZ13">
        <f>VLOOKUP(B13,'Inflammatory Mediators'!B$3:W$147,16,FALSE)</f>
        <v>33.975000000000001</v>
      </c>
      <c r="DA13">
        <f>VLOOKUP(B13,'Inflammatory Mediators'!B$3:W$147,17,FALSE)</f>
        <v>5.0250000000000004</v>
      </c>
      <c r="DB13">
        <f>VLOOKUP(B13,'Inflammatory Mediators'!B$3:W$147,18,FALSE)</f>
        <v>5.3599999999999994</v>
      </c>
      <c r="DC13">
        <f>VLOOKUP(B13,'Inflammatory Mediators'!B$3:W$147,19,FALSE)</f>
        <v>0</v>
      </c>
      <c r="DD13">
        <f>VLOOKUP(B13,'Inflammatory Mediators'!B$3:W$147,20,FALSE)</f>
        <v>0</v>
      </c>
      <c r="DE13">
        <f>VLOOKUP(B13,'Inflammatory Mediators'!B$3:W$147,21,FALSE)</f>
        <v>0.32500000000000001</v>
      </c>
      <c r="DF13">
        <f>VLOOKUP(B13,'Inflammatory Mediators'!B$3:W$147,22,FALSE)</f>
        <v>0</v>
      </c>
      <c r="DG13">
        <v>1076.2860000000001</v>
      </c>
      <c r="DH13">
        <v>9.4E-2</v>
      </c>
    </row>
    <row r="14" spans="1:112" x14ac:dyDescent="0.25">
      <c r="A14">
        <v>13</v>
      </c>
      <c r="B14">
        <v>4681068</v>
      </c>
      <c r="C14">
        <v>238</v>
      </c>
      <c r="D14" t="s">
        <v>109</v>
      </c>
      <c r="E14">
        <v>1</v>
      </c>
      <c r="F14">
        <v>0</v>
      </c>
      <c r="G14">
        <v>1</v>
      </c>
      <c r="H14">
        <v>79</v>
      </c>
      <c r="I14">
        <v>0</v>
      </c>
      <c r="J14">
        <v>0</v>
      </c>
      <c r="K14">
        <v>172.7</v>
      </c>
      <c r="L14">
        <v>110</v>
      </c>
      <c r="M14" s="2">
        <f t="shared" si="0"/>
        <v>36.881451949000336</v>
      </c>
      <c r="N14" t="str">
        <f t="shared" si="1"/>
        <v>II</v>
      </c>
      <c r="O14">
        <v>9</v>
      </c>
      <c r="P14">
        <v>9</v>
      </c>
      <c r="Q14">
        <v>9</v>
      </c>
      <c r="R14">
        <v>9</v>
      </c>
      <c r="S14">
        <v>0</v>
      </c>
      <c r="T14">
        <v>0</v>
      </c>
      <c r="U14">
        <v>13</v>
      </c>
      <c r="V14">
        <v>0</v>
      </c>
      <c r="W14">
        <v>4</v>
      </c>
      <c r="X14">
        <v>2</v>
      </c>
      <c r="Y14">
        <f t="shared" si="2"/>
        <v>5</v>
      </c>
      <c r="Z14" s="3" t="str">
        <f t="shared" si="3"/>
        <v>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1</v>
      </c>
      <c r="AT14" s="4" t="str">
        <f t="shared" si="4"/>
        <v>1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1</v>
      </c>
      <c r="BM14">
        <v>1</v>
      </c>
      <c r="BN14">
        <v>6.3</v>
      </c>
      <c r="BO14" t="s">
        <v>109</v>
      </c>
      <c r="BP14">
        <v>23</v>
      </c>
      <c r="BQ14">
        <v>25</v>
      </c>
      <c r="BR14" t="s">
        <v>109</v>
      </c>
      <c r="BS14" t="s">
        <v>109</v>
      </c>
      <c r="BT14" t="s">
        <v>109</v>
      </c>
      <c r="BU14" t="s">
        <v>109</v>
      </c>
      <c r="BV14" t="s">
        <v>109</v>
      </c>
      <c r="BW14" t="s">
        <v>109</v>
      </c>
      <c r="BX14" t="s">
        <v>109</v>
      </c>
      <c r="BY14" t="s">
        <v>109</v>
      </c>
      <c r="BZ14" t="s">
        <v>109</v>
      </c>
      <c r="CA14">
        <v>118</v>
      </c>
      <c r="CB14">
        <v>0.66700000000000004</v>
      </c>
      <c r="CC14">
        <v>1</v>
      </c>
      <c r="CD14">
        <f t="shared" si="5"/>
        <v>2</v>
      </c>
      <c r="CE14" t="s">
        <v>109</v>
      </c>
      <c r="CF14" t="s">
        <v>109</v>
      </c>
      <c r="CG14" t="s">
        <v>109</v>
      </c>
      <c r="CH14" t="s">
        <v>109</v>
      </c>
      <c r="CI14" t="s">
        <v>109</v>
      </c>
      <c r="CJ14" t="s">
        <v>109</v>
      </c>
      <c r="CK14" t="s">
        <v>109</v>
      </c>
      <c r="CL14">
        <f>VLOOKUP(B14,'Inflammatory Mediators'!B$3:W$147,2,FALSE)</f>
        <v>2.0699999999999998</v>
      </c>
      <c r="CM14">
        <f>VLOOKUP(B14,'Inflammatory Mediators'!B$3:W$147,3,FALSE)</f>
        <v>0</v>
      </c>
      <c r="CN14">
        <f>VLOOKUP(B14,'Inflammatory Mediators'!B$3:W$147,4,FALSE)</f>
        <v>0</v>
      </c>
      <c r="CO14">
        <f>VLOOKUP(B14,'Inflammatory Mediators'!B$3:W$147,5,FALSE)</f>
        <v>2.09</v>
      </c>
      <c r="CP14">
        <f>VLOOKUP(B14,'Inflammatory Mediators'!B$3:W$147,6,FALSE)</f>
        <v>0.8</v>
      </c>
      <c r="CQ14">
        <f>VLOOKUP(B14,'Inflammatory Mediators'!B$3:W$147,7,FALSE)</f>
        <v>0</v>
      </c>
      <c r="CR14">
        <f>VLOOKUP(B14,'Inflammatory Mediators'!B$3:W$147,8,FALSE)</f>
        <v>0</v>
      </c>
      <c r="CS14">
        <f>VLOOKUP(B14,'Inflammatory Mediators'!B$3:W$147,9,FALSE)</f>
        <v>0</v>
      </c>
      <c r="CT14">
        <f>VLOOKUP(B14,'Inflammatory Mediators'!B$3:W$147,10,FALSE)</f>
        <v>0</v>
      </c>
      <c r="CU14">
        <f>VLOOKUP(B14,'Inflammatory Mediators'!B$3:W$147,11,FALSE)</f>
        <v>2.34</v>
      </c>
      <c r="CV14">
        <f>VLOOKUP(B14,'Inflammatory Mediators'!B$3:W$147,12,FALSE)</f>
        <v>0</v>
      </c>
      <c r="CW14">
        <f>VLOOKUP(B14,'Inflammatory Mediators'!B$3:W$147,13,FALSE)</f>
        <v>1.21</v>
      </c>
      <c r="CX14">
        <f>VLOOKUP(B14,'Inflammatory Mediators'!B$3:W$147,14,FALSE)</f>
        <v>0</v>
      </c>
      <c r="CY14">
        <f>VLOOKUP(B14,'Inflammatory Mediators'!B$3:W$147,15,FALSE)</f>
        <v>0.18</v>
      </c>
      <c r="CZ14">
        <f>VLOOKUP(B14,'Inflammatory Mediators'!B$3:W$147,16,FALSE)</f>
        <v>88.06</v>
      </c>
      <c r="DA14">
        <f>VLOOKUP(B14,'Inflammatory Mediators'!B$3:W$147,17,FALSE)</f>
        <v>1.58</v>
      </c>
      <c r="DB14">
        <f>VLOOKUP(B14,'Inflammatory Mediators'!B$3:W$147,18,FALSE)</f>
        <v>5.835</v>
      </c>
      <c r="DC14">
        <f>VLOOKUP(B14,'Inflammatory Mediators'!B$3:W$147,19,FALSE)</f>
        <v>0</v>
      </c>
      <c r="DD14">
        <f>VLOOKUP(B14,'Inflammatory Mediators'!B$3:W$147,20,FALSE)</f>
        <v>0</v>
      </c>
      <c r="DE14">
        <f>VLOOKUP(B14,'Inflammatory Mediators'!B$3:W$147,21,FALSE)</f>
        <v>0.86499999999999999</v>
      </c>
      <c r="DF14">
        <f>VLOOKUP(B14,'Inflammatory Mediators'!B$3:W$147,22,FALSE)</f>
        <v>0</v>
      </c>
      <c r="DG14">
        <v>2124.7399999999998</v>
      </c>
    </row>
    <row r="15" spans="1:112" x14ac:dyDescent="0.25">
      <c r="A15">
        <v>14</v>
      </c>
      <c r="B15">
        <v>4805516</v>
      </c>
      <c r="C15">
        <v>239</v>
      </c>
      <c r="D15" t="s">
        <v>109</v>
      </c>
      <c r="E15">
        <v>1</v>
      </c>
      <c r="F15">
        <v>0</v>
      </c>
      <c r="G15">
        <v>1</v>
      </c>
      <c r="H15">
        <v>66</v>
      </c>
      <c r="I15">
        <v>1</v>
      </c>
      <c r="J15">
        <v>0</v>
      </c>
      <c r="K15">
        <v>167.6</v>
      </c>
      <c r="L15">
        <v>104</v>
      </c>
      <c r="M15" s="2">
        <f t="shared" si="0"/>
        <v>37.024168237820476</v>
      </c>
      <c r="N15" t="str">
        <f t="shared" si="1"/>
        <v>II</v>
      </c>
      <c r="O15">
        <v>9</v>
      </c>
      <c r="P15">
        <v>9</v>
      </c>
      <c r="Q15">
        <v>9</v>
      </c>
      <c r="R15">
        <v>9</v>
      </c>
      <c r="S15">
        <v>0</v>
      </c>
      <c r="T15">
        <v>0</v>
      </c>
      <c r="U15">
        <v>11</v>
      </c>
      <c r="V15">
        <v>0</v>
      </c>
      <c r="W15">
        <v>4</v>
      </c>
      <c r="X15">
        <v>0</v>
      </c>
      <c r="Y15">
        <f t="shared" si="2"/>
        <v>5</v>
      </c>
      <c r="Z15" s="3" t="str">
        <f t="shared" si="3"/>
        <v>2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 s="4" t="str">
        <f t="shared" si="4"/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10.199999999999999</v>
      </c>
      <c r="BO15" t="s">
        <v>109</v>
      </c>
      <c r="BP15">
        <v>9</v>
      </c>
      <c r="BQ15">
        <v>9</v>
      </c>
      <c r="BR15" t="s">
        <v>109</v>
      </c>
      <c r="BS15" t="s">
        <v>109</v>
      </c>
      <c r="BT15" t="s">
        <v>109</v>
      </c>
      <c r="BU15" t="s">
        <v>109</v>
      </c>
      <c r="BV15" t="s">
        <v>109</v>
      </c>
      <c r="BW15">
        <v>282.8</v>
      </c>
      <c r="BX15" t="s">
        <v>109</v>
      </c>
      <c r="BY15">
        <v>1.7</v>
      </c>
      <c r="BZ15" t="s">
        <v>109</v>
      </c>
      <c r="CA15">
        <v>99</v>
      </c>
      <c r="CB15">
        <v>0.81599999999999995</v>
      </c>
      <c r="CC15">
        <v>1</v>
      </c>
      <c r="CD15">
        <f t="shared" si="5"/>
        <v>3</v>
      </c>
      <c r="CE15" t="s">
        <v>109</v>
      </c>
      <c r="CF15" t="s">
        <v>109</v>
      </c>
      <c r="CG15" t="s">
        <v>109</v>
      </c>
      <c r="CH15" t="s">
        <v>109</v>
      </c>
      <c r="CI15" t="s">
        <v>109</v>
      </c>
      <c r="CJ15" t="s">
        <v>109</v>
      </c>
      <c r="CK15" t="s">
        <v>109</v>
      </c>
      <c r="CL15">
        <f>VLOOKUP(B15,'Inflammatory Mediators'!B$3:W$147,2,FALSE)</f>
        <v>1.0349999999999999</v>
      </c>
      <c r="CM15">
        <f>VLOOKUP(B15,'Inflammatory Mediators'!B$3:W$147,3,FALSE)</f>
        <v>0</v>
      </c>
      <c r="CN15">
        <f>VLOOKUP(B15,'Inflammatory Mediators'!B$3:W$147,4,FALSE)</f>
        <v>0</v>
      </c>
      <c r="CO15">
        <f>VLOOKUP(B15,'Inflammatory Mediators'!B$3:W$147,5,FALSE)</f>
        <v>3.1799999999999997</v>
      </c>
      <c r="CP15">
        <f>VLOOKUP(B15,'Inflammatory Mediators'!B$3:W$147,6,FALSE)</f>
        <v>0</v>
      </c>
      <c r="CQ15">
        <f>VLOOKUP(B15,'Inflammatory Mediators'!B$3:W$147,7,FALSE)</f>
        <v>0</v>
      </c>
      <c r="CR15">
        <f>VLOOKUP(B15,'Inflammatory Mediators'!B$3:W$147,8,FALSE)</f>
        <v>3.4</v>
      </c>
      <c r="CS15">
        <f>VLOOKUP(B15,'Inflammatory Mediators'!B$3:W$147,9,FALSE)</f>
        <v>0</v>
      </c>
      <c r="CT15">
        <f>VLOOKUP(B15,'Inflammatory Mediators'!B$3:W$147,10,FALSE)</f>
        <v>6.1549999999999994</v>
      </c>
      <c r="CU15">
        <f>VLOOKUP(B15,'Inflammatory Mediators'!B$3:W$147,11,FALSE)</f>
        <v>0.99</v>
      </c>
      <c r="CV15">
        <f>VLOOKUP(B15,'Inflammatory Mediators'!B$3:W$147,12,FALSE)</f>
        <v>0.19</v>
      </c>
      <c r="CW15">
        <f>VLOOKUP(B15,'Inflammatory Mediators'!B$3:W$147,13,FALSE)</f>
        <v>0</v>
      </c>
      <c r="CX15">
        <f>VLOOKUP(B15,'Inflammatory Mediators'!B$3:W$147,14,FALSE)</f>
        <v>0</v>
      </c>
      <c r="CY15">
        <f>VLOOKUP(B15,'Inflammatory Mediators'!B$3:W$147,15,FALSE)</f>
        <v>0</v>
      </c>
      <c r="CZ15">
        <f>VLOOKUP(B15,'Inflammatory Mediators'!B$3:W$147,16,FALSE)</f>
        <v>148.125</v>
      </c>
      <c r="DA15">
        <f>VLOOKUP(B15,'Inflammatory Mediators'!B$3:W$147,17,FALSE)</f>
        <v>13.225000000000001</v>
      </c>
      <c r="DB15">
        <f>VLOOKUP(B15,'Inflammatory Mediators'!B$3:W$147,18,FALSE)</f>
        <v>10.484999999999999</v>
      </c>
      <c r="DC15">
        <f>VLOOKUP(B15,'Inflammatory Mediators'!B$3:W$147,19,FALSE)</f>
        <v>0.85</v>
      </c>
      <c r="DD15">
        <f>VLOOKUP(B15,'Inflammatory Mediators'!B$3:W$147,20,FALSE)</f>
        <v>2.79</v>
      </c>
      <c r="DE15">
        <f>VLOOKUP(B15,'Inflammatory Mediators'!B$3:W$147,21,FALSE)</f>
        <v>1.075</v>
      </c>
      <c r="DF15">
        <f>VLOOKUP(B15,'Inflammatory Mediators'!B$3:W$147,22,FALSE)</f>
        <v>0</v>
      </c>
      <c r="DG15">
        <v>862.56100000000004</v>
      </c>
      <c r="DH15">
        <v>0.622</v>
      </c>
    </row>
    <row r="16" spans="1:112" x14ac:dyDescent="0.25">
      <c r="A16">
        <v>15</v>
      </c>
      <c r="B16">
        <v>4763775</v>
      </c>
      <c r="C16">
        <v>240</v>
      </c>
      <c r="D16" t="s">
        <v>109</v>
      </c>
      <c r="E16">
        <v>1</v>
      </c>
      <c r="F16">
        <v>0</v>
      </c>
      <c r="G16">
        <v>1</v>
      </c>
      <c r="H16">
        <v>64</v>
      </c>
      <c r="I16">
        <v>0</v>
      </c>
      <c r="J16">
        <v>0</v>
      </c>
      <c r="K16">
        <v>182.9</v>
      </c>
      <c r="L16">
        <v>115</v>
      </c>
      <c r="M16" s="2">
        <f t="shared" si="0"/>
        <v>34.3771943486284</v>
      </c>
      <c r="N16" t="str">
        <f t="shared" si="1"/>
        <v>I</v>
      </c>
      <c r="O16">
        <v>1</v>
      </c>
      <c r="P16">
        <v>1</v>
      </c>
      <c r="Q16">
        <v>1</v>
      </c>
      <c r="R16">
        <v>1</v>
      </c>
      <c r="S16">
        <v>1</v>
      </c>
      <c r="T16">
        <v>10</v>
      </c>
      <c r="U16">
        <v>16</v>
      </c>
      <c r="V16">
        <v>0</v>
      </c>
      <c r="W16">
        <v>4</v>
      </c>
      <c r="X16">
        <v>0</v>
      </c>
      <c r="Y16">
        <f t="shared" si="2"/>
        <v>6</v>
      </c>
      <c r="Z16" s="3" t="str">
        <f t="shared" si="3"/>
        <v>2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 s="4" t="str">
        <f t="shared" si="4"/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8</v>
      </c>
      <c r="BO16" t="s">
        <v>109</v>
      </c>
      <c r="BP16">
        <v>44</v>
      </c>
      <c r="BQ16">
        <v>25</v>
      </c>
      <c r="BR16" t="s">
        <v>109</v>
      </c>
      <c r="BS16" t="s">
        <v>109</v>
      </c>
      <c r="BT16" t="s">
        <v>109</v>
      </c>
      <c r="BU16" t="s">
        <v>109</v>
      </c>
      <c r="BV16" t="s">
        <v>109</v>
      </c>
      <c r="BW16" t="s">
        <v>109</v>
      </c>
      <c r="BX16" t="s">
        <v>109</v>
      </c>
      <c r="BY16" t="s">
        <v>109</v>
      </c>
      <c r="BZ16" t="s">
        <v>109</v>
      </c>
      <c r="CA16">
        <v>157</v>
      </c>
      <c r="CB16">
        <v>1.2070000000000001</v>
      </c>
      <c r="CC16">
        <v>1</v>
      </c>
      <c r="CD16">
        <f t="shared" si="5"/>
        <v>3</v>
      </c>
      <c r="CE16" t="s">
        <v>109</v>
      </c>
      <c r="CF16" t="s">
        <v>109</v>
      </c>
      <c r="CG16" t="s">
        <v>109</v>
      </c>
      <c r="CH16" t="s">
        <v>109</v>
      </c>
      <c r="CI16" t="s">
        <v>109</v>
      </c>
      <c r="CJ16" t="s">
        <v>109</v>
      </c>
      <c r="CK16" t="s">
        <v>109</v>
      </c>
      <c r="CL16">
        <f>VLOOKUP(B16,'Inflammatory Mediators'!B$3:W$147,2,FALSE)</f>
        <v>1.8149999999999999</v>
      </c>
      <c r="CM16">
        <f>VLOOKUP(B16,'Inflammatory Mediators'!B$3:W$147,3,FALSE)</f>
        <v>0</v>
      </c>
      <c r="CN16">
        <f>VLOOKUP(B16,'Inflammatory Mediators'!B$3:W$147,4,FALSE)</f>
        <v>0</v>
      </c>
      <c r="CO16">
        <f>VLOOKUP(B16,'Inflammatory Mediators'!B$3:W$147,5,FALSE)</f>
        <v>0.88500000000000001</v>
      </c>
      <c r="CP16">
        <f>VLOOKUP(B16,'Inflammatory Mediators'!B$3:W$147,6,FALSE)</f>
        <v>1.35</v>
      </c>
      <c r="CQ16">
        <f>VLOOKUP(B16,'Inflammatory Mediators'!B$3:W$147,7,FALSE)</f>
        <v>2.0499999999999998</v>
      </c>
      <c r="CR16">
        <f>VLOOKUP(B16,'Inflammatory Mediators'!B$3:W$147,8,FALSE)</f>
        <v>2.0249999999999999</v>
      </c>
      <c r="CS16">
        <f>VLOOKUP(B16,'Inflammatory Mediators'!B$3:W$147,9,FALSE)</f>
        <v>1.46</v>
      </c>
      <c r="CT16">
        <f>VLOOKUP(B16,'Inflammatory Mediators'!B$3:W$147,10,FALSE)</f>
        <v>0.87</v>
      </c>
      <c r="CU16">
        <f>VLOOKUP(B16,'Inflammatory Mediators'!B$3:W$147,11,FALSE)</f>
        <v>0.67</v>
      </c>
      <c r="CV16">
        <f>VLOOKUP(B16,'Inflammatory Mediators'!B$3:W$147,12,FALSE)</f>
        <v>0</v>
      </c>
      <c r="CW16">
        <f>VLOOKUP(B16,'Inflammatory Mediators'!B$3:W$147,13,FALSE)</f>
        <v>1.7549999999999999</v>
      </c>
      <c r="CX16">
        <f>VLOOKUP(B16,'Inflammatory Mediators'!B$3:W$147,14,FALSE)</f>
        <v>0</v>
      </c>
      <c r="CY16">
        <f>VLOOKUP(B16,'Inflammatory Mediators'!B$3:W$147,15,FALSE)</f>
        <v>1.08</v>
      </c>
      <c r="CZ16">
        <f>VLOOKUP(B16,'Inflammatory Mediators'!B$3:W$147,16,FALSE)</f>
        <v>33.975000000000001</v>
      </c>
      <c r="DA16">
        <f>VLOOKUP(B16,'Inflammatory Mediators'!B$3:W$147,17,FALSE)</f>
        <v>7.8800000000000008</v>
      </c>
      <c r="DB16">
        <f>VLOOKUP(B16,'Inflammatory Mediators'!B$3:W$147,18,FALSE)</f>
        <v>32.159999999999997</v>
      </c>
      <c r="DC16">
        <f>VLOOKUP(B16,'Inflammatory Mediators'!B$3:W$147,19,FALSE)</f>
        <v>0.08</v>
      </c>
      <c r="DD16">
        <f>VLOOKUP(B16,'Inflammatory Mediators'!B$3:W$147,20,FALSE)</f>
        <v>0.84499999999999997</v>
      </c>
      <c r="DE16">
        <f>VLOOKUP(B16,'Inflammatory Mediators'!B$3:W$147,21,FALSE)</f>
        <v>1.08</v>
      </c>
      <c r="DF16">
        <f>VLOOKUP(B16,'Inflammatory Mediators'!B$3:W$147,22,FALSE)</f>
        <v>0</v>
      </c>
      <c r="DG16">
        <v>1182.4269999999999</v>
      </c>
      <c r="DH16" t="s">
        <v>282</v>
      </c>
    </row>
    <row r="17" spans="1:112" x14ac:dyDescent="0.25">
      <c r="A17">
        <v>16</v>
      </c>
      <c r="B17">
        <v>4773467</v>
      </c>
      <c r="C17">
        <v>241</v>
      </c>
      <c r="D17" t="s">
        <v>109</v>
      </c>
      <c r="E17">
        <v>1</v>
      </c>
      <c r="F17">
        <v>0</v>
      </c>
      <c r="G17">
        <v>1</v>
      </c>
      <c r="H17">
        <v>70</v>
      </c>
      <c r="I17">
        <v>1</v>
      </c>
      <c r="J17">
        <v>0</v>
      </c>
      <c r="K17">
        <v>157.5</v>
      </c>
      <c r="L17">
        <v>61</v>
      </c>
      <c r="M17" s="2">
        <f t="shared" si="0"/>
        <v>24.590576971529355</v>
      </c>
      <c r="N17" t="str">
        <f t="shared" si="1"/>
        <v>NA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8</v>
      </c>
      <c r="V17">
        <v>0</v>
      </c>
      <c r="W17">
        <v>4</v>
      </c>
      <c r="X17">
        <v>1</v>
      </c>
      <c r="Y17">
        <f t="shared" si="2"/>
        <v>10</v>
      </c>
      <c r="Z17" s="3" t="str">
        <f t="shared" si="3"/>
        <v>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 s="4" t="str">
        <f t="shared" si="4"/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7</v>
      </c>
      <c r="BO17" t="s">
        <v>109</v>
      </c>
      <c r="BP17">
        <v>44</v>
      </c>
      <c r="BQ17">
        <v>16</v>
      </c>
      <c r="BR17" t="s">
        <v>109</v>
      </c>
      <c r="BS17" t="s">
        <v>109</v>
      </c>
      <c r="BT17" t="s">
        <v>109</v>
      </c>
      <c r="BU17" t="s">
        <v>109</v>
      </c>
      <c r="BV17" t="s">
        <v>109</v>
      </c>
      <c r="BW17" t="s">
        <v>109</v>
      </c>
      <c r="BX17">
        <v>253</v>
      </c>
      <c r="BY17" t="s">
        <v>109</v>
      </c>
      <c r="BZ17" t="s">
        <v>109</v>
      </c>
      <c r="CA17">
        <v>94</v>
      </c>
      <c r="CB17">
        <v>0.73099999999999998</v>
      </c>
      <c r="CC17">
        <v>1</v>
      </c>
      <c r="CD17">
        <f t="shared" si="5"/>
        <v>2</v>
      </c>
      <c r="CE17" t="s">
        <v>109</v>
      </c>
      <c r="CF17" t="s">
        <v>109</v>
      </c>
      <c r="CG17" t="s">
        <v>109</v>
      </c>
      <c r="CH17" t="s">
        <v>109</v>
      </c>
      <c r="CI17" t="s">
        <v>109</v>
      </c>
      <c r="CJ17" t="s">
        <v>109</v>
      </c>
      <c r="CK17" t="s">
        <v>109</v>
      </c>
      <c r="CL17">
        <f>VLOOKUP(B17,'Inflammatory Mediators'!B$3:W$147,2,FALSE)</f>
        <v>1.0349999999999999</v>
      </c>
      <c r="CM17">
        <f>VLOOKUP(B17,'Inflammatory Mediators'!B$3:W$147,3,FALSE)</f>
        <v>0</v>
      </c>
      <c r="CN17">
        <f>VLOOKUP(B17,'Inflammatory Mediators'!B$3:W$147,4,FALSE)</f>
        <v>0</v>
      </c>
      <c r="CO17">
        <f>VLOOKUP(B17,'Inflammatory Mediators'!B$3:W$147,5,FALSE)</f>
        <v>6.75</v>
      </c>
      <c r="CP17">
        <f>VLOOKUP(B17,'Inflammatory Mediators'!B$3:W$147,6,FALSE)</f>
        <v>0.68</v>
      </c>
      <c r="CQ17">
        <f>VLOOKUP(B17,'Inflammatory Mediators'!B$3:W$147,7,FALSE)</f>
        <v>0</v>
      </c>
      <c r="CR17">
        <f>VLOOKUP(B17,'Inflammatory Mediators'!B$3:W$147,8,FALSE)</f>
        <v>2.875</v>
      </c>
      <c r="CS17">
        <f>VLOOKUP(B17,'Inflammatory Mediators'!B$3:W$147,9,FALSE)</f>
        <v>0</v>
      </c>
      <c r="CT17">
        <f>VLOOKUP(B17,'Inflammatory Mediators'!B$3:W$147,10,FALSE)</f>
        <v>0</v>
      </c>
      <c r="CU17">
        <f>VLOOKUP(B17,'Inflammatory Mediators'!B$3:W$147,11,FALSE)</f>
        <v>0.03</v>
      </c>
      <c r="CV17">
        <f>VLOOKUP(B17,'Inflammatory Mediators'!B$3:W$147,12,FALSE)</f>
        <v>0</v>
      </c>
      <c r="CW17">
        <f>VLOOKUP(B17,'Inflammatory Mediators'!B$3:W$147,13,FALSE)</f>
        <v>14.99</v>
      </c>
      <c r="CX17">
        <f>VLOOKUP(B17,'Inflammatory Mediators'!B$3:W$147,14,FALSE)</f>
        <v>3.8949999999999996</v>
      </c>
      <c r="CY17">
        <f>VLOOKUP(B17,'Inflammatory Mediators'!B$3:W$147,15,FALSE)</f>
        <v>0.9</v>
      </c>
      <c r="CZ17">
        <f>VLOOKUP(B17,'Inflammatory Mediators'!B$3:W$147,16,FALSE)</f>
        <v>162.36500000000001</v>
      </c>
      <c r="DA17">
        <f>VLOOKUP(B17,'Inflammatory Mediators'!B$3:W$147,17,FALSE)</f>
        <v>7.7249999999999996</v>
      </c>
      <c r="DB17">
        <f>VLOOKUP(B17,'Inflammatory Mediators'!B$3:W$147,18,FALSE)</f>
        <v>12.504999999999999</v>
      </c>
      <c r="DC17">
        <f>VLOOKUP(B17,'Inflammatory Mediators'!B$3:W$147,19,FALSE)</f>
        <v>2.0299999999999998</v>
      </c>
      <c r="DD17">
        <f>VLOOKUP(B17,'Inflammatory Mediators'!B$3:W$147,20,FALSE)</f>
        <v>14.27</v>
      </c>
      <c r="DE17">
        <f>VLOOKUP(B17,'Inflammatory Mediators'!B$3:W$147,21,FALSE)</f>
        <v>2.12</v>
      </c>
      <c r="DF17">
        <f>VLOOKUP(B17,'Inflammatory Mediators'!B$3:W$147,22,FALSE)</f>
        <v>0</v>
      </c>
      <c r="DG17">
        <v>1529.0150000000001</v>
      </c>
    </row>
    <row r="18" spans="1:112" x14ac:dyDescent="0.25">
      <c r="A18">
        <v>17</v>
      </c>
      <c r="B18">
        <v>5073921</v>
      </c>
      <c r="C18">
        <v>242</v>
      </c>
      <c r="D18" t="s">
        <v>109</v>
      </c>
      <c r="E18">
        <v>1</v>
      </c>
      <c r="F18">
        <v>0</v>
      </c>
      <c r="G18">
        <v>1</v>
      </c>
      <c r="H18">
        <v>67</v>
      </c>
      <c r="I18">
        <v>0</v>
      </c>
      <c r="J18">
        <v>0</v>
      </c>
      <c r="K18">
        <v>165.4</v>
      </c>
      <c r="L18">
        <v>84.9</v>
      </c>
      <c r="M18" s="2">
        <f t="shared" si="0"/>
        <v>31.033923111901963</v>
      </c>
      <c r="N18" t="str">
        <f t="shared" si="1"/>
        <v>I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0</v>
      </c>
      <c r="W18">
        <v>4</v>
      </c>
      <c r="X18">
        <v>0</v>
      </c>
      <c r="Y18">
        <f t="shared" si="2"/>
        <v>5</v>
      </c>
      <c r="Z18" s="3" t="str">
        <f t="shared" si="3"/>
        <v>2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 s="4" t="str">
        <f t="shared" si="4"/>
        <v>1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1</v>
      </c>
      <c r="BM18">
        <v>1</v>
      </c>
      <c r="BN18">
        <v>6.7</v>
      </c>
      <c r="BO18" t="s">
        <v>109</v>
      </c>
      <c r="BP18">
        <v>15</v>
      </c>
      <c r="BQ18">
        <v>16</v>
      </c>
      <c r="BR18" t="s">
        <v>109</v>
      </c>
      <c r="BS18" t="s">
        <v>109</v>
      </c>
      <c r="BT18" t="s">
        <v>109</v>
      </c>
      <c r="BU18" t="s">
        <v>109</v>
      </c>
      <c r="BV18">
        <v>41</v>
      </c>
      <c r="BW18" t="s">
        <v>109</v>
      </c>
      <c r="BX18" t="s">
        <v>109</v>
      </c>
      <c r="BY18" t="s">
        <v>109</v>
      </c>
      <c r="BZ18" t="s">
        <v>109</v>
      </c>
      <c r="CA18">
        <v>236</v>
      </c>
      <c r="CB18">
        <v>1.0629999999999999</v>
      </c>
      <c r="CC18">
        <v>1</v>
      </c>
      <c r="CD18">
        <f t="shared" si="5"/>
        <v>3</v>
      </c>
      <c r="CE18" t="s">
        <v>109</v>
      </c>
      <c r="CF18" t="s">
        <v>109</v>
      </c>
      <c r="CG18" t="s">
        <v>109</v>
      </c>
      <c r="CH18" t="s">
        <v>109</v>
      </c>
      <c r="CI18" t="s">
        <v>109</v>
      </c>
      <c r="CJ18" t="s">
        <v>109</v>
      </c>
      <c r="CK18" t="s">
        <v>109</v>
      </c>
      <c r="CL18">
        <f>VLOOKUP(B18,'Inflammatory Mediators'!B$3:W$147,2,FALSE)</f>
        <v>2.0699999999999998</v>
      </c>
      <c r="CM18">
        <f>VLOOKUP(B18,'Inflammatory Mediators'!B$3:W$147,3,FALSE)</f>
        <v>0</v>
      </c>
      <c r="CN18">
        <f>VLOOKUP(B18,'Inflammatory Mediators'!B$3:W$147,4,FALSE)</f>
        <v>0</v>
      </c>
      <c r="CO18">
        <f>VLOOKUP(B18,'Inflammatory Mediators'!B$3:W$147,5,FALSE)</f>
        <v>5.15</v>
      </c>
      <c r="CP18">
        <f>VLOOKUP(B18,'Inflammatory Mediators'!B$3:W$147,6,FALSE)</f>
        <v>1.29</v>
      </c>
      <c r="CQ18">
        <f>VLOOKUP(B18,'Inflammatory Mediators'!B$3:W$147,7,FALSE)</f>
        <v>0</v>
      </c>
      <c r="CR18">
        <f>VLOOKUP(B18,'Inflammatory Mediators'!B$3:W$147,8,FALSE)</f>
        <v>1.71</v>
      </c>
      <c r="CS18">
        <f>VLOOKUP(B18,'Inflammatory Mediators'!B$3:W$147,9,FALSE)</f>
        <v>0.92</v>
      </c>
      <c r="CT18">
        <f>VLOOKUP(B18,'Inflammatory Mediators'!B$3:W$147,10,FALSE)</f>
        <v>2.3149999999999999</v>
      </c>
      <c r="CU18">
        <f>VLOOKUP(B18,'Inflammatory Mediators'!B$3:W$147,11,FALSE)</f>
        <v>4.4950000000000001</v>
      </c>
      <c r="CV18">
        <f>VLOOKUP(B18,'Inflammatory Mediators'!B$3:W$147,12,FALSE)</f>
        <v>0</v>
      </c>
      <c r="CW18">
        <f>VLOOKUP(B18,'Inflammatory Mediators'!B$3:W$147,13,FALSE)</f>
        <v>2.52</v>
      </c>
      <c r="CX18">
        <f>VLOOKUP(B18,'Inflammatory Mediators'!B$3:W$147,14,FALSE)</f>
        <v>3.44</v>
      </c>
      <c r="CY18">
        <f>VLOOKUP(B18,'Inflammatory Mediators'!B$3:W$147,15,FALSE)</f>
        <v>0.54</v>
      </c>
      <c r="CZ18">
        <f>VLOOKUP(B18,'Inflammatory Mediators'!B$3:W$147,16,FALSE)</f>
        <v>618.61500000000001</v>
      </c>
      <c r="DA18">
        <f>VLOOKUP(B18,'Inflammatory Mediators'!B$3:W$147,17,FALSE)</f>
        <v>2.8</v>
      </c>
      <c r="DB18">
        <f>VLOOKUP(B18,'Inflammatory Mediators'!B$3:W$147,18,FALSE)</f>
        <v>20.534999999999997</v>
      </c>
      <c r="DC18">
        <f>VLOOKUP(B18,'Inflammatory Mediators'!B$3:W$147,19,FALSE)</f>
        <v>0.01</v>
      </c>
      <c r="DD18">
        <f>VLOOKUP(B18,'Inflammatory Mediators'!B$3:W$147,20,FALSE)</f>
        <v>9.84</v>
      </c>
      <c r="DE18">
        <f>VLOOKUP(B18,'Inflammatory Mediators'!B$3:W$147,21,FALSE)</f>
        <v>2.64</v>
      </c>
      <c r="DF18">
        <f>VLOOKUP(B18,'Inflammatory Mediators'!B$3:W$147,22,FALSE)</f>
        <v>0</v>
      </c>
      <c r="DG18">
        <v>902.399</v>
      </c>
      <c r="DH18" t="s">
        <v>282</v>
      </c>
    </row>
    <row r="19" spans="1:112" x14ac:dyDescent="0.25">
      <c r="A19">
        <v>18</v>
      </c>
      <c r="B19">
        <v>3066280</v>
      </c>
      <c r="C19">
        <v>246</v>
      </c>
      <c r="D19" t="s">
        <v>109</v>
      </c>
      <c r="E19">
        <v>1</v>
      </c>
      <c r="F19">
        <v>0</v>
      </c>
      <c r="G19">
        <v>1</v>
      </c>
      <c r="H19">
        <v>63</v>
      </c>
      <c r="I19">
        <v>0</v>
      </c>
      <c r="J19">
        <v>3</v>
      </c>
      <c r="K19">
        <v>190.5</v>
      </c>
      <c r="L19">
        <v>106</v>
      </c>
      <c r="M19" s="2">
        <f t="shared" si="0"/>
        <v>29.208947306783504</v>
      </c>
      <c r="N19" t="str">
        <f t="shared" si="1"/>
        <v>NA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12</v>
      </c>
      <c r="V19">
        <v>0</v>
      </c>
      <c r="W19">
        <v>4</v>
      </c>
      <c r="X19">
        <v>2</v>
      </c>
      <c r="Y19">
        <f t="shared" si="2"/>
        <v>6</v>
      </c>
      <c r="Z19" s="3" t="str">
        <f t="shared" si="3"/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1</v>
      </c>
      <c r="AT19" s="4" t="str">
        <f t="shared" si="4"/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7.2</v>
      </c>
      <c r="BO19" t="s">
        <v>109</v>
      </c>
      <c r="BP19">
        <v>9</v>
      </c>
      <c r="BQ19">
        <v>14</v>
      </c>
      <c r="BR19" t="s">
        <v>109</v>
      </c>
      <c r="BS19">
        <v>15.5671</v>
      </c>
      <c r="BT19" t="s">
        <v>109</v>
      </c>
      <c r="BU19" t="s">
        <v>109</v>
      </c>
      <c r="BV19">
        <v>48</v>
      </c>
      <c r="BW19" t="s">
        <v>109</v>
      </c>
      <c r="BX19" t="s">
        <v>109</v>
      </c>
      <c r="BY19">
        <v>2.6</v>
      </c>
      <c r="BZ19">
        <v>0.13900000000000001</v>
      </c>
      <c r="CA19">
        <v>226</v>
      </c>
      <c r="CB19">
        <v>1.8680000000000001</v>
      </c>
      <c r="CC19">
        <v>1</v>
      </c>
      <c r="CD19">
        <f t="shared" si="5"/>
        <v>3</v>
      </c>
      <c r="CE19" t="s">
        <v>109</v>
      </c>
      <c r="CF19" t="s">
        <v>109</v>
      </c>
      <c r="CG19" t="s">
        <v>109</v>
      </c>
      <c r="CH19" t="s">
        <v>109</v>
      </c>
      <c r="CI19" t="s">
        <v>109</v>
      </c>
      <c r="CJ19" t="s">
        <v>109</v>
      </c>
      <c r="CK19" t="s">
        <v>109</v>
      </c>
      <c r="CL19">
        <f>VLOOKUP(B19,'Inflammatory Mediators'!B$3:W$147,2,FALSE)</f>
        <v>5.04</v>
      </c>
      <c r="CM19">
        <f>VLOOKUP(B19,'Inflammatory Mediators'!B$3:W$147,3,FALSE)</f>
        <v>2.64</v>
      </c>
      <c r="CN19">
        <f>VLOOKUP(B19,'Inflammatory Mediators'!B$3:W$147,4,FALSE)</f>
        <v>0.215</v>
      </c>
      <c r="CO19">
        <f>VLOOKUP(B19,'Inflammatory Mediators'!B$3:W$147,5,FALSE)</f>
        <v>2.5049999999999999</v>
      </c>
      <c r="CP19">
        <f>VLOOKUP(B19,'Inflammatory Mediators'!B$3:W$147,6,FALSE)</f>
        <v>0.8</v>
      </c>
      <c r="CQ19">
        <f>VLOOKUP(B19,'Inflammatory Mediators'!B$3:W$147,7,FALSE)</f>
        <v>2.0499999999999998</v>
      </c>
      <c r="CR19">
        <f>VLOOKUP(B19,'Inflammatory Mediators'!B$3:W$147,8,FALSE)</f>
        <v>48.495000000000005</v>
      </c>
      <c r="CS19">
        <f>VLOOKUP(B19,'Inflammatory Mediators'!B$3:W$147,9,FALSE)</f>
        <v>3.13</v>
      </c>
      <c r="CT19">
        <f>VLOOKUP(B19,'Inflammatory Mediators'!B$3:W$147,10,FALSE)</f>
        <v>49.37</v>
      </c>
      <c r="CU19">
        <f>VLOOKUP(B19,'Inflammatory Mediators'!B$3:W$147,11,FALSE)</f>
        <v>3.895</v>
      </c>
      <c r="CV19">
        <f>VLOOKUP(B19,'Inflammatory Mediators'!B$3:W$147,12,FALSE)</f>
        <v>21.979999999999997</v>
      </c>
      <c r="CW19">
        <f>VLOOKUP(B19,'Inflammatory Mediators'!B$3:W$147,13,FALSE)</f>
        <v>1.7549999999999999</v>
      </c>
      <c r="CX19">
        <f>VLOOKUP(B19,'Inflammatory Mediators'!B$3:W$147,14,FALSE)</f>
        <v>6.12</v>
      </c>
      <c r="CY19">
        <f>VLOOKUP(B19,'Inflammatory Mediators'!B$3:W$147,15,FALSE)</f>
        <v>1.17</v>
      </c>
      <c r="CZ19">
        <f>VLOOKUP(B19,'Inflammatory Mediators'!B$3:W$147,16,FALSE)</f>
        <v>71.06</v>
      </c>
      <c r="DA19">
        <f>VLOOKUP(B19,'Inflammatory Mediators'!B$3:W$147,17,FALSE)</f>
        <v>92.984999999999999</v>
      </c>
      <c r="DB19">
        <f>VLOOKUP(B19,'Inflammatory Mediators'!B$3:W$147,18,FALSE)</f>
        <v>105.655</v>
      </c>
      <c r="DC19">
        <f>VLOOKUP(B19,'Inflammatory Mediators'!B$3:W$147,19,FALSE)</f>
        <v>4.34</v>
      </c>
      <c r="DD19">
        <f>VLOOKUP(B19,'Inflammatory Mediators'!B$3:W$147,20,FALSE)</f>
        <v>34.805</v>
      </c>
      <c r="DE19">
        <f>VLOOKUP(B19,'Inflammatory Mediators'!B$3:W$147,21,FALSE)</f>
        <v>2.5350000000000001</v>
      </c>
      <c r="DF19">
        <f>VLOOKUP(B19,'Inflammatory Mediators'!B$3:W$147,22,FALSE)</f>
        <v>2.16</v>
      </c>
      <c r="DG19">
        <v>1049.3820000000001</v>
      </c>
      <c r="DH19" t="s">
        <v>282</v>
      </c>
    </row>
    <row r="20" spans="1:112" x14ac:dyDescent="0.25">
      <c r="A20">
        <v>19</v>
      </c>
      <c r="B20">
        <v>2121214</v>
      </c>
      <c r="C20">
        <v>245</v>
      </c>
      <c r="D20" t="s">
        <v>109</v>
      </c>
      <c r="E20">
        <v>1</v>
      </c>
      <c r="F20">
        <v>0</v>
      </c>
      <c r="G20">
        <v>1</v>
      </c>
      <c r="H20">
        <v>78</v>
      </c>
      <c r="I20">
        <v>0</v>
      </c>
      <c r="J20">
        <v>0</v>
      </c>
      <c r="K20">
        <v>180.3</v>
      </c>
      <c r="L20">
        <v>63.6</v>
      </c>
      <c r="M20" s="2">
        <f t="shared" si="0"/>
        <v>19.564360748355252</v>
      </c>
      <c r="N20" t="str">
        <f t="shared" si="1"/>
        <v>NA</v>
      </c>
      <c r="O20">
        <v>9</v>
      </c>
      <c r="P20">
        <v>9</v>
      </c>
      <c r="Q20">
        <v>9</v>
      </c>
      <c r="R20">
        <v>9</v>
      </c>
      <c r="S20">
        <v>0</v>
      </c>
      <c r="T20">
        <v>0</v>
      </c>
      <c r="U20">
        <v>6</v>
      </c>
      <c r="V20">
        <v>0</v>
      </c>
      <c r="W20">
        <v>4</v>
      </c>
      <c r="X20">
        <v>2</v>
      </c>
      <c r="Y20">
        <f t="shared" si="2"/>
        <v>8</v>
      </c>
      <c r="Z20" s="3" t="str">
        <f t="shared" si="3"/>
        <v>3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 s="4" t="str">
        <f t="shared" si="4"/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  <c r="BN20">
        <v>6.7</v>
      </c>
      <c r="BO20" t="s">
        <v>109</v>
      </c>
      <c r="BP20">
        <v>10</v>
      </c>
      <c r="BQ20">
        <v>10</v>
      </c>
      <c r="BR20" t="s">
        <v>109</v>
      </c>
      <c r="BS20" t="s">
        <v>109</v>
      </c>
      <c r="BT20" t="s">
        <v>109</v>
      </c>
      <c r="BU20" t="s">
        <v>109</v>
      </c>
      <c r="BV20" t="s">
        <v>109</v>
      </c>
      <c r="BW20">
        <v>152.6</v>
      </c>
      <c r="BX20" t="s">
        <v>109</v>
      </c>
      <c r="BY20">
        <v>1</v>
      </c>
      <c r="BZ20" t="s">
        <v>109</v>
      </c>
      <c r="CA20">
        <v>132</v>
      </c>
      <c r="CB20">
        <v>3.415</v>
      </c>
      <c r="CC20">
        <v>1</v>
      </c>
      <c r="CD20">
        <f t="shared" si="5"/>
        <v>3</v>
      </c>
      <c r="CE20" t="s">
        <v>109</v>
      </c>
      <c r="CF20" t="s">
        <v>109</v>
      </c>
      <c r="CG20" t="s">
        <v>109</v>
      </c>
      <c r="CH20" t="s">
        <v>109</v>
      </c>
      <c r="CI20" t="s">
        <v>109</v>
      </c>
      <c r="CJ20" t="s">
        <v>109</v>
      </c>
      <c r="CK20" t="s">
        <v>109</v>
      </c>
      <c r="CL20">
        <f>VLOOKUP(B20,'Inflammatory Mediators'!B$3:W$147,2,FALSE)</f>
        <v>0</v>
      </c>
      <c r="CM20">
        <f>VLOOKUP(B20,'Inflammatory Mediators'!B$3:W$147,3,FALSE)</f>
        <v>0</v>
      </c>
      <c r="CN20">
        <f>VLOOKUP(B20,'Inflammatory Mediators'!B$3:W$147,4,FALSE)</f>
        <v>0</v>
      </c>
      <c r="CO20">
        <f>VLOOKUP(B20,'Inflammatory Mediators'!B$3:W$147,5,FALSE)</f>
        <v>0.88</v>
      </c>
      <c r="CP20">
        <f>VLOOKUP(B20,'Inflammatory Mediators'!B$3:W$147,6,FALSE)</f>
        <v>0</v>
      </c>
      <c r="CQ20">
        <f>VLOOKUP(B20,'Inflammatory Mediators'!B$3:W$147,7,FALSE)</f>
        <v>0</v>
      </c>
      <c r="CR20">
        <f>VLOOKUP(B20,'Inflammatory Mediators'!B$3:W$147,8,FALSE)</f>
        <v>1.7050000000000001</v>
      </c>
      <c r="CS20">
        <f>VLOOKUP(B20,'Inflammatory Mediators'!B$3:W$147,9,FALSE)</f>
        <v>0</v>
      </c>
      <c r="CT20">
        <f>VLOOKUP(B20,'Inflammatory Mediators'!B$3:W$147,10,FALSE)</f>
        <v>11.744999999999999</v>
      </c>
      <c r="CU20">
        <f>VLOOKUP(B20,'Inflammatory Mediators'!B$3:W$147,11,FALSE)</f>
        <v>3.335</v>
      </c>
      <c r="CV20">
        <f>VLOOKUP(B20,'Inflammatory Mediators'!B$3:W$147,12,FALSE)</f>
        <v>0</v>
      </c>
      <c r="CW20">
        <f>VLOOKUP(B20,'Inflammatory Mediators'!B$3:W$147,13,FALSE)</f>
        <v>0</v>
      </c>
      <c r="CX20">
        <f>VLOOKUP(B20,'Inflammatory Mediators'!B$3:W$147,14,FALSE)</f>
        <v>0</v>
      </c>
      <c r="CY20">
        <f>VLOOKUP(B20,'Inflammatory Mediators'!B$3:W$147,15,FALSE)</f>
        <v>0</v>
      </c>
      <c r="CZ20">
        <f>VLOOKUP(B20,'Inflammatory Mediators'!B$3:W$147,16,FALSE)</f>
        <v>49.594999999999999</v>
      </c>
      <c r="DA20">
        <f>VLOOKUP(B20,'Inflammatory Mediators'!B$3:W$147,17,FALSE)</f>
        <v>15.370000000000001</v>
      </c>
      <c r="DB20">
        <f>VLOOKUP(B20,'Inflammatory Mediators'!B$3:W$147,18,FALSE)</f>
        <v>53.125</v>
      </c>
      <c r="DC20">
        <f>VLOOKUP(B20,'Inflammatory Mediators'!B$3:W$147,19,FALSE)</f>
        <v>0.63</v>
      </c>
      <c r="DD20">
        <f>VLOOKUP(B20,'Inflammatory Mediators'!B$3:W$147,20,FALSE)</f>
        <v>1.48</v>
      </c>
      <c r="DE20">
        <f>VLOOKUP(B20,'Inflammatory Mediators'!B$3:W$147,21,FALSE)</f>
        <v>0.32500000000000001</v>
      </c>
      <c r="DF20">
        <f>VLOOKUP(B20,'Inflammatory Mediators'!B$3:W$147,22,FALSE)</f>
        <v>0</v>
      </c>
      <c r="DG20">
        <v>725.01</v>
      </c>
      <c r="DH20">
        <v>4.415</v>
      </c>
    </row>
    <row r="21" spans="1:112" x14ac:dyDescent="0.25">
      <c r="A21">
        <v>20</v>
      </c>
      <c r="B21">
        <v>10745956</v>
      </c>
      <c r="C21">
        <v>244</v>
      </c>
      <c r="D21" t="s">
        <v>109</v>
      </c>
      <c r="E21">
        <v>1</v>
      </c>
      <c r="F21">
        <v>0</v>
      </c>
      <c r="G21">
        <v>1</v>
      </c>
      <c r="H21">
        <v>48</v>
      </c>
      <c r="I21">
        <v>1</v>
      </c>
      <c r="J21">
        <v>1</v>
      </c>
      <c r="K21">
        <v>170.2</v>
      </c>
      <c r="L21">
        <v>132</v>
      </c>
      <c r="M21" s="2">
        <f t="shared" si="0"/>
        <v>45.567459862662439</v>
      </c>
      <c r="N21" t="str">
        <f t="shared" si="1"/>
        <v>III</v>
      </c>
      <c r="O21">
        <v>1</v>
      </c>
      <c r="P21">
        <v>1</v>
      </c>
      <c r="Q21">
        <v>1</v>
      </c>
      <c r="R21">
        <v>9</v>
      </c>
      <c r="S21">
        <v>0</v>
      </c>
      <c r="T21">
        <v>0</v>
      </c>
      <c r="U21">
        <v>1</v>
      </c>
      <c r="V21">
        <v>0</v>
      </c>
      <c r="W21">
        <v>4</v>
      </c>
      <c r="X21">
        <v>0</v>
      </c>
      <c r="Y21">
        <f t="shared" si="2"/>
        <v>1</v>
      </c>
      <c r="Z21" s="3" t="str">
        <f t="shared" si="3"/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 s="4" t="str">
        <f t="shared" si="4"/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6.3</v>
      </c>
      <c r="BO21" t="s">
        <v>109</v>
      </c>
      <c r="BP21">
        <v>18</v>
      </c>
      <c r="BQ21">
        <v>14</v>
      </c>
      <c r="BR21" t="s">
        <v>109</v>
      </c>
      <c r="BS21" t="s">
        <v>109</v>
      </c>
      <c r="BT21" t="s">
        <v>109</v>
      </c>
      <c r="BU21">
        <v>525</v>
      </c>
      <c r="BV21" t="s">
        <v>109</v>
      </c>
      <c r="BW21" t="s">
        <v>109</v>
      </c>
      <c r="BX21" t="s">
        <v>109</v>
      </c>
      <c r="BY21">
        <v>0.7</v>
      </c>
      <c r="BZ21" t="s">
        <v>109</v>
      </c>
      <c r="CA21">
        <v>171</v>
      </c>
      <c r="CB21">
        <v>0.80700000000000005</v>
      </c>
      <c r="CC21">
        <v>0</v>
      </c>
      <c r="CD21">
        <f t="shared" si="5"/>
        <v>1</v>
      </c>
      <c r="CE21" t="s">
        <v>109</v>
      </c>
      <c r="CF21" t="s">
        <v>109</v>
      </c>
      <c r="CG21" t="s">
        <v>109</v>
      </c>
      <c r="CH21" t="s">
        <v>109</v>
      </c>
      <c r="CI21" t="s">
        <v>109</v>
      </c>
      <c r="CJ21" t="s">
        <v>109</v>
      </c>
      <c r="CK21" t="s">
        <v>109</v>
      </c>
      <c r="CL21">
        <f>VLOOKUP(B21,'Inflammatory Mediators'!B$3:W$147,2,FALSE)</f>
        <v>0</v>
      </c>
      <c r="CM21">
        <f>VLOOKUP(B21,'Inflammatory Mediators'!B$3:W$147,3,FALSE)</f>
        <v>0</v>
      </c>
      <c r="CN21">
        <f>VLOOKUP(B21,'Inflammatory Mediators'!B$3:W$147,4,FALSE)</f>
        <v>0</v>
      </c>
      <c r="CO21">
        <f>VLOOKUP(B21,'Inflammatory Mediators'!B$3:W$147,5,FALSE)</f>
        <v>0.60000000000000009</v>
      </c>
      <c r="CP21">
        <f>VLOOKUP(B21,'Inflammatory Mediators'!B$3:W$147,6,FALSE)</f>
        <v>0</v>
      </c>
      <c r="CQ21">
        <f>VLOOKUP(B21,'Inflammatory Mediators'!B$3:W$147,7,FALSE)</f>
        <v>0</v>
      </c>
      <c r="CR21">
        <f>VLOOKUP(B21,'Inflammatory Mediators'!B$3:W$147,8,FALSE)</f>
        <v>1.06</v>
      </c>
      <c r="CS21">
        <f>VLOOKUP(B21,'Inflammatory Mediators'!B$3:W$147,9,FALSE)</f>
        <v>0</v>
      </c>
      <c r="CT21">
        <f>VLOOKUP(B21,'Inflammatory Mediators'!B$3:W$147,10,FALSE)</f>
        <v>0</v>
      </c>
      <c r="CU21">
        <f>VLOOKUP(B21,'Inflammatory Mediators'!B$3:W$147,11,FALSE)</f>
        <v>0</v>
      </c>
      <c r="CV21">
        <f>VLOOKUP(B21,'Inflammatory Mediators'!B$3:W$147,12,FALSE)</f>
        <v>0</v>
      </c>
      <c r="CW21">
        <f>VLOOKUP(B21,'Inflammatory Mediators'!B$3:W$147,13,FALSE)</f>
        <v>0</v>
      </c>
      <c r="CX21">
        <f>VLOOKUP(B21,'Inflammatory Mediators'!B$3:W$147,14,FALSE)</f>
        <v>0</v>
      </c>
      <c r="CY21">
        <f>VLOOKUP(B21,'Inflammatory Mediators'!B$3:W$147,15,FALSE)</f>
        <v>0</v>
      </c>
      <c r="CZ21">
        <f>VLOOKUP(B21,'Inflammatory Mediators'!B$3:W$147,16,FALSE)</f>
        <v>45.599999999999994</v>
      </c>
      <c r="DA21">
        <f>VLOOKUP(B21,'Inflammatory Mediators'!B$3:W$147,17,FALSE)</f>
        <v>8.7100000000000009</v>
      </c>
      <c r="DB21">
        <f>VLOOKUP(B21,'Inflammatory Mediators'!B$3:W$147,18,FALSE)</f>
        <v>33.135000000000005</v>
      </c>
      <c r="DC21">
        <f>VLOOKUP(B21,'Inflammatory Mediators'!B$3:W$147,19,FALSE)</f>
        <v>1.4999999999999999E-2</v>
      </c>
      <c r="DD21">
        <f>VLOOKUP(B21,'Inflammatory Mediators'!B$3:W$147,20,FALSE)</f>
        <v>3.97</v>
      </c>
      <c r="DE21">
        <f>VLOOKUP(B21,'Inflammatory Mediators'!B$3:W$147,21,FALSE)</f>
        <v>0</v>
      </c>
      <c r="DF21">
        <f>VLOOKUP(B21,'Inflammatory Mediators'!B$3:W$147,22,FALSE)</f>
        <v>0</v>
      </c>
      <c r="DG21">
        <v>1228.4590000000001</v>
      </c>
      <c r="DH21">
        <v>4.6130000000000004</v>
      </c>
    </row>
    <row r="22" spans="1:112" x14ac:dyDescent="0.25">
      <c r="A22">
        <v>21</v>
      </c>
      <c r="B22">
        <v>4781822</v>
      </c>
      <c r="C22">
        <v>225</v>
      </c>
      <c r="D22" t="s">
        <v>109</v>
      </c>
      <c r="E22">
        <v>1</v>
      </c>
      <c r="F22">
        <v>0</v>
      </c>
      <c r="G22">
        <v>1</v>
      </c>
      <c r="H22">
        <v>62</v>
      </c>
      <c r="I22">
        <v>0</v>
      </c>
      <c r="J22">
        <v>0</v>
      </c>
      <c r="K22">
        <v>177.8</v>
      </c>
      <c r="L22">
        <v>90</v>
      </c>
      <c r="M22" s="2">
        <f t="shared" si="0"/>
        <v>28.469444693991427</v>
      </c>
      <c r="N22" t="str">
        <f t="shared" si="1"/>
        <v>NA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3</v>
      </c>
      <c r="V22">
        <v>0</v>
      </c>
      <c r="W22">
        <v>4</v>
      </c>
      <c r="X22">
        <v>1</v>
      </c>
      <c r="Y22">
        <f t="shared" si="2"/>
        <v>6</v>
      </c>
      <c r="Z22" s="3" t="str">
        <f t="shared" si="3"/>
        <v>2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 s="4" t="str">
        <f t="shared" si="4"/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12.2</v>
      </c>
      <c r="BO22" t="s">
        <v>109</v>
      </c>
      <c r="BP22">
        <v>12</v>
      </c>
      <c r="BQ22">
        <v>15</v>
      </c>
      <c r="BR22" t="s">
        <v>109</v>
      </c>
      <c r="BS22" t="s">
        <v>109</v>
      </c>
      <c r="BT22" t="s">
        <v>109</v>
      </c>
      <c r="BU22" t="s">
        <v>109</v>
      </c>
      <c r="BV22" t="s">
        <v>109</v>
      </c>
      <c r="BW22" t="s">
        <v>109</v>
      </c>
      <c r="BX22" t="s">
        <v>109</v>
      </c>
      <c r="BY22" t="s">
        <v>109</v>
      </c>
      <c r="BZ22" t="s">
        <v>109</v>
      </c>
      <c r="CA22">
        <v>515</v>
      </c>
      <c r="CB22">
        <v>0.67300000000000004</v>
      </c>
      <c r="CC22">
        <v>1</v>
      </c>
      <c r="CD22">
        <f t="shared" si="5"/>
        <v>3</v>
      </c>
      <c r="CE22" t="s">
        <v>109</v>
      </c>
      <c r="CF22" t="s">
        <v>109</v>
      </c>
      <c r="CG22" t="s">
        <v>109</v>
      </c>
      <c r="CH22" t="s">
        <v>109</v>
      </c>
      <c r="CI22" t="s">
        <v>109</v>
      </c>
      <c r="CJ22" t="s">
        <v>109</v>
      </c>
      <c r="CK22" t="s">
        <v>109</v>
      </c>
      <c r="CL22">
        <f>VLOOKUP(B22,'Inflammatory Mediators'!B$3:W$147,2,FALSE)</f>
        <v>0</v>
      </c>
      <c r="CM22">
        <f>VLOOKUP(B22,'Inflammatory Mediators'!B$3:W$147,3,FALSE)</f>
        <v>0</v>
      </c>
      <c r="CN22">
        <f>VLOOKUP(B22,'Inflammatory Mediators'!B$3:W$147,4,FALSE)</f>
        <v>0</v>
      </c>
      <c r="CO22">
        <f>VLOOKUP(B22,'Inflammatory Mediators'!B$3:W$147,5,FALSE)</f>
        <v>1.175</v>
      </c>
      <c r="CP22">
        <f>VLOOKUP(B22,'Inflammatory Mediators'!B$3:W$147,6,FALSE)</f>
        <v>0</v>
      </c>
      <c r="CQ22">
        <f>VLOOKUP(B22,'Inflammatory Mediators'!B$3:W$147,7,FALSE)</f>
        <v>0</v>
      </c>
      <c r="CR22">
        <f>VLOOKUP(B22,'Inflammatory Mediators'!B$3:W$147,8,FALSE)</f>
        <v>4.4450000000000003</v>
      </c>
      <c r="CS22">
        <f>VLOOKUP(B22,'Inflammatory Mediators'!B$3:W$147,9,FALSE)</f>
        <v>0</v>
      </c>
      <c r="CT22">
        <f>VLOOKUP(B22,'Inflammatory Mediators'!B$3:W$147,10,FALSE)</f>
        <v>0</v>
      </c>
      <c r="CU22">
        <f>VLOOKUP(B22,'Inflammatory Mediators'!B$3:W$147,11,FALSE)</f>
        <v>1.415</v>
      </c>
      <c r="CV22">
        <f>VLOOKUP(B22,'Inflammatory Mediators'!B$3:W$147,12,FALSE)</f>
        <v>0</v>
      </c>
      <c r="CW22">
        <f>VLOOKUP(B22,'Inflammatory Mediators'!B$3:W$147,13,FALSE)</f>
        <v>0</v>
      </c>
      <c r="CX22">
        <f>VLOOKUP(B22,'Inflammatory Mediators'!B$3:W$147,14,FALSE)</f>
        <v>0</v>
      </c>
      <c r="CY22">
        <f>VLOOKUP(B22,'Inflammatory Mediators'!B$3:W$147,15,FALSE)</f>
        <v>0</v>
      </c>
      <c r="CZ22">
        <f>VLOOKUP(B22,'Inflammatory Mediators'!B$3:W$147,16,FALSE)</f>
        <v>69.384999999999991</v>
      </c>
      <c r="DA22">
        <f>VLOOKUP(B22,'Inflammatory Mediators'!B$3:W$147,17,FALSE)</f>
        <v>11.055</v>
      </c>
      <c r="DB22">
        <f>VLOOKUP(B22,'Inflammatory Mediators'!B$3:W$147,18,FALSE)</f>
        <v>62.800000000000004</v>
      </c>
      <c r="DC22">
        <f>VLOOKUP(B22,'Inflammatory Mediators'!B$3:W$147,19,FALSE)</f>
        <v>0</v>
      </c>
      <c r="DD22">
        <f>VLOOKUP(B22,'Inflammatory Mediators'!B$3:W$147,20,FALSE)</f>
        <v>0.26500000000000001</v>
      </c>
      <c r="DE22">
        <f>VLOOKUP(B22,'Inflammatory Mediators'!B$3:W$147,21,FALSE)</f>
        <v>0.65</v>
      </c>
      <c r="DF22">
        <f>VLOOKUP(B22,'Inflammatory Mediators'!B$3:W$147,22,FALSE)</f>
        <v>0</v>
      </c>
      <c r="DG22">
        <v>1463.9770000000001</v>
      </c>
      <c r="DH22">
        <v>0.28499999999999998</v>
      </c>
    </row>
    <row r="23" spans="1:112" x14ac:dyDescent="0.25">
      <c r="A23">
        <v>23</v>
      </c>
      <c r="B23">
        <v>6937871</v>
      </c>
      <c r="C23">
        <v>223</v>
      </c>
      <c r="D23" t="s">
        <v>109</v>
      </c>
      <c r="E23">
        <v>1</v>
      </c>
      <c r="F23">
        <v>0</v>
      </c>
      <c r="G23">
        <v>1</v>
      </c>
      <c r="H23">
        <v>49</v>
      </c>
      <c r="I23">
        <v>0</v>
      </c>
      <c r="J23">
        <v>3</v>
      </c>
      <c r="K23">
        <v>172.7</v>
      </c>
      <c r="L23">
        <v>102</v>
      </c>
      <c r="M23" s="2">
        <f t="shared" si="0"/>
        <v>34.199164534527583</v>
      </c>
      <c r="N23" t="str">
        <f t="shared" si="1"/>
        <v>I</v>
      </c>
      <c r="O23">
        <v>1</v>
      </c>
      <c r="P23">
        <v>1</v>
      </c>
      <c r="Q23">
        <v>9</v>
      </c>
      <c r="R23">
        <v>9</v>
      </c>
      <c r="S23">
        <v>0</v>
      </c>
      <c r="T23">
        <v>0</v>
      </c>
      <c r="U23">
        <v>2</v>
      </c>
      <c r="V23">
        <v>0</v>
      </c>
      <c r="W23">
        <v>4</v>
      </c>
      <c r="X23">
        <v>0</v>
      </c>
      <c r="Y23">
        <f t="shared" si="2"/>
        <v>1</v>
      </c>
      <c r="Z23" s="3" t="str">
        <f t="shared" si="3"/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4" t="str">
        <f t="shared" si="4"/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5.6</v>
      </c>
      <c r="BO23" t="s">
        <v>109</v>
      </c>
      <c r="BP23">
        <v>26</v>
      </c>
      <c r="BQ23">
        <v>33</v>
      </c>
      <c r="BR23" t="s">
        <v>109</v>
      </c>
      <c r="BS23" t="s">
        <v>109</v>
      </c>
      <c r="BT23" t="s">
        <v>109</v>
      </c>
      <c r="BU23" t="s">
        <v>109</v>
      </c>
      <c r="BV23" t="s">
        <v>109</v>
      </c>
      <c r="BW23" t="s">
        <v>109</v>
      </c>
      <c r="BX23" t="s">
        <v>109</v>
      </c>
      <c r="BY23" t="s">
        <v>109</v>
      </c>
      <c r="BZ23" t="s">
        <v>109</v>
      </c>
      <c r="CA23">
        <v>107</v>
      </c>
      <c r="CB23">
        <v>0.8165</v>
      </c>
      <c r="CC23">
        <v>0</v>
      </c>
      <c r="CD23">
        <f t="shared" si="5"/>
        <v>0</v>
      </c>
      <c r="CE23" t="s">
        <v>109</v>
      </c>
      <c r="CF23" t="s">
        <v>109</v>
      </c>
      <c r="CG23" t="s">
        <v>109</v>
      </c>
      <c r="CH23" t="s">
        <v>109</v>
      </c>
      <c r="CI23" t="s">
        <v>109</v>
      </c>
      <c r="CJ23" t="s">
        <v>109</v>
      </c>
      <c r="CK23" t="s">
        <v>109</v>
      </c>
      <c r="CL23">
        <f>VLOOKUP(B23,'Inflammatory Mediators'!B$3:W$147,2,FALSE)</f>
        <v>1.6199999999999999</v>
      </c>
      <c r="CM23">
        <f>VLOOKUP(B23,'Inflammatory Mediators'!B$3:W$147,3,FALSE)</f>
        <v>0</v>
      </c>
      <c r="CN23">
        <f>VLOOKUP(B23,'Inflammatory Mediators'!B$3:W$147,4,FALSE)</f>
        <v>0.1</v>
      </c>
      <c r="CO23">
        <f>VLOOKUP(B23,'Inflammatory Mediators'!B$3:W$147,5,FALSE)</f>
        <v>5.2249999999999996</v>
      </c>
      <c r="CP23">
        <f>VLOOKUP(B23,'Inflammatory Mediators'!B$3:W$147,6,FALSE)</f>
        <v>1.0449999999999999</v>
      </c>
      <c r="CQ23">
        <f>VLOOKUP(B23,'Inflammatory Mediators'!B$3:W$147,7,FALSE)</f>
        <v>0</v>
      </c>
      <c r="CR23">
        <f>VLOOKUP(B23,'Inflammatory Mediators'!B$3:W$147,8,FALSE)</f>
        <v>1.06</v>
      </c>
      <c r="CS23">
        <f>VLOOKUP(B23,'Inflammatory Mediators'!B$3:W$147,9,FALSE)</f>
        <v>0.46</v>
      </c>
      <c r="CT23">
        <f>VLOOKUP(B23,'Inflammatory Mediators'!B$3:W$147,10,FALSE)</f>
        <v>0</v>
      </c>
      <c r="CU23">
        <f>VLOOKUP(B23,'Inflammatory Mediators'!B$3:W$147,11,FALSE)</f>
        <v>0</v>
      </c>
      <c r="CV23">
        <f>VLOOKUP(B23,'Inflammatory Mediators'!B$3:W$147,12,FALSE)</f>
        <v>0</v>
      </c>
      <c r="CW23">
        <f>VLOOKUP(B23,'Inflammatory Mediators'!B$3:W$147,13,FALSE)</f>
        <v>1.7250000000000001</v>
      </c>
      <c r="CX23">
        <f>VLOOKUP(B23,'Inflammatory Mediators'!B$3:W$147,14,FALSE)</f>
        <v>1.25</v>
      </c>
      <c r="CY23">
        <f>VLOOKUP(B23,'Inflammatory Mediators'!B$3:W$147,15,FALSE)</f>
        <v>1.08</v>
      </c>
      <c r="CZ23">
        <f>VLOOKUP(B23,'Inflammatory Mediators'!B$3:W$147,16,FALSE)</f>
        <v>165.42500000000001</v>
      </c>
      <c r="DA23">
        <f>VLOOKUP(B23,'Inflammatory Mediators'!B$3:W$147,17,FALSE)</f>
        <v>5.335</v>
      </c>
      <c r="DB23">
        <f>VLOOKUP(B23,'Inflammatory Mediators'!B$3:W$147,18,FALSE)</f>
        <v>13.67</v>
      </c>
      <c r="DC23">
        <f>VLOOKUP(B23,'Inflammatory Mediators'!B$3:W$147,19,FALSE)</f>
        <v>0</v>
      </c>
      <c r="DD23">
        <f>VLOOKUP(B23,'Inflammatory Mediators'!B$3:W$147,20,FALSE)</f>
        <v>0</v>
      </c>
      <c r="DE23">
        <f>VLOOKUP(B23,'Inflammatory Mediators'!B$3:W$147,21,FALSE)</f>
        <v>1.7050000000000001</v>
      </c>
      <c r="DF23">
        <f>VLOOKUP(B23,'Inflammatory Mediators'!B$3:W$147,22,FALSE)</f>
        <v>0</v>
      </c>
      <c r="DG23">
        <v>1429.8879999999999</v>
      </c>
      <c r="DH23">
        <v>9.41</v>
      </c>
    </row>
    <row r="24" spans="1:112" x14ac:dyDescent="0.25">
      <c r="A24">
        <v>24</v>
      </c>
      <c r="B24">
        <v>4734417</v>
      </c>
      <c r="C24">
        <v>224</v>
      </c>
      <c r="D24" t="s">
        <v>109</v>
      </c>
      <c r="E24">
        <v>1</v>
      </c>
      <c r="F24">
        <v>0</v>
      </c>
      <c r="G24">
        <v>1</v>
      </c>
      <c r="H24">
        <v>86</v>
      </c>
      <c r="I24">
        <v>0</v>
      </c>
      <c r="J24">
        <v>0</v>
      </c>
      <c r="K24">
        <v>167.6</v>
      </c>
      <c r="L24">
        <v>75.400000000000006</v>
      </c>
      <c r="M24" s="2">
        <f t="shared" si="0"/>
        <v>26.842521972419846</v>
      </c>
      <c r="N24" t="str">
        <f t="shared" si="1"/>
        <v>NA</v>
      </c>
      <c r="O24">
        <v>1</v>
      </c>
      <c r="P24">
        <v>1</v>
      </c>
      <c r="Q24">
        <v>1</v>
      </c>
      <c r="R24">
        <v>1</v>
      </c>
      <c r="S24">
        <v>0</v>
      </c>
      <c r="T24">
        <v>0</v>
      </c>
      <c r="U24">
        <v>4</v>
      </c>
      <c r="V24">
        <v>0</v>
      </c>
      <c r="W24">
        <v>4</v>
      </c>
      <c r="X24">
        <v>2</v>
      </c>
      <c r="Y24">
        <f t="shared" si="2"/>
        <v>8</v>
      </c>
      <c r="Z24" s="3" t="str">
        <f t="shared" si="3"/>
        <v>4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 s="4" t="str">
        <f t="shared" si="4"/>
        <v>0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 t="s">
        <v>109</v>
      </c>
      <c r="BO24" t="s">
        <v>109</v>
      </c>
      <c r="BP24">
        <v>38</v>
      </c>
      <c r="BQ24">
        <v>28</v>
      </c>
      <c r="BR24" t="s">
        <v>109</v>
      </c>
      <c r="BS24" t="s">
        <v>109</v>
      </c>
      <c r="BT24" t="s">
        <v>109</v>
      </c>
      <c r="BU24" t="s">
        <v>109</v>
      </c>
      <c r="BV24" t="s">
        <v>109</v>
      </c>
      <c r="BW24" t="s">
        <v>109</v>
      </c>
      <c r="BX24" t="s">
        <v>109</v>
      </c>
      <c r="BY24" t="s">
        <v>109</v>
      </c>
      <c r="BZ24" t="s">
        <v>109</v>
      </c>
      <c r="CA24">
        <v>102</v>
      </c>
      <c r="CB24">
        <v>1.4059999999999999</v>
      </c>
      <c r="CC24">
        <v>0</v>
      </c>
      <c r="CD24">
        <f t="shared" si="5"/>
        <v>0</v>
      </c>
      <c r="CE24" t="s">
        <v>109</v>
      </c>
      <c r="CF24" t="s">
        <v>109</v>
      </c>
      <c r="CG24" t="s">
        <v>109</v>
      </c>
      <c r="CH24" t="s">
        <v>109</v>
      </c>
      <c r="CI24" t="s">
        <v>109</v>
      </c>
      <c r="CJ24" t="s">
        <v>109</v>
      </c>
      <c r="CK24" t="s">
        <v>109</v>
      </c>
      <c r="CL24">
        <f>VLOOKUP(B24,'Inflammatory Mediators'!B$3:W$147,2,FALSE)</f>
        <v>0</v>
      </c>
      <c r="CM24">
        <f>VLOOKUP(B24,'Inflammatory Mediators'!B$3:W$147,3,FALSE)</f>
        <v>0</v>
      </c>
      <c r="CN24">
        <f>VLOOKUP(B24,'Inflammatory Mediators'!B$3:W$147,4,FALSE)</f>
        <v>0</v>
      </c>
      <c r="CO24">
        <f>VLOOKUP(B24,'Inflammatory Mediators'!B$3:W$147,5,FALSE)</f>
        <v>0.46</v>
      </c>
      <c r="CP24">
        <f>VLOOKUP(B24,'Inflammatory Mediators'!B$3:W$147,6,FALSE)</f>
        <v>0</v>
      </c>
      <c r="CQ24">
        <f>VLOOKUP(B24,'Inflammatory Mediators'!B$3:W$147,7,FALSE)</f>
        <v>0</v>
      </c>
      <c r="CR24">
        <f>VLOOKUP(B24,'Inflammatory Mediators'!B$3:W$147,8,FALSE)</f>
        <v>2.3449999999999998</v>
      </c>
      <c r="CS24">
        <f>VLOOKUP(B24,'Inflammatory Mediators'!B$3:W$147,9,FALSE)</f>
        <v>0</v>
      </c>
      <c r="CT24">
        <f>VLOOKUP(B24,'Inflammatory Mediators'!B$3:W$147,10,FALSE)</f>
        <v>14.484999999999999</v>
      </c>
      <c r="CU24">
        <f>VLOOKUP(B24,'Inflammatory Mediators'!B$3:W$147,11,FALSE)</f>
        <v>1.2850000000000001</v>
      </c>
      <c r="CV24">
        <f>VLOOKUP(B24,'Inflammatory Mediators'!B$3:W$147,12,FALSE)</f>
        <v>0</v>
      </c>
      <c r="CW24">
        <f>VLOOKUP(B24,'Inflammatory Mediators'!B$3:W$147,13,FALSE)</f>
        <v>0</v>
      </c>
      <c r="CX24">
        <f>VLOOKUP(B24,'Inflammatory Mediators'!B$3:W$147,14,FALSE)</f>
        <v>0</v>
      </c>
      <c r="CY24">
        <f>VLOOKUP(B24,'Inflammatory Mediators'!B$3:W$147,15,FALSE)</f>
        <v>0</v>
      </c>
      <c r="CZ24">
        <f>VLOOKUP(B24,'Inflammatory Mediators'!B$3:W$147,16,FALSE)</f>
        <v>39.534999999999997</v>
      </c>
      <c r="DA24">
        <f>VLOOKUP(B24,'Inflammatory Mediators'!B$3:W$147,17,FALSE)</f>
        <v>13.26</v>
      </c>
      <c r="DB24">
        <f>VLOOKUP(B24,'Inflammatory Mediators'!B$3:W$147,18,FALSE)</f>
        <v>3.8650000000000002</v>
      </c>
      <c r="DC24">
        <f>VLOOKUP(B24,'Inflammatory Mediators'!B$3:W$147,19,FALSE)</f>
        <v>0.6</v>
      </c>
      <c r="DD24">
        <f>VLOOKUP(B24,'Inflammatory Mediators'!B$3:W$147,20,FALSE)</f>
        <v>3.6949999999999998</v>
      </c>
      <c r="DE24">
        <f>VLOOKUP(B24,'Inflammatory Mediators'!B$3:W$147,21,FALSE)</f>
        <v>0.32500000000000001</v>
      </c>
      <c r="DF24">
        <f>VLOOKUP(B24,'Inflammatory Mediators'!B$3:W$147,22,FALSE)</f>
        <v>0</v>
      </c>
      <c r="DG24">
        <v>1070.575</v>
      </c>
      <c r="DH24" t="s">
        <v>282</v>
      </c>
    </row>
    <row r="25" spans="1:112" x14ac:dyDescent="0.25">
      <c r="A25">
        <v>25</v>
      </c>
      <c r="B25">
        <v>4959911</v>
      </c>
      <c r="C25">
        <v>232</v>
      </c>
      <c r="D25" t="s">
        <v>109</v>
      </c>
      <c r="E25">
        <v>1</v>
      </c>
      <c r="F25">
        <v>0</v>
      </c>
      <c r="G25">
        <v>1</v>
      </c>
      <c r="H25">
        <v>86</v>
      </c>
      <c r="I25">
        <v>0</v>
      </c>
      <c r="J25">
        <v>0</v>
      </c>
      <c r="K25">
        <v>165.1</v>
      </c>
      <c r="L25">
        <v>76.2</v>
      </c>
      <c r="M25" s="2">
        <f t="shared" si="0"/>
        <v>27.955085495969808</v>
      </c>
      <c r="N25" t="str">
        <f t="shared" si="1"/>
        <v>NA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18</v>
      </c>
      <c r="V25">
        <v>1</v>
      </c>
      <c r="W25">
        <v>4</v>
      </c>
      <c r="X25">
        <v>2</v>
      </c>
      <c r="Y25">
        <f t="shared" si="2"/>
        <v>10</v>
      </c>
      <c r="Z25" s="3" t="str">
        <f t="shared" si="3"/>
        <v>4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1</v>
      </c>
      <c r="AO25">
        <v>1</v>
      </c>
      <c r="AP25">
        <v>0</v>
      </c>
      <c r="AQ25">
        <v>0</v>
      </c>
      <c r="AS25">
        <v>1</v>
      </c>
      <c r="AT25" s="4" t="str">
        <f t="shared" si="4"/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 t="s">
        <v>109</v>
      </c>
      <c r="BO25" t="s">
        <v>109</v>
      </c>
      <c r="BP25">
        <v>26</v>
      </c>
      <c r="BQ25">
        <v>27</v>
      </c>
      <c r="BR25" t="s">
        <v>109</v>
      </c>
      <c r="BS25" t="s">
        <v>109</v>
      </c>
      <c r="BT25" t="s">
        <v>109</v>
      </c>
      <c r="BU25" t="s">
        <v>109</v>
      </c>
      <c r="BV25" t="s">
        <v>109</v>
      </c>
      <c r="BW25">
        <v>1291</v>
      </c>
      <c r="BX25">
        <v>438</v>
      </c>
      <c r="BY25">
        <v>1.6</v>
      </c>
      <c r="BZ25">
        <v>1.79</v>
      </c>
      <c r="CA25">
        <v>122</v>
      </c>
      <c r="CB25">
        <v>3.6509999999999998</v>
      </c>
      <c r="CC25">
        <v>1</v>
      </c>
      <c r="CD25">
        <f t="shared" si="5"/>
        <v>3</v>
      </c>
      <c r="CE25" t="s">
        <v>109</v>
      </c>
      <c r="CF25" t="s">
        <v>109</v>
      </c>
      <c r="CG25" t="s">
        <v>109</v>
      </c>
      <c r="CH25" t="s">
        <v>109</v>
      </c>
      <c r="CI25" t="s">
        <v>109</v>
      </c>
      <c r="CJ25" t="s">
        <v>109</v>
      </c>
      <c r="CK25" t="s">
        <v>109</v>
      </c>
      <c r="CL25">
        <f>VLOOKUP(B25,'Inflammatory Mediators'!B$3:W$147,2,FALSE)</f>
        <v>0.58499999999999996</v>
      </c>
      <c r="CM25">
        <f>VLOOKUP(B25,'Inflammatory Mediators'!B$3:W$147,3,FALSE)</f>
        <v>0</v>
      </c>
      <c r="CN25">
        <f>VLOOKUP(B25,'Inflammatory Mediators'!B$3:W$147,4,FALSE)</f>
        <v>0.32499999999999996</v>
      </c>
      <c r="CO25">
        <f>VLOOKUP(B25,'Inflammatory Mediators'!B$3:W$147,5,FALSE)</f>
        <v>2.4649999999999999</v>
      </c>
      <c r="CP25">
        <f>VLOOKUP(B25,'Inflammatory Mediators'!B$3:W$147,6,FALSE)</f>
        <v>0</v>
      </c>
      <c r="CQ25">
        <f>VLOOKUP(B25,'Inflammatory Mediators'!B$3:W$147,7,FALSE)</f>
        <v>0</v>
      </c>
      <c r="CR25">
        <f>VLOOKUP(B25,'Inflammatory Mediators'!B$3:W$147,8,FALSE)</f>
        <v>25.695</v>
      </c>
      <c r="CS25">
        <f>VLOOKUP(B25,'Inflammatory Mediators'!B$3:W$147,9,FALSE)</f>
        <v>0</v>
      </c>
      <c r="CT25">
        <f>VLOOKUP(B25,'Inflammatory Mediators'!B$3:W$147,10,FALSE)</f>
        <v>36.1</v>
      </c>
      <c r="CU25">
        <f>VLOOKUP(B25,'Inflammatory Mediators'!B$3:W$147,11,FALSE)</f>
        <v>8.745000000000001</v>
      </c>
      <c r="CV25">
        <f>VLOOKUP(B25,'Inflammatory Mediators'!B$3:W$147,12,FALSE)</f>
        <v>3.0549999999999997</v>
      </c>
      <c r="CW25">
        <f>VLOOKUP(B25,'Inflammatory Mediators'!B$3:W$147,13,FALSE)</f>
        <v>0.46500000000000002</v>
      </c>
      <c r="CX25">
        <f>VLOOKUP(B25,'Inflammatory Mediators'!B$3:W$147,14,FALSE)</f>
        <v>0</v>
      </c>
      <c r="CY25">
        <f>VLOOKUP(B25,'Inflammatory Mediators'!B$3:W$147,15,FALSE)</f>
        <v>0.54</v>
      </c>
      <c r="CZ25">
        <f>VLOOKUP(B25,'Inflammatory Mediators'!B$3:W$147,16,FALSE)</f>
        <v>120.94499999999999</v>
      </c>
      <c r="DA25">
        <f>VLOOKUP(B25,'Inflammatory Mediators'!B$3:W$147,17,FALSE)</f>
        <v>59.94</v>
      </c>
      <c r="DB25">
        <f>VLOOKUP(B25,'Inflammatory Mediators'!B$3:W$147,18,FALSE)</f>
        <v>47.234999999999999</v>
      </c>
      <c r="DC25">
        <f>VLOOKUP(B25,'Inflammatory Mediators'!B$3:W$147,19,FALSE)</f>
        <v>2.3499999999999996</v>
      </c>
      <c r="DD25">
        <f>VLOOKUP(B25,'Inflammatory Mediators'!B$3:W$147,20,FALSE)</f>
        <v>15.115</v>
      </c>
      <c r="DE25">
        <f>VLOOKUP(B25,'Inflammatory Mediators'!B$3:W$147,21,FALSE)</f>
        <v>1.5</v>
      </c>
      <c r="DF25">
        <f>VLOOKUP(B25,'Inflammatory Mediators'!B$3:W$147,22,FALSE)</f>
        <v>0.155</v>
      </c>
      <c r="DG25">
        <v>593.202</v>
      </c>
      <c r="DH25" t="s">
        <v>282</v>
      </c>
    </row>
    <row r="26" spans="1:112" x14ac:dyDescent="0.25">
      <c r="A26">
        <v>26</v>
      </c>
      <c r="B26">
        <v>11239147</v>
      </c>
      <c r="C26">
        <v>233</v>
      </c>
      <c r="D26" t="s">
        <v>109</v>
      </c>
      <c r="E26">
        <v>1</v>
      </c>
      <c r="F26">
        <v>0</v>
      </c>
      <c r="G26">
        <v>1</v>
      </c>
      <c r="H26">
        <v>32</v>
      </c>
      <c r="I26">
        <v>1</v>
      </c>
      <c r="J26">
        <v>4</v>
      </c>
      <c r="K26">
        <v>146.69999999999999</v>
      </c>
      <c r="L26">
        <v>57.5</v>
      </c>
      <c r="M26" s="2">
        <f t="shared" si="0"/>
        <v>26.718225872628878</v>
      </c>
      <c r="N26" t="str">
        <f t="shared" si="1"/>
        <v>NA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2</v>
      </c>
      <c r="V26">
        <v>0</v>
      </c>
      <c r="W26">
        <v>4</v>
      </c>
      <c r="X26">
        <v>0</v>
      </c>
      <c r="Y26">
        <f t="shared" si="2"/>
        <v>1</v>
      </c>
      <c r="Z26" s="3" t="str">
        <f t="shared" si="3"/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4" t="str">
        <f t="shared" si="4"/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12.9</v>
      </c>
      <c r="BP26">
        <v>15</v>
      </c>
      <c r="BQ26">
        <v>11</v>
      </c>
      <c r="BR26" t="s">
        <v>109</v>
      </c>
      <c r="BS26" t="s">
        <v>109</v>
      </c>
      <c r="BT26" t="s">
        <v>109</v>
      </c>
      <c r="BU26" t="s">
        <v>109</v>
      </c>
      <c r="BV26" t="s">
        <v>109</v>
      </c>
      <c r="BW26" t="s">
        <v>109</v>
      </c>
      <c r="BX26" t="s">
        <v>109</v>
      </c>
      <c r="BY26" t="s">
        <v>109</v>
      </c>
      <c r="BZ26" t="s">
        <v>109</v>
      </c>
      <c r="CA26">
        <v>344</v>
      </c>
      <c r="CB26">
        <v>0.48399999999999999</v>
      </c>
      <c r="CC26">
        <v>0</v>
      </c>
      <c r="CD26">
        <f t="shared" si="5"/>
        <v>1</v>
      </c>
      <c r="CE26" t="s">
        <v>109</v>
      </c>
      <c r="CF26" t="s">
        <v>109</v>
      </c>
      <c r="CG26" t="s">
        <v>109</v>
      </c>
      <c r="CH26" t="s">
        <v>109</v>
      </c>
      <c r="CI26" t="s">
        <v>109</v>
      </c>
      <c r="CJ26" t="s">
        <v>109</v>
      </c>
      <c r="CK26" t="s">
        <v>109</v>
      </c>
      <c r="CL26">
        <f>VLOOKUP(B26,'Inflammatory Mediators'!B$3:W$147,2,FALSE)</f>
        <v>0</v>
      </c>
      <c r="CM26">
        <f>VLOOKUP(B26,'Inflammatory Mediators'!B$3:W$147,3,FALSE)</f>
        <v>0</v>
      </c>
      <c r="CN26">
        <f>VLOOKUP(B26,'Inflammatory Mediators'!B$3:W$147,4,FALSE)</f>
        <v>0</v>
      </c>
      <c r="CO26">
        <f>VLOOKUP(B26,'Inflammatory Mediators'!B$3:W$147,5,FALSE)</f>
        <v>1.0249999999999999</v>
      </c>
      <c r="CP26">
        <f>VLOOKUP(B26,'Inflammatory Mediators'!B$3:W$147,6,FALSE)</f>
        <v>0</v>
      </c>
      <c r="CQ26">
        <f>VLOOKUP(B26,'Inflammatory Mediators'!B$3:W$147,7,FALSE)</f>
        <v>0</v>
      </c>
      <c r="CR26">
        <f>VLOOKUP(B26,'Inflammatory Mediators'!B$3:W$147,8,FALSE)</f>
        <v>2.5549999999999997</v>
      </c>
      <c r="CS26">
        <f>VLOOKUP(B26,'Inflammatory Mediators'!B$3:W$147,9,FALSE)</f>
        <v>0</v>
      </c>
      <c r="CT26">
        <f>VLOOKUP(B26,'Inflammatory Mediators'!B$3:W$147,10,FALSE)</f>
        <v>0</v>
      </c>
      <c r="CU26">
        <f>VLOOKUP(B26,'Inflammatory Mediators'!B$3:W$147,11,FALSE)</f>
        <v>0</v>
      </c>
      <c r="CV26">
        <f>VLOOKUP(B26,'Inflammatory Mediators'!B$3:W$147,12,FALSE)</f>
        <v>0</v>
      </c>
      <c r="CW26">
        <f>VLOOKUP(B26,'Inflammatory Mediators'!B$3:W$147,13,FALSE)</f>
        <v>0</v>
      </c>
      <c r="CX26">
        <f>VLOOKUP(B26,'Inflammatory Mediators'!B$3:W$147,14,FALSE)</f>
        <v>0</v>
      </c>
      <c r="CY26">
        <f>VLOOKUP(B26,'Inflammatory Mediators'!B$3:W$147,15,FALSE)</f>
        <v>0</v>
      </c>
      <c r="CZ26">
        <f>VLOOKUP(B26,'Inflammatory Mediators'!B$3:W$147,16,FALSE)</f>
        <v>55.980000000000004</v>
      </c>
      <c r="DA26">
        <f>VLOOKUP(B26,'Inflammatory Mediators'!B$3:W$147,17,FALSE)</f>
        <v>14.129999999999999</v>
      </c>
      <c r="DB26">
        <f>VLOOKUP(B26,'Inflammatory Mediators'!B$3:W$147,18,FALSE)</f>
        <v>25.28</v>
      </c>
      <c r="DC26">
        <f>VLOOKUP(B26,'Inflammatory Mediators'!B$3:W$147,19,FALSE)</f>
        <v>0</v>
      </c>
      <c r="DD26">
        <f>VLOOKUP(B26,'Inflammatory Mediators'!B$3:W$147,20,FALSE)</f>
        <v>2.395</v>
      </c>
      <c r="DE26">
        <f>VLOOKUP(B26,'Inflammatory Mediators'!B$3:W$147,21,FALSE)</f>
        <v>0.32500000000000001</v>
      </c>
      <c r="DF26">
        <f>VLOOKUP(B26,'Inflammatory Mediators'!B$3:W$147,22,FALSE)</f>
        <v>0</v>
      </c>
      <c r="DG26">
        <v>1604.9459999999999</v>
      </c>
      <c r="DH26" t="s">
        <v>282</v>
      </c>
    </row>
    <row r="27" spans="1:112" x14ac:dyDescent="0.25">
      <c r="A27">
        <v>27</v>
      </c>
      <c r="B27">
        <v>7215440</v>
      </c>
      <c r="C27">
        <v>218</v>
      </c>
      <c r="D27" t="s">
        <v>109</v>
      </c>
      <c r="E27">
        <v>1</v>
      </c>
      <c r="F27">
        <v>0</v>
      </c>
      <c r="G27">
        <v>1</v>
      </c>
      <c r="H27">
        <v>74</v>
      </c>
      <c r="I27">
        <v>1</v>
      </c>
      <c r="J27">
        <v>0</v>
      </c>
      <c r="K27">
        <v>167.6</v>
      </c>
      <c r="L27">
        <v>134</v>
      </c>
      <c r="M27" s="2">
        <f t="shared" si="0"/>
        <v>47.704216767960993</v>
      </c>
      <c r="N27" t="str">
        <f t="shared" si="1"/>
        <v>III</v>
      </c>
      <c r="O27">
        <v>1</v>
      </c>
      <c r="P27">
        <v>1</v>
      </c>
      <c r="Q27">
        <v>1</v>
      </c>
      <c r="R27">
        <v>1</v>
      </c>
      <c r="S27">
        <v>1</v>
      </c>
      <c r="T27">
        <v>43</v>
      </c>
      <c r="U27">
        <v>46</v>
      </c>
      <c r="V27">
        <v>0</v>
      </c>
      <c r="W27">
        <v>4</v>
      </c>
      <c r="X27">
        <v>0</v>
      </c>
      <c r="Y27">
        <f t="shared" si="2"/>
        <v>3</v>
      </c>
      <c r="Z27" s="3" t="str">
        <f t="shared" si="3"/>
        <v>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 s="4" t="str">
        <f t="shared" si="4"/>
        <v>1</v>
      </c>
      <c r="AU27">
        <v>0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1</v>
      </c>
      <c r="BM27">
        <v>1</v>
      </c>
      <c r="BN27">
        <v>6.6</v>
      </c>
      <c r="BO27" t="s">
        <v>109</v>
      </c>
      <c r="BP27">
        <v>14</v>
      </c>
      <c r="BQ27">
        <v>12</v>
      </c>
      <c r="BR27" t="s">
        <v>109</v>
      </c>
      <c r="BS27" t="s">
        <v>109</v>
      </c>
      <c r="BT27">
        <v>546</v>
      </c>
      <c r="BU27">
        <v>4351</v>
      </c>
      <c r="BV27" t="s">
        <v>109</v>
      </c>
      <c r="BW27" t="s">
        <v>109</v>
      </c>
      <c r="BX27" t="s">
        <v>109</v>
      </c>
      <c r="BY27">
        <v>1.2</v>
      </c>
      <c r="BZ27" t="s">
        <v>109</v>
      </c>
      <c r="CA27">
        <v>173</v>
      </c>
      <c r="CB27">
        <v>1.161</v>
      </c>
      <c r="CC27">
        <v>1</v>
      </c>
      <c r="CD27">
        <f t="shared" si="5"/>
        <v>2</v>
      </c>
      <c r="CE27" t="s">
        <v>109</v>
      </c>
      <c r="CF27" t="s">
        <v>109</v>
      </c>
      <c r="CG27" t="s">
        <v>109</v>
      </c>
      <c r="CH27" t="s">
        <v>109</v>
      </c>
      <c r="CI27" t="s">
        <v>109</v>
      </c>
      <c r="CJ27" t="s">
        <v>109</v>
      </c>
      <c r="CK27" t="s">
        <v>109</v>
      </c>
      <c r="CL27">
        <f>VLOOKUP(B27,'Inflammatory Mediators'!B$3:W$147,2,FALSE)</f>
        <v>4.9849999999999994</v>
      </c>
      <c r="CM27">
        <f>VLOOKUP(B27,'Inflammatory Mediators'!B$3:W$147,3,FALSE)</f>
        <v>0</v>
      </c>
      <c r="CN27">
        <f>VLOOKUP(B27,'Inflammatory Mediators'!B$3:W$147,4,FALSE)</f>
        <v>0.05</v>
      </c>
      <c r="CO27">
        <f>VLOOKUP(B27,'Inflammatory Mediators'!B$3:W$147,5,FALSE)</f>
        <v>0.84499999999999997</v>
      </c>
      <c r="CP27">
        <f>VLOOKUP(B27,'Inflammatory Mediators'!B$3:W$147,6,FALSE)</f>
        <v>0.68</v>
      </c>
      <c r="CQ27">
        <f>VLOOKUP(B27,'Inflammatory Mediators'!B$3:W$147,7,FALSE)</f>
        <v>0</v>
      </c>
      <c r="CR27">
        <f>VLOOKUP(B27,'Inflammatory Mediators'!B$3:W$147,8,FALSE)</f>
        <v>4.4450000000000003</v>
      </c>
      <c r="CS27">
        <f>VLOOKUP(B27,'Inflammatory Mediators'!B$3:W$147,9,FALSE)</f>
        <v>2.585</v>
      </c>
      <c r="CT27">
        <f>VLOOKUP(B27,'Inflammatory Mediators'!B$3:W$147,10,FALSE)</f>
        <v>40.855000000000004</v>
      </c>
      <c r="CU27">
        <f>VLOOKUP(B27,'Inflammatory Mediators'!B$3:W$147,11,FALSE)</f>
        <v>2</v>
      </c>
      <c r="CV27">
        <f>VLOOKUP(B27,'Inflammatory Mediators'!B$3:W$147,12,FALSE)</f>
        <v>0.24</v>
      </c>
      <c r="CW27">
        <f>VLOOKUP(B27,'Inflammatory Mediators'!B$3:W$147,13,FALSE)</f>
        <v>0.61</v>
      </c>
      <c r="CX27">
        <f>VLOOKUP(B27,'Inflammatory Mediators'!B$3:W$147,14,FALSE)</f>
        <v>0.77</v>
      </c>
      <c r="CY27">
        <f>VLOOKUP(B27,'Inflammatory Mediators'!B$3:W$147,15,FALSE)</f>
        <v>0.36</v>
      </c>
      <c r="CZ27">
        <f>VLOOKUP(B27,'Inflammatory Mediators'!B$3:W$147,16,FALSE)</f>
        <v>31.215000000000003</v>
      </c>
      <c r="DA27">
        <f>VLOOKUP(B27,'Inflammatory Mediators'!B$3:W$147,17,FALSE)</f>
        <v>12.75</v>
      </c>
      <c r="DB27">
        <f>VLOOKUP(B27,'Inflammatory Mediators'!B$3:W$147,18,FALSE)</f>
        <v>54.45</v>
      </c>
      <c r="DC27">
        <f>VLOOKUP(B27,'Inflammatory Mediators'!B$3:W$147,19,FALSE)</f>
        <v>0.79499999999999993</v>
      </c>
      <c r="DD27">
        <f>VLOOKUP(B27,'Inflammatory Mediators'!B$3:W$147,20,FALSE)</f>
        <v>2.08</v>
      </c>
      <c r="DE27">
        <f>VLOOKUP(B27,'Inflammatory Mediators'!B$3:W$147,21,FALSE)</f>
        <v>2.02</v>
      </c>
      <c r="DF27">
        <f>VLOOKUP(B27,'Inflammatory Mediators'!B$3:W$147,22,FALSE)</f>
        <v>0</v>
      </c>
      <c r="DG27">
        <v>458.94900000000001</v>
      </c>
      <c r="DH27">
        <v>0.92600000000000005</v>
      </c>
    </row>
    <row r="28" spans="1:112" x14ac:dyDescent="0.25">
      <c r="A28">
        <v>28</v>
      </c>
      <c r="B28">
        <v>1427090</v>
      </c>
      <c r="C28">
        <v>231</v>
      </c>
      <c r="D28" t="s">
        <v>109</v>
      </c>
      <c r="E28">
        <v>1</v>
      </c>
      <c r="F28">
        <v>0</v>
      </c>
      <c r="G28">
        <v>1</v>
      </c>
      <c r="H28">
        <v>75</v>
      </c>
      <c r="I28">
        <v>0</v>
      </c>
      <c r="J28">
        <v>0</v>
      </c>
      <c r="K28">
        <v>167.6</v>
      </c>
      <c r="L28">
        <v>104</v>
      </c>
      <c r="M28" s="2">
        <f t="shared" si="0"/>
        <v>37.024168237820476</v>
      </c>
      <c r="N28" t="str">
        <f t="shared" si="1"/>
        <v>II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3</v>
      </c>
      <c r="V28">
        <v>0</v>
      </c>
      <c r="W28">
        <v>4</v>
      </c>
      <c r="X28">
        <v>2</v>
      </c>
      <c r="Y28">
        <f t="shared" si="2"/>
        <v>5</v>
      </c>
      <c r="Z28" s="3" t="str">
        <f t="shared" si="3"/>
        <v>3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 s="4" t="str">
        <f t="shared" si="4"/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1</v>
      </c>
      <c r="BL28">
        <v>1</v>
      </c>
      <c r="BM28">
        <v>0</v>
      </c>
      <c r="BN28" t="s">
        <v>109</v>
      </c>
      <c r="BO28" t="s">
        <v>109</v>
      </c>
      <c r="BP28">
        <v>19</v>
      </c>
      <c r="BQ28">
        <v>19</v>
      </c>
      <c r="BR28" t="s">
        <v>109</v>
      </c>
      <c r="BS28" t="s">
        <v>109</v>
      </c>
      <c r="BT28" t="s">
        <v>109</v>
      </c>
      <c r="BU28" t="s">
        <v>109</v>
      </c>
      <c r="BV28" t="s">
        <v>109</v>
      </c>
      <c r="BW28" t="s">
        <v>109</v>
      </c>
      <c r="BX28" t="s">
        <v>109</v>
      </c>
      <c r="BY28">
        <v>1.1000000000000001</v>
      </c>
      <c r="BZ28" t="s">
        <v>109</v>
      </c>
      <c r="CA28">
        <v>189</v>
      </c>
      <c r="CB28">
        <v>2.6850000000000001</v>
      </c>
      <c r="CC28">
        <v>1</v>
      </c>
      <c r="CD28">
        <f t="shared" si="5"/>
        <v>3</v>
      </c>
      <c r="CE28" t="s">
        <v>109</v>
      </c>
      <c r="CF28" t="s">
        <v>109</v>
      </c>
      <c r="CG28" t="s">
        <v>109</v>
      </c>
      <c r="CH28" t="s">
        <v>109</v>
      </c>
      <c r="CI28" t="s">
        <v>109</v>
      </c>
      <c r="CJ28" t="s">
        <v>109</v>
      </c>
      <c r="CK28" t="s">
        <v>109</v>
      </c>
      <c r="CL28" t="e">
        <f>VLOOKUP(B28,'Inflammatory Mediators'!B$3:W$147,2,FALSE)</f>
        <v>#N/A</v>
      </c>
      <c r="CM28" t="e">
        <f>VLOOKUP(B28,'Inflammatory Mediators'!B$3:W$147,3,FALSE)</f>
        <v>#N/A</v>
      </c>
      <c r="CN28" t="e">
        <f>VLOOKUP(B28,'Inflammatory Mediators'!B$3:W$147,4,FALSE)</f>
        <v>#N/A</v>
      </c>
      <c r="CO28" t="e">
        <f>VLOOKUP(B28,'Inflammatory Mediators'!B$3:W$147,5,FALSE)</f>
        <v>#N/A</v>
      </c>
      <c r="CP28" t="e">
        <f>VLOOKUP(B28,'Inflammatory Mediators'!B$3:W$147,6,FALSE)</f>
        <v>#N/A</v>
      </c>
      <c r="CQ28" t="e">
        <f>VLOOKUP(B28,'Inflammatory Mediators'!B$3:W$147,7,FALSE)</f>
        <v>#N/A</v>
      </c>
      <c r="CR28" t="e">
        <f>VLOOKUP(B28,'Inflammatory Mediators'!B$3:W$147,8,FALSE)</f>
        <v>#N/A</v>
      </c>
      <c r="CS28" t="e">
        <f>VLOOKUP(B28,'Inflammatory Mediators'!B$3:W$147,9,FALSE)</f>
        <v>#N/A</v>
      </c>
      <c r="CT28" t="e">
        <f>VLOOKUP(B28,'Inflammatory Mediators'!B$3:W$147,10,FALSE)</f>
        <v>#N/A</v>
      </c>
      <c r="CU28" t="e">
        <f>VLOOKUP(B28,'Inflammatory Mediators'!B$3:W$147,11,FALSE)</f>
        <v>#N/A</v>
      </c>
      <c r="CV28" t="e">
        <f>VLOOKUP(B28,'Inflammatory Mediators'!B$3:W$147,12,FALSE)</f>
        <v>#N/A</v>
      </c>
      <c r="CW28" t="e">
        <f>VLOOKUP(B28,'Inflammatory Mediators'!B$3:W$147,13,FALSE)</f>
        <v>#N/A</v>
      </c>
      <c r="CX28" t="e">
        <f>VLOOKUP(B28,'Inflammatory Mediators'!B$3:W$147,14,FALSE)</f>
        <v>#N/A</v>
      </c>
      <c r="CY28" t="e">
        <f>VLOOKUP(B28,'Inflammatory Mediators'!B$3:W$147,15,FALSE)</f>
        <v>#N/A</v>
      </c>
      <c r="CZ28" t="e">
        <f>VLOOKUP(B28,'Inflammatory Mediators'!B$3:W$147,16,FALSE)</f>
        <v>#N/A</v>
      </c>
      <c r="DA28" t="e">
        <f>VLOOKUP(B28,'Inflammatory Mediators'!B$3:W$147,17,FALSE)</f>
        <v>#N/A</v>
      </c>
      <c r="DB28" t="e">
        <f>VLOOKUP(B28,'Inflammatory Mediators'!B$3:W$147,18,FALSE)</f>
        <v>#N/A</v>
      </c>
      <c r="DC28" t="e">
        <f>VLOOKUP(B28,'Inflammatory Mediators'!B$3:W$147,19,FALSE)</f>
        <v>#N/A</v>
      </c>
      <c r="DD28" t="e">
        <f>VLOOKUP(B28,'Inflammatory Mediators'!B$3:W$147,20,FALSE)</f>
        <v>#N/A</v>
      </c>
      <c r="DE28" t="e">
        <f>VLOOKUP(B28,'Inflammatory Mediators'!B$3:W$147,21,FALSE)</f>
        <v>#N/A</v>
      </c>
      <c r="DF28" t="e">
        <f>VLOOKUP(B28,'Inflammatory Mediators'!B$3:W$147,22,FALSE)</f>
        <v>#N/A</v>
      </c>
      <c r="DG28">
        <v>1481.6089999999999</v>
      </c>
      <c r="DH28">
        <v>0.98399999999999999</v>
      </c>
    </row>
    <row r="29" spans="1:112" x14ac:dyDescent="0.25">
      <c r="A29">
        <v>29</v>
      </c>
      <c r="B29">
        <v>4831380</v>
      </c>
      <c r="C29">
        <v>234</v>
      </c>
      <c r="D29" t="s">
        <v>109</v>
      </c>
      <c r="E29">
        <v>1</v>
      </c>
      <c r="F29">
        <v>0</v>
      </c>
      <c r="G29">
        <v>1</v>
      </c>
      <c r="H29">
        <v>46</v>
      </c>
      <c r="I29">
        <v>0</v>
      </c>
      <c r="J29">
        <v>0</v>
      </c>
      <c r="K29">
        <v>190.5</v>
      </c>
      <c r="L29">
        <v>73.3</v>
      </c>
      <c r="M29" s="2">
        <f t="shared" si="0"/>
        <v>20.19826261874746</v>
      </c>
      <c r="N29" t="str">
        <f t="shared" si="1"/>
        <v>NA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34</v>
      </c>
      <c r="V29">
        <v>0</v>
      </c>
      <c r="W29">
        <v>4</v>
      </c>
      <c r="X29">
        <v>0</v>
      </c>
      <c r="Y29">
        <f t="shared" si="2"/>
        <v>8</v>
      </c>
      <c r="Z29" s="3" t="str">
        <f t="shared" si="3"/>
        <v>0</v>
      </c>
      <c r="AA29">
        <v>1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1</v>
      </c>
      <c r="AT29" s="4" t="str">
        <f t="shared" si="4"/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 t="s">
        <v>109</v>
      </c>
      <c r="BO29" t="s">
        <v>109</v>
      </c>
      <c r="BP29">
        <v>12</v>
      </c>
      <c r="BQ29">
        <v>17</v>
      </c>
      <c r="BR29" t="s">
        <v>109</v>
      </c>
      <c r="BS29" t="s">
        <v>109</v>
      </c>
      <c r="BT29" t="s">
        <v>109</v>
      </c>
      <c r="BU29" t="s">
        <v>109</v>
      </c>
      <c r="BV29" t="s">
        <v>109</v>
      </c>
      <c r="BW29">
        <v>544.1</v>
      </c>
      <c r="BX29">
        <v>219</v>
      </c>
      <c r="BY29">
        <v>1</v>
      </c>
      <c r="BZ29">
        <v>10.39</v>
      </c>
      <c r="CA29">
        <v>293</v>
      </c>
      <c r="CB29">
        <v>2.19</v>
      </c>
      <c r="CC29">
        <v>0</v>
      </c>
      <c r="CD29">
        <f t="shared" si="5"/>
        <v>2</v>
      </c>
      <c r="CE29" t="s">
        <v>109</v>
      </c>
      <c r="CF29" t="s">
        <v>109</v>
      </c>
      <c r="CG29" t="s">
        <v>109</v>
      </c>
      <c r="CH29" t="s">
        <v>109</v>
      </c>
      <c r="CI29" t="s">
        <v>109</v>
      </c>
      <c r="CJ29" t="s">
        <v>109</v>
      </c>
      <c r="CK29" t="s">
        <v>109</v>
      </c>
      <c r="CL29">
        <f>VLOOKUP(B29,'Inflammatory Mediators'!B$3:W$147,2,FALSE)</f>
        <v>1.0349999999999999</v>
      </c>
      <c r="CM29">
        <f>VLOOKUP(B29,'Inflammatory Mediators'!B$3:W$147,3,FALSE)</f>
        <v>0</v>
      </c>
      <c r="CN29">
        <f>VLOOKUP(B29,'Inflammatory Mediators'!B$3:W$147,4,FALSE)</f>
        <v>0</v>
      </c>
      <c r="CO29">
        <f>VLOOKUP(B29,'Inflammatory Mediators'!B$3:W$147,5,FALSE)</f>
        <v>1.54</v>
      </c>
      <c r="CP29">
        <f>VLOOKUP(B29,'Inflammatory Mediators'!B$3:W$147,6,FALSE)</f>
        <v>0</v>
      </c>
      <c r="CQ29">
        <f>VLOOKUP(B29,'Inflammatory Mediators'!B$3:W$147,7,FALSE)</f>
        <v>0</v>
      </c>
      <c r="CR29">
        <f>VLOOKUP(B29,'Inflammatory Mediators'!B$3:W$147,8,FALSE)</f>
        <v>6.2949999999999999</v>
      </c>
      <c r="CS29">
        <f>VLOOKUP(B29,'Inflammatory Mediators'!B$3:W$147,9,FALSE)</f>
        <v>0.46</v>
      </c>
      <c r="CT29">
        <f>VLOOKUP(B29,'Inflammatory Mediators'!B$3:W$147,10,FALSE)</f>
        <v>0.435</v>
      </c>
      <c r="CU29">
        <f>VLOOKUP(B29,'Inflammatory Mediators'!B$3:W$147,11,FALSE)</f>
        <v>2.0449999999999999</v>
      </c>
      <c r="CV29">
        <f>VLOOKUP(B29,'Inflammatory Mediators'!B$3:W$147,12,FALSE)</f>
        <v>0</v>
      </c>
      <c r="CW29">
        <f>VLOOKUP(B29,'Inflammatory Mediators'!B$3:W$147,13,FALSE)</f>
        <v>0</v>
      </c>
      <c r="CX29">
        <f>VLOOKUP(B29,'Inflammatory Mediators'!B$3:W$147,14,FALSE)</f>
        <v>0.77</v>
      </c>
      <c r="CY29">
        <f>VLOOKUP(B29,'Inflammatory Mediators'!B$3:W$147,15,FALSE)</f>
        <v>0</v>
      </c>
      <c r="CZ29">
        <f>VLOOKUP(B29,'Inflammatory Mediators'!B$3:W$147,16,FALSE)</f>
        <v>75.655000000000001</v>
      </c>
      <c r="DA29">
        <f>VLOOKUP(B29,'Inflammatory Mediators'!B$3:W$147,17,FALSE)</f>
        <v>14.86</v>
      </c>
      <c r="DB29">
        <f>VLOOKUP(B29,'Inflammatory Mediators'!B$3:W$147,18,FALSE)</f>
        <v>17.545000000000002</v>
      </c>
      <c r="DC29">
        <f>VLOOKUP(B29,'Inflammatory Mediators'!B$3:W$147,19,FALSE)</f>
        <v>0.49</v>
      </c>
      <c r="DD29">
        <f>VLOOKUP(B29,'Inflammatory Mediators'!B$3:W$147,20,FALSE)</f>
        <v>0.6100000000000001</v>
      </c>
      <c r="DE29">
        <f>VLOOKUP(B29,'Inflammatory Mediators'!B$3:W$147,21,FALSE)</f>
        <v>0.65</v>
      </c>
      <c r="DF29">
        <f>VLOOKUP(B29,'Inflammatory Mediators'!B$3:W$147,22,FALSE)</f>
        <v>0</v>
      </c>
      <c r="DG29">
        <v>1230.7909999999999</v>
      </c>
      <c r="DH29">
        <v>2.2589999999999999</v>
      </c>
    </row>
    <row r="30" spans="1:112" x14ac:dyDescent="0.25">
      <c r="A30">
        <v>30</v>
      </c>
      <c r="B30">
        <v>10500257</v>
      </c>
      <c r="C30">
        <v>235</v>
      </c>
      <c r="D30" t="s">
        <v>109</v>
      </c>
      <c r="E30">
        <v>1</v>
      </c>
      <c r="F30">
        <v>0</v>
      </c>
      <c r="G30">
        <v>1</v>
      </c>
      <c r="H30">
        <v>69</v>
      </c>
      <c r="I30">
        <v>1</v>
      </c>
      <c r="J30">
        <v>1</v>
      </c>
      <c r="K30">
        <v>172.7</v>
      </c>
      <c r="L30">
        <v>104</v>
      </c>
      <c r="M30" s="2">
        <f t="shared" si="0"/>
        <v>34.869736388145768</v>
      </c>
      <c r="N30" t="str">
        <f t="shared" si="1"/>
        <v>I</v>
      </c>
      <c r="O30">
        <v>9</v>
      </c>
      <c r="P30">
        <v>9</v>
      </c>
      <c r="Q30">
        <v>9</v>
      </c>
      <c r="R30">
        <v>9</v>
      </c>
      <c r="S30">
        <v>0</v>
      </c>
      <c r="T30">
        <v>0</v>
      </c>
      <c r="U30">
        <v>8</v>
      </c>
      <c r="V30">
        <v>0</v>
      </c>
      <c r="W30">
        <v>4</v>
      </c>
      <c r="X30">
        <v>2</v>
      </c>
      <c r="Y30">
        <f t="shared" si="2"/>
        <v>3</v>
      </c>
      <c r="Z30" s="3" t="str">
        <f t="shared" si="3"/>
        <v>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 s="4" t="str">
        <f t="shared" si="4"/>
        <v>1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12.1</v>
      </c>
      <c r="BO30" t="s">
        <v>109</v>
      </c>
      <c r="BP30">
        <v>14</v>
      </c>
      <c r="BQ30">
        <v>18</v>
      </c>
      <c r="BR30" t="s">
        <v>109</v>
      </c>
      <c r="BS30" t="s">
        <v>109</v>
      </c>
      <c r="BT30" t="s">
        <v>109</v>
      </c>
      <c r="BU30" t="s">
        <v>109</v>
      </c>
      <c r="BV30" t="s">
        <v>109</v>
      </c>
      <c r="BW30" t="s">
        <v>109</v>
      </c>
      <c r="BX30" t="s">
        <v>109</v>
      </c>
      <c r="BY30">
        <v>1.8</v>
      </c>
      <c r="BZ30">
        <v>5.0999999999999997E-2</v>
      </c>
      <c r="CA30">
        <v>306</v>
      </c>
      <c r="CB30">
        <v>0.85</v>
      </c>
      <c r="CC30">
        <v>1</v>
      </c>
      <c r="CD30">
        <f t="shared" si="5"/>
        <v>3</v>
      </c>
      <c r="CE30" t="s">
        <v>109</v>
      </c>
      <c r="CF30" t="s">
        <v>109</v>
      </c>
      <c r="CG30" t="s">
        <v>109</v>
      </c>
      <c r="CH30" t="s">
        <v>109</v>
      </c>
      <c r="CI30" t="s">
        <v>109</v>
      </c>
      <c r="CJ30" t="s">
        <v>109</v>
      </c>
      <c r="CK30" t="s">
        <v>109</v>
      </c>
      <c r="CL30">
        <f>VLOOKUP(B30,'Inflammatory Mediators'!B$3:W$147,2,FALSE)</f>
        <v>1.0349999999999999</v>
      </c>
      <c r="CM30">
        <f>VLOOKUP(B30,'Inflammatory Mediators'!B$3:W$147,3,FALSE)</f>
        <v>0</v>
      </c>
      <c r="CN30">
        <f>VLOOKUP(B30,'Inflammatory Mediators'!B$3:W$147,4,FALSE)</f>
        <v>0</v>
      </c>
      <c r="CO30">
        <f>VLOOKUP(B30,'Inflammatory Mediators'!B$3:W$147,5,FALSE)</f>
        <v>0.46</v>
      </c>
      <c r="CP30">
        <f>VLOOKUP(B30,'Inflammatory Mediators'!B$3:W$147,6,FALSE)</f>
        <v>0</v>
      </c>
      <c r="CQ30">
        <f>VLOOKUP(B30,'Inflammatory Mediators'!B$3:W$147,7,FALSE)</f>
        <v>0</v>
      </c>
      <c r="CR30">
        <f>VLOOKUP(B30,'Inflammatory Mediators'!B$3:W$147,8,FALSE)</f>
        <v>4.6500000000000004</v>
      </c>
      <c r="CS30">
        <f>VLOOKUP(B30,'Inflammatory Mediators'!B$3:W$147,9,FALSE)</f>
        <v>0</v>
      </c>
      <c r="CT30">
        <f>VLOOKUP(B30,'Inflammatory Mediators'!B$3:W$147,10,FALSE)</f>
        <v>10.815</v>
      </c>
      <c r="CU30">
        <f>VLOOKUP(B30,'Inflammatory Mediators'!B$3:W$147,11,FALSE)</f>
        <v>1.3900000000000001</v>
      </c>
      <c r="CV30">
        <f>VLOOKUP(B30,'Inflammatory Mediators'!B$3:W$147,12,FALSE)</f>
        <v>0</v>
      </c>
      <c r="CW30">
        <f>VLOOKUP(B30,'Inflammatory Mediators'!B$3:W$147,13,FALSE)</f>
        <v>0</v>
      </c>
      <c r="CX30">
        <f>VLOOKUP(B30,'Inflammatory Mediators'!B$3:W$147,14,FALSE)</f>
        <v>0</v>
      </c>
      <c r="CY30">
        <f>VLOOKUP(B30,'Inflammatory Mediators'!B$3:W$147,15,FALSE)</f>
        <v>0</v>
      </c>
      <c r="CZ30">
        <f>VLOOKUP(B30,'Inflammatory Mediators'!B$3:W$147,16,FALSE)</f>
        <v>28.02</v>
      </c>
      <c r="DA30">
        <f>VLOOKUP(B30,'Inflammatory Mediators'!B$3:W$147,17,FALSE)</f>
        <v>14.379999999999999</v>
      </c>
      <c r="DB30">
        <f>VLOOKUP(B30,'Inflammatory Mediators'!B$3:W$147,18,FALSE)</f>
        <v>16.914999999999999</v>
      </c>
      <c r="DC30">
        <f>VLOOKUP(B30,'Inflammatory Mediators'!B$3:W$147,19,FALSE)</f>
        <v>0.57999999999999996</v>
      </c>
      <c r="DD30">
        <f>VLOOKUP(B30,'Inflammatory Mediators'!B$3:W$147,20,FALSE)</f>
        <v>14.97</v>
      </c>
      <c r="DE30">
        <f>VLOOKUP(B30,'Inflammatory Mediators'!B$3:W$147,21,FALSE)</f>
        <v>0.32500000000000001</v>
      </c>
      <c r="DF30">
        <f>VLOOKUP(B30,'Inflammatory Mediators'!B$3:W$147,22,FALSE)</f>
        <v>0</v>
      </c>
      <c r="DG30">
        <v>1615.3209999999999</v>
      </c>
      <c r="DH30">
        <v>0.27400000000000002</v>
      </c>
    </row>
    <row r="31" spans="1:112" x14ac:dyDescent="0.25">
      <c r="A31">
        <v>31</v>
      </c>
      <c r="B31">
        <v>2319014</v>
      </c>
      <c r="C31">
        <v>212</v>
      </c>
      <c r="D31" t="s">
        <v>109</v>
      </c>
      <c r="E31">
        <v>1</v>
      </c>
      <c r="F31">
        <v>0</v>
      </c>
      <c r="G31">
        <v>1</v>
      </c>
      <c r="H31">
        <v>87</v>
      </c>
      <c r="I31">
        <v>1</v>
      </c>
      <c r="J31">
        <v>0</v>
      </c>
      <c r="K31">
        <v>154</v>
      </c>
      <c r="L31">
        <v>49.25</v>
      </c>
      <c r="M31" s="2">
        <f t="shared" si="0"/>
        <v>20.766571091246416</v>
      </c>
      <c r="N31" t="str">
        <f t="shared" si="1"/>
        <v>NA</v>
      </c>
      <c r="O31">
        <v>1</v>
      </c>
      <c r="P31">
        <v>1</v>
      </c>
      <c r="Q31">
        <v>1</v>
      </c>
      <c r="R31">
        <v>1</v>
      </c>
      <c r="S31">
        <v>1</v>
      </c>
      <c r="T31">
        <v>5</v>
      </c>
      <c r="U31">
        <v>20</v>
      </c>
      <c r="V31">
        <v>0</v>
      </c>
      <c r="W31">
        <v>4</v>
      </c>
      <c r="X31">
        <v>0</v>
      </c>
      <c r="Y31">
        <f t="shared" si="2"/>
        <v>7</v>
      </c>
      <c r="Z31" s="3" t="str">
        <f t="shared" si="3"/>
        <v>4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1</v>
      </c>
      <c r="AT31" s="4" t="str">
        <f t="shared" si="4"/>
        <v>0</v>
      </c>
      <c r="AU31">
        <v>0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5.4</v>
      </c>
      <c r="BO31" t="s">
        <v>109</v>
      </c>
      <c r="BP31">
        <v>12</v>
      </c>
      <c r="BQ31">
        <v>14</v>
      </c>
      <c r="BR31" t="s">
        <v>109</v>
      </c>
      <c r="BS31" t="s">
        <v>109</v>
      </c>
      <c r="BT31" t="s">
        <v>109</v>
      </c>
      <c r="BU31" t="s">
        <v>109</v>
      </c>
      <c r="BV31">
        <v>60</v>
      </c>
      <c r="BW31" t="s">
        <v>109</v>
      </c>
      <c r="BX31" t="s">
        <v>109</v>
      </c>
      <c r="BY31">
        <v>0.8</v>
      </c>
      <c r="BZ31">
        <v>7.0000000000000007E-2</v>
      </c>
      <c r="CA31">
        <v>119</v>
      </c>
      <c r="CB31">
        <v>1.86</v>
      </c>
      <c r="CC31">
        <v>1</v>
      </c>
      <c r="CD31">
        <f t="shared" si="5"/>
        <v>2</v>
      </c>
      <c r="CE31" t="s">
        <v>109</v>
      </c>
      <c r="CF31" t="s">
        <v>109</v>
      </c>
      <c r="CG31" t="s">
        <v>109</v>
      </c>
      <c r="CH31" t="s">
        <v>109</v>
      </c>
      <c r="CI31" t="s">
        <v>109</v>
      </c>
      <c r="CJ31" t="s">
        <v>109</v>
      </c>
      <c r="CK31" t="s">
        <v>109</v>
      </c>
      <c r="CL31">
        <f>VLOOKUP(B31,'Inflammatory Mediators'!B$3:W$147,2,FALSE)</f>
        <v>8.125</v>
      </c>
      <c r="CM31">
        <f>VLOOKUP(B31,'Inflammatory Mediators'!B$3:W$147,3,FALSE)</f>
        <v>0</v>
      </c>
      <c r="CN31">
        <f>VLOOKUP(B31,'Inflammatory Mediators'!B$3:W$147,4,FALSE)</f>
        <v>0.11499999999999999</v>
      </c>
      <c r="CO31">
        <f>VLOOKUP(B31,'Inflammatory Mediators'!B$3:W$147,5,FALSE)</f>
        <v>2.73</v>
      </c>
      <c r="CP31">
        <f>VLOOKUP(B31,'Inflammatory Mediators'!B$3:W$147,6,FALSE)</f>
        <v>1.5349999999999999</v>
      </c>
      <c r="CQ31">
        <f>VLOOKUP(B31,'Inflammatory Mediators'!B$3:W$147,7,FALSE)</f>
        <v>0</v>
      </c>
      <c r="CR31">
        <f>VLOOKUP(B31,'Inflammatory Mediators'!B$3:W$147,8,FALSE)</f>
        <v>12.475</v>
      </c>
      <c r="CS31">
        <f>VLOOKUP(B31,'Inflammatory Mediators'!B$3:W$147,9,FALSE)</f>
        <v>0.46</v>
      </c>
      <c r="CT31">
        <f>VLOOKUP(B31,'Inflammatory Mediators'!B$3:W$147,10,FALSE)</f>
        <v>10.135</v>
      </c>
      <c r="CU31">
        <f>VLOOKUP(B31,'Inflammatory Mediators'!B$3:W$147,11,FALSE)</f>
        <v>13.385000000000002</v>
      </c>
      <c r="CV31">
        <f>VLOOKUP(B31,'Inflammatory Mediators'!B$3:W$147,12,FALSE)</f>
        <v>0.64500000000000002</v>
      </c>
      <c r="CW31">
        <f>VLOOKUP(B31,'Inflammatory Mediators'!B$3:W$147,13,FALSE)</f>
        <v>0.745</v>
      </c>
      <c r="CX31">
        <f>VLOOKUP(B31,'Inflammatory Mediators'!B$3:W$147,14,FALSE)</f>
        <v>15.465</v>
      </c>
      <c r="CY31">
        <f>VLOOKUP(B31,'Inflammatory Mediators'!B$3:W$147,15,FALSE)</f>
        <v>0</v>
      </c>
      <c r="CZ31">
        <f>VLOOKUP(B31,'Inflammatory Mediators'!B$3:W$147,16,FALSE)</f>
        <v>63.14</v>
      </c>
      <c r="DA31">
        <f>VLOOKUP(B31,'Inflammatory Mediators'!B$3:W$147,17,FALSE)</f>
        <v>48.06</v>
      </c>
      <c r="DB31">
        <f>VLOOKUP(B31,'Inflammatory Mediators'!B$3:W$147,18,FALSE)</f>
        <v>105.47999999999999</v>
      </c>
      <c r="DC31">
        <f>VLOOKUP(B31,'Inflammatory Mediators'!B$3:W$147,19,FALSE)</f>
        <v>3.9950000000000001</v>
      </c>
      <c r="DD31">
        <f>VLOOKUP(B31,'Inflammatory Mediators'!B$3:W$147,20,FALSE)</f>
        <v>42.105000000000004</v>
      </c>
      <c r="DE31">
        <f>VLOOKUP(B31,'Inflammatory Mediators'!B$3:W$147,21,FALSE)</f>
        <v>1.7050000000000001</v>
      </c>
      <c r="DF31">
        <f>VLOOKUP(B31,'Inflammatory Mediators'!B$3:W$147,22,FALSE)</f>
        <v>1.345</v>
      </c>
      <c r="DG31">
        <v>905.85400000000004</v>
      </c>
      <c r="DH31">
        <v>0.49299999999999999</v>
      </c>
    </row>
    <row r="32" spans="1:112" x14ac:dyDescent="0.25">
      <c r="A32">
        <v>32</v>
      </c>
      <c r="B32">
        <v>4892072</v>
      </c>
      <c r="C32">
        <v>213</v>
      </c>
      <c r="D32" t="s">
        <v>109</v>
      </c>
      <c r="E32">
        <v>1</v>
      </c>
      <c r="F32">
        <v>0</v>
      </c>
      <c r="G32">
        <v>1</v>
      </c>
      <c r="H32">
        <v>72</v>
      </c>
      <c r="I32">
        <v>0</v>
      </c>
      <c r="J32">
        <v>0</v>
      </c>
      <c r="K32">
        <v>182.9</v>
      </c>
      <c r="L32">
        <v>68</v>
      </c>
      <c r="M32" s="2">
        <f t="shared" si="0"/>
        <v>20.327384484406355</v>
      </c>
      <c r="N32" t="str">
        <f t="shared" si="1"/>
        <v>NA</v>
      </c>
      <c r="O32">
        <v>1</v>
      </c>
      <c r="P32">
        <v>1</v>
      </c>
      <c r="Q32">
        <v>0</v>
      </c>
      <c r="R32">
        <v>0</v>
      </c>
      <c r="S32">
        <v>1</v>
      </c>
      <c r="T32">
        <v>11</v>
      </c>
      <c r="U32">
        <v>14</v>
      </c>
      <c r="V32">
        <v>0</v>
      </c>
      <c r="W32">
        <v>4</v>
      </c>
      <c r="X32">
        <v>2</v>
      </c>
      <c r="Y32">
        <f t="shared" si="2"/>
        <v>11</v>
      </c>
      <c r="Z32" s="3" t="str">
        <f t="shared" si="3"/>
        <v>3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 s="4" t="str">
        <f t="shared" si="4"/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 t="s">
        <v>121</v>
      </c>
      <c r="BO32" t="s">
        <v>109</v>
      </c>
      <c r="BP32">
        <v>20</v>
      </c>
      <c r="BQ32">
        <v>40</v>
      </c>
      <c r="BR32" t="s">
        <v>109</v>
      </c>
      <c r="BS32" t="s">
        <v>109</v>
      </c>
      <c r="BT32" t="s">
        <v>109</v>
      </c>
      <c r="BU32" t="s">
        <v>109</v>
      </c>
      <c r="BV32" t="s">
        <v>109</v>
      </c>
      <c r="BW32" t="s">
        <v>109</v>
      </c>
      <c r="BX32" t="s">
        <v>109</v>
      </c>
      <c r="BY32" t="s">
        <v>109</v>
      </c>
      <c r="BZ32" t="s">
        <v>109</v>
      </c>
      <c r="CA32">
        <v>96</v>
      </c>
      <c r="CB32">
        <v>0.79600000000000004</v>
      </c>
      <c r="CC32">
        <v>1</v>
      </c>
      <c r="CD32">
        <f t="shared" si="5"/>
        <v>2</v>
      </c>
      <c r="CE32" t="s">
        <v>109</v>
      </c>
      <c r="CF32" t="s">
        <v>109</v>
      </c>
      <c r="CG32" t="s">
        <v>109</v>
      </c>
      <c r="CH32" t="s">
        <v>109</v>
      </c>
      <c r="CI32" t="s">
        <v>109</v>
      </c>
      <c r="CJ32" t="s">
        <v>109</v>
      </c>
      <c r="CK32" t="s">
        <v>109</v>
      </c>
      <c r="CL32">
        <f>VLOOKUP(B32,'Inflammatory Mediators'!B$3:W$147,2,FALSE)</f>
        <v>11.555</v>
      </c>
      <c r="CM32">
        <f>VLOOKUP(B32,'Inflammatory Mediators'!B$3:W$147,3,FALSE)</f>
        <v>77.14</v>
      </c>
      <c r="CN32">
        <f>VLOOKUP(B32,'Inflammatory Mediators'!B$3:W$147,4,FALSE)</f>
        <v>1.3</v>
      </c>
      <c r="CO32">
        <f>VLOOKUP(B32,'Inflammatory Mediators'!B$3:W$147,5,FALSE)</f>
        <v>8.4</v>
      </c>
      <c r="CP32">
        <f>VLOOKUP(B32,'Inflammatory Mediators'!B$3:W$147,6,FALSE)</f>
        <v>6.67</v>
      </c>
      <c r="CQ32">
        <f>VLOOKUP(B32,'Inflammatory Mediators'!B$3:W$147,7,FALSE)</f>
        <v>25.98</v>
      </c>
      <c r="CR32">
        <f>VLOOKUP(B32,'Inflammatory Mediators'!B$3:W$147,8,FALSE)</f>
        <v>25.045000000000002</v>
      </c>
      <c r="CS32">
        <f>VLOOKUP(B32,'Inflammatory Mediators'!B$3:W$147,9,FALSE)</f>
        <v>2.1949999999999998</v>
      </c>
      <c r="CT32">
        <f>VLOOKUP(B32,'Inflammatory Mediators'!B$3:W$147,10,FALSE)</f>
        <v>29.78</v>
      </c>
      <c r="CU32">
        <f>VLOOKUP(B32,'Inflammatory Mediators'!B$3:W$147,11,FALSE)</f>
        <v>4.6099999999999994</v>
      </c>
      <c r="CV32">
        <f>VLOOKUP(B32,'Inflammatory Mediators'!B$3:W$147,12,FALSE)</f>
        <v>1.23</v>
      </c>
      <c r="CW32">
        <f>VLOOKUP(B32,'Inflammatory Mediators'!B$3:W$147,13,FALSE)</f>
        <v>17.465</v>
      </c>
      <c r="CX32">
        <f>VLOOKUP(B32,'Inflammatory Mediators'!B$3:W$147,14,FALSE)</f>
        <v>34.540000000000006</v>
      </c>
      <c r="CY32">
        <f>VLOOKUP(B32,'Inflammatory Mediators'!B$3:W$147,15,FALSE)</f>
        <v>17.254999999999999</v>
      </c>
      <c r="CZ32">
        <f>VLOOKUP(B32,'Inflammatory Mediators'!B$3:W$147,16,FALSE)</f>
        <v>188.1</v>
      </c>
      <c r="DA32">
        <f>VLOOKUP(B32,'Inflammatory Mediators'!B$3:W$147,17,FALSE)</f>
        <v>50.784999999999997</v>
      </c>
      <c r="DB32">
        <f>VLOOKUP(B32,'Inflammatory Mediators'!B$3:W$147,18,FALSE)</f>
        <v>69.914999999999992</v>
      </c>
      <c r="DC32">
        <f>VLOOKUP(B32,'Inflammatory Mediators'!B$3:W$147,19,FALSE)</f>
        <v>2.16</v>
      </c>
      <c r="DD32">
        <f>VLOOKUP(B32,'Inflammatory Mediators'!B$3:W$147,20,FALSE)</f>
        <v>50.435000000000002</v>
      </c>
      <c r="DE32">
        <f>VLOOKUP(B32,'Inflammatory Mediators'!B$3:W$147,21,FALSE)</f>
        <v>8.6000000000000014</v>
      </c>
      <c r="DF32">
        <f>VLOOKUP(B32,'Inflammatory Mediators'!B$3:W$147,22,FALSE)</f>
        <v>9.98</v>
      </c>
      <c r="DG32">
        <v>739.57600000000002</v>
      </c>
      <c r="DH32" t="s">
        <v>282</v>
      </c>
    </row>
    <row r="33" spans="1:112" x14ac:dyDescent="0.25">
      <c r="A33">
        <v>33</v>
      </c>
      <c r="B33">
        <v>5016710</v>
      </c>
      <c r="C33">
        <v>215</v>
      </c>
      <c r="D33" t="s">
        <v>109</v>
      </c>
      <c r="E33">
        <v>1</v>
      </c>
      <c r="F33">
        <v>0</v>
      </c>
      <c r="G33">
        <v>2</v>
      </c>
      <c r="H33">
        <v>55</v>
      </c>
      <c r="I33">
        <v>1</v>
      </c>
      <c r="J33">
        <v>0</v>
      </c>
      <c r="K33">
        <v>165.1</v>
      </c>
      <c r="L33">
        <v>45.4</v>
      </c>
      <c r="M33" s="2">
        <f t="shared" si="0"/>
        <v>16.655654613084373</v>
      </c>
      <c r="N33" t="str">
        <f t="shared" si="1"/>
        <v>NA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0</v>
      </c>
      <c r="Y33">
        <f t="shared" si="2"/>
        <v>2</v>
      </c>
      <c r="Z33" s="3" t="str">
        <f t="shared" si="3"/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4" t="str">
        <f t="shared" si="4"/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t="s">
        <v>109</v>
      </c>
      <c r="BO33" t="s">
        <v>109</v>
      </c>
      <c r="BP33">
        <v>15</v>
      </c>
      <c r="BQ33">
        <v>18</v>
      </c>
      <c r="BR33" t="s">
        <v>109</v>
      </c>
      <c r="BS33" t="s">
        <v>109</v>
      </c>
      <c r="BT33" t="s">
        <v>109</v>
      </c>
      <c r="BU33" t="s">
        <v>109</v>
      </c>
      <c r="BV33" t="s">
        <v>109</v>
      </c>
      <c r="BW33" t="s">
        <v>109</v>
      </c>
      <c r="BX33" t="s">
        <v>109</v>
      </c>
      <c r="BY33" t="s">
        <v>109</v>
      </c>
      <c r="BZ33" t="s">
        <v>109</v>
      </c>
      <c r="CA33">
        <v>155</v>
      </c>
      <c r="CB33">
        <v>0.57299999999999995</v>
      </c>
      <c r="CC33">
        <v>1</v>
      </c>
      <c r="CD33">
        <f t="shared" si="5"/>
        <v>2</v>
      </c>
      <c r="CE33" t="s">
        <v>109</v>
      </c>
      <c r="CF33" t="s">
        <v>109</v>
      </c>
      <c r="CG33" t="s">
        <v>109</v>
      </c>
      <c r="CH33" t="s">
        <v>109</v>
      </c>
      <c r="CI33" t="s">
        <v>109</v>
      </c>
      <c r="CJ33" t="s">
        <v>109</v>
      </c>
      <c r="CK33" t="s">
        <v>109</v>
      </c>
      <c r="CL33">
        <f>VLOOKUP(B33,'Inflammatory Mediators'!B$3:W$147,2,FALSE)</f>
        <v>4.335</v>
      </c>
      <c r="CM33">
        <f>VLOOKUP(B33,'Inflammatory Mediators'!B$3:W$147,3,FALSE)</f>
        <v>1.8800000000000001</v>
      </c>
      <c r="CN33">
        <f>VLOOKUP(B33,'Inflammatory Mediators'!B$3:W$147,4,FALSE)</f>
        <v>0.14000000000000001</v>
      </c>
      <c r="CO33">
        <f>VLOOKUP(B33,'Inflammatory Mediators'!B$3:W$147,5,FALSE)</f>
        <v>8.51</v>
      </c>
      <c r="CP33">
        <f>VLOOKUP(B33,'Inflammatory Mediators'!B$3:W$147,6,FALSE)</f>
        <v>1.47</v>
      </c>
      <c r="CQ33">
        <f>VLOOKUP(B33,'Inflammatory Mediators'!B$3:W$147,7,FALSE)</f>
        <v>8.5150000000000006</v>
      </c>
      <c r="CR33">
        <f>VLOOKUP(B33,'Inflammatory Mediators'!B$3:W$147,8,FALSE)</f>
        <v>2.13</v>
      </c>
      <c r="CS33">
        <f>VLOOKUP(B33,'Inflammatory Mediators'!B$3:W$147,9,FALSE)</f>
        <v>2.9449999999999998</v>
      </c>
      <c r="CT33">
        <f>VLOOKUP(B33,'Inflammatory Mediators'!B$3:W$147,10,FALSE)</f>
        <v>3.5199999999999996</v>
      </c>
      <c r="CU33">
        <f>VLOOKUP(B33,'Inflammatory Mediators'!B$3:W$147,11,FALSE)</f>
        <v>2.1149999999999998</v>
      </c>
      <c r="CV33">
        <f>VLOOKUP(B33,'Inflammatory Mediators'!B$3:W$147,12,FALSE)</f>
        <v>0.60499999999999998</v>
      </c>
      <c r="CW33">
        <f>VLOOKUP(B33,'Inflammatory Mediators'!B$3:W$147,13,FALSE)</f>
        <v>1.87</v>
      </c>
      <c r="CX33">
        <f>VLOOKUP(B33,'Inflammatory Mediators'!B$3:W$147,14,FALSE)</f>
        <v>2.9699999999999998</v>
      </c>
      <c r="CY33">
        <f>VLOOKUP(B33,'Inflammatory Mediators'!B$3:W$147,15,FALSE)</f>
        <v>0.89999999999999991</v>
      </c>
      <c r="CZ33">
        <f>VLOOKUP(B33,'Inflammatory Mediators'!B$3:W$147,16,FALSE)</f>
        <v>238.65</v>
      </c>
      <c r="DA33">
        <f>VLOOKUP(B33,'Inflammatory Mediators'!B$3:W$147,17,FALSE)</f>
        <v>5.6300000000000008</v>
      </c>
      <c r="DB33">
        <f>VLOOKUP(B33,'Inflammatory Mediators'!B$3:W$147,18,FALSE)</f>
        <v>17.715</v>
      </c>
      <c r="DC33">
        <f>VLOOKUP(B33,'Inflammatory Mediators'!B$3:W$147,19,FALSE)</f>
        <v>0</v>
      </c>
      <c r="DD33">
        <f>VLOOKUP(B33,'Inflammatory Mediators'!B$3:W$147,20,FALSE)</f>
        <v>0</v>
      </c>
      <c r="DE33">
        <f>VLOOKUP(B33,'Inflammatory Mediators'!B$3:W$147,21,FALSE)</f>
        <v>2.9450000000000003</v>
      </c>
      <c r="DF33">
        <f>VLOOKUP(B33,'Inflammatory Mediators'!B$3:W$147,22,FALSE)</f>
        <v>0</v>
      </c>
      <c r="DG33">
        <v>1320.9</v>
      </c>
      <c r="DH33">
        <v>25.536999999999999</v>
      </c>
    </row>
    <row r="34" spans="1:112" x14ac:dyDescent="0.25">
      <c r="A34">
        <v>34</v>
      </c>
      <c r="B34">
        <v>4693592</v>
      </c>
      <c r="C34">
        <v>227</v>
      </c>
      <c r="D34" t="s">
        <v>109</v>
      </c>
      <c r="E34">
        <v>1</v>
      </c>
      <c r="F34">
        <v>0</v>
      </c>
      <c r="G34">
        <v>1</v>
      </c>
      <c r="H34">
        <v>77</v>
      </c>
      <c r="I34">
        <v>0</v>
      </c>
      <c r="J34">
        <v>0</v>
      </c>
      <c r="K34">
        <v>182.9</v>
      </c>
      <c r="L34">
        <v>107</v>
      </c>
      <c r="M34" s="2">
        <f t="shared" si="0"/>
        <v>31.985737350462944</v>
      </c>
      <c r="N34" t="str">
        <f t="shared" ref="N34:N65" si="6">IF(M34&gt;=40,"III",IF(M34&gt;=35,"II",IF(M34&gt;=30,"I",IF(M34&lt;30,"NA"))))</f>
        <v>I</v>
      </c>
      <c r="O34">
        <v>1</v>
      </c>
      <c r="P34">
        <v>1</v>
      </c>
      <c r="Q34">
        <v>0</v>
      </c>
      <c r="R34">
        <v>1</v>
      </c>
      <c r="S34">
        <v>0</v>
      </c>
      <c r="T34">
        <v>0</v>
      </c>
      <c r="U34">
        <v>21</v>
      </c>
      <c r="V34">
        <v>0</v>
      </c>
      <c r="W34">
        <v>4</v>
      </c>
      <c r="X34">
        <v>2</v>
      </c>
      <c r="Y34">
        <f t="shared" ref="Y34:Y65" si="7">SUM(Z34+AA34+AB34+AC34+AD34+AE34+AF34+AG34+AH34+AI34+AJ34+AK34*2+AM34*2+AN34*2+AO34*2+AP34*3+AQ34*6+AR34*6)</f>
        <v>11</v>
      </c>
      <c r="Z34" s="3" t="str">
        <f t="shared" ref="Z34:Z65" si="8">IF(H34&gt;=80,"4",IF(H34&gt;=70,"3",IF(H34&gt;=60,"2",IF(H34&gt;=50,"1",IF(H34&lt;50,"0")))))</f>
        <v>3</v>
      </c>
      <c r="AA34">
        <v>0</v>
      </c>
      <c r="AB34">
        <v>1</v>
      </c>
      <c r="AC34">
        <v>0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1</v>
      </c>
      <c r="AQ34">
        <v>0</v>
      </c>
      <c r="AR34">
        <v>0</v>
      </c>
      <c r="AS34">
        <v>1</v>
      </c>
      <c r="AT34" s="4" t="str">
        <f t="shared" ref="AT34:AT51" si="9">IF(M34&gt;=30,"1","0")</f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1</v>
      </c>
      <c r="BN34">
        <v>6.8</v>
      </c>
      <c r="BO34" t="s">
        <v>109</v>
      </c>
      <c r="BP34">
        <v>7</v>
      </c>
      <c r="BQ34">
        <v>13</v>
      </c>
      <c r="BR34" t="s">
        <v>109</v>
      </c>
      <c r="BS34" t="s">
        <v>109</v>
      </c>
      <c r="BT34" t="s">
        <v>109</v>
      </c>
      <c r="BU34" t="s">
        <v>109</v>
      </c>
      <c r="BV34" t="s">
        <v>109</v>
      </c>
      <c r="BW34" t="s">
        <v>109</v>
      </c>
      <c r="BX34">
        <v>233</v>
      </c>
      <c r="BY34" t="s">
        <v>109</v>
      </c>
      <c r="BZ34" t="s">
        <v>109</v>
      </c>
      <c r="CA34">
        <v>127</v>
      </c>
      <c r="CB34">
        <v>2.2709999999999999</v>
      </c>
      <c r="CC34">
        <v>1</v>
      </c>
      <c r="CD34">
        <f t="shared" ref="CD34:CD65" si="10">SUM(CC34,AT34,AS34,AL34)</f>
        <v>3</v>
      </c>
      <c r="CE34" t="s">
        <v>109</v>
      </c>
      <c r="CF34" t="s">
        <v>109</v>
      </c>
      <c r="CG34" t="s">
        <v>109</v>
      </c>
      <c r="CH34" t="s">
        <v>109</v>
      </c>
      <c r="CI34" t="s">
        <v>109</v>
      </c>
      <c r="CJ34" t="s">
        <v>109</v>
      </c>
      <c r="CK34" t="s">
        <v>109</v>
      </c>
      <c r="CL34">
        <f>VLOOKUP(B34,'Inflammatory Mediators'!B$3:W$147,2,FALSE)</f>
        <v>2.4749999999999996</v>
      </c>
      <c r="CM34">
        <f>VLOOKUP(B34,'Inflammatory Mediators'!B$3:W$147,3,FALSE)</f>
        <v>0</v>
      </c>
      <c r="CN34">
        <f>VLOOKUP(B34,'Inflammatory Mediators'!B$3:W$147,4,FALSE)</f>
        <v>0</v>
      </c>
      <c r="CO34">
        <f>VLOOKUP(B34,'Inflammatory Mediators'!B$3:W$147,5,FALSE)</f>
        <v>0.95</v>
      </c>
      <c r="CP34">
        <f>VLOOKUP(B34,'Inflammatory Mediators'!B$3:W$147,6,FALSE)</f>
        <v>0</v>
      </c>
      <c r="CQ34">
        <f>VLOOKUP(B34,'Inflammatory Mediators'!B$3:W$147,7,FALSE)</f>
        <v>0</v>
      </c>
      <c r="CR34">
        <f>VLOOKUP(B34,'Inflammatory Mediators'!B$3:W$147,8,FALSE)</f>
        <v>10.805</v>
      </c>
      <c r="CS34">
        <f>VLOOKUP(B34,'Inflammatory Mediators'!B$3:W$147,9,FALSE)</f>
        <v>0</v>
      </c>
      <c r="CT34">
        <f>VLOOKUP(B34,'Inflammatory Mediators'!B$3:W$147,10,FALSE)</f>
        <v>7.57</v>
      </c>
      <c r="CU34">
        <f>VLOOKUP(B34,'Inflammatory Mediators'!B$3:W$147,11,FALSE)</f>
        <v>3.645</v>
      </c>
      <c r="CV34">
        <f>VLOOKUP(B34,'Inflammatory Mediators'!B$3:W$147,12,FALSE)</f>
        <v>0</v>
      </c>
      <c r="CW34">
        <f>VLOOKUP(B34,'Inflammatory Mediators'!B$3:W$147,13,FALSE)</f>
        <v>0</v>
      </c>
      <c r="CX34">
        <f>VLOOKUP(B34,'Inflammatory Mediators'!B$3:W$147,14,FALSE)</f>
        <v>0</v>
      </c>
      <c r="CY34">
        <f>VLOOKUP(B34,'Inflammatory Mediators'!B$3:W$147,15,FALSE)</f>
        <v>0</v>
      </c>
      <c r="CZ34">
        <f>VLOOKUP(B34,'Inflammatory Mediators'!B$3:W$147,16,FALSE)</f>
        <v>39.760000000000005</v>
      </c>
      <c r="DA34">
        <f>VLOOKUP(B34,'Inflammatory Mediators'!B$3:W$147,17,FALSE)</f>
        <v>25.38</v>
      </c>
      <c r="DB34">
        <f>VLOOKUP(B34,'Inflammatory Mediators'!B$3:W$147,18,FALSE)</f>
        <v>13.07</v>
      </c>
      <c r="DC34">
        <f>VLOOKUP(B34,'Inflammatory Mediators'!B$3:W$147,19,FALSE)</f>
        <v>0.85000000000000009</v>
      </c>
      <c r="DD34">
        <f>VLOOKUP(B34,'Inflammatory Mediators'!B$3:W$147,20,FALSE)</f>
        <v>14.05</v>
      </c>
      <c r="DE34">
        <f>VLOOKUP(B34,'Inflammatory Mediators'!B$3:W$147,21,FALSE)</f>
        <v>0.65</v>
      </c>
      <c r="DF34">
        <f>VLOOKUP(B34,'Inflammatory Mediators'!B$3:W$147,22,FALSE)</f>
        <v>0</v>
      </c>
      <c r="DG34">
        <v>1456.123</v>
      </c>
      <c r="DH34">
        <v>0.35199999999999998</v>
      </c>
    </row>
    <row r="35" spans="1:112" x14ac:dyDescent="0.25">
      <c r="A35">
        <v>35</v>
      </c>
      <c r="B35">
        <v>784880</v>
      </c>
      <c r="C35">
        <v>228</v>
      </c>
      <c r="D35" t="s">
        <v>109</v>
      </c>
      <c r="E35">
        <v>1</v>
      </c>
      <c r="F35">
        <v>0</v>
      </c>
      <c r="G35">
        <v>1</v>
      </c>
      <c r="H35">
        <v>61</v>
      </c>
      <c r="I35">
        <v>0</v>
      </c>
      <c r="J35">
        <v>4</v>
      </c>
      <c r="K35">
        <v>170.2</v>
      </c>
      <c r="L35">
        <v>92.4</v>
      </c>
      <c r="M35" s="2">
        <f t="shared" si="0"/>
        <v>31.897221903863709</v>
      </c>
      <c r="N35" t="str">
        <f t="shared" si="6"/>
        <v>I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9</v>
      </c>
      <c r="V35">
        <v>0</v>
      </c>
      <c r="W35">
        <v>4</v>
      </c>
      <c r="X35">
        <v>2</v>
      </c>
      <c r="Y35">
        <f t="shared" si="7"/>
        <v>9</v>
      </c>
      <c r="Z35" s="3" t="str">
        <f t="shared" si="8"/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1</v>
      </c>
      <c r="AT35" s="4" t="str">
        <f t="shared" si="9"/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1</v>
      </c>
      <c r="BM35">
        <v>1</v>
      </c>
      <c r="BN35" t="s">
        <v>109</v>
      </c>
      <c r="BO35" t="s">
        <v>109</v>
      </c>
      <c r="BP35">
        <v>8</v>
      </c>
      <c r="BQ35">
        <v>9</v>
      </c>
      <c r="BR35" t="s">
        <v>109</v>
      </c>
      <c r="BS35">
        <v>14.08</v>
      </c>
      <c r="BT35" t="s">
        <v>109</v>
      </c>
      <c r="BU35" t="s">
        <v>109</v>
      </c>
      <c r="BV35">
        <v>25</v>
      </c>
      <c r="BW35" t="s">
        <v>109</v>
      </c>
      <c r="BX35" t="s">
        <v>109</v>
      </c>
      <c r="BY35">
        <v>1.6</v>
      </c>
      <c r="BZ35">
        <v>0.214</v>
      </c>
      <c r="CA35">
        <v>170</v>
      </c>
      <c r="CB35">
        <v>1.222</v>
      </c>
      <c r="CC35">
        <v>0</v>
      </c>
      <c r="CD35">
        <f t="shared" si="10"/>
        <v>2</v>
      </c>
      <c r="CE35" t="s">
        <v>109</v>
      </c>
      <c r="CF35" t="s">
        <v>109</v>
      </c>
      <c r="CG35" t="s">
        <v>109</v>
      </c>
      <c r="CH35" t="s">
        <v>109</v>
      </c>
      <c r="CI35" t="s">
        <v>109</v>
      </c>
      <c r="CJ35" t="s">
        <v>109</v>
      </c>
      <c r="CK35" t="s">
        <v>109</v>
      </c>
      <c r="CL35">
        <f>VLOOKUP(B35,'Inflammatory Mediators'!B$3:W$147,2,FALSE)</f>
        <v>0</v>
      </c>
      <c r="CM35">
        <f>VLOOKUP(B35,'Inflammatory Mediators'!B$3:W$147,3,FALSE)</f>
        <v>0</v>
      </c>
      <c r="CN35">
        <f>VLOOKUP(B35,'Inflammatory Mediators'!B$3:W$147,4,FALSE)</f>
        <v>0</v>
      </c>
      <c r="CO35">
        <f>VLOOKUP(B35,'Inflammatory Mediators'!B$3:W$147,5,FALSE)</f>
        <v>0.46</v>
      </c>
      <c r="CP35">
        <f>VLOOKUP(B35,'Inflammatory Mediators'!B$3:W$147,6,FALSE)</f>
        <v>0</v>
      </c>
      <c r="CQ35">
        <f>VLOOKUP(B35,'Inflammatory Mediators'!B$3:W$147,7,FALSE)</f>
        <v>0</v>
      </c>
      <c r="CR35">
        <f>VLOOKUP(B35,'Inflammatory Mediators'!B$3:W$147,8,FALSE)</f>
        <v>2.34</v>
      </c>
      <c r="CS35">
        <f>VLOOKUP(B35,'Inflammatory Mediators'!B$3:W$147,9,FALSE)</f>
        <v>0</v>
      </c>
      <c r="CT35">
        <f>VLOOKUP(B35,'Inflammatory Mediators'!B$3:W$147,10,FALSE)</f>
        <v>13.114999999999998</v>
      </c>
      <c r="CU35">
        <f>VLOOKUP(B35,'Inflammatory Mediators'!B$3:W$147,11,FALSE)</f>
        <v>1.31</v>
      </c>
      <c r="CV35">
        <f>VLOOKUP(B35,'Inflammatory Mediators'!B$3:W$147,12,FALSE)</f>
        <v>0</v>
      </c>
      <c r="CW35">
        <f>VLOOKUP(B35,'Inflammatory Mediators'!B$3:W$147,13,FALSE)</f>
        <v>0</v>
      </c>
      <c r="CX35">
        <f>VLOOKUP(B35,'Inflammatory Mediators'!B$3:W$147,14,FALSE)</f>
        <v>0</v>
      </c>
      <c r="CY35">
        <f>VLOOKUP(B35,'Inflammatory Mediators'!B$3:W$147,15,FALSE)</f>
        <v>0</v>
      </c>
      <c r="CZ35">
        <f>VLOOKUP(B35,'Inflammatory Mediators'!B$3:W$147,16,FALSE)</f>
        <v>37.67</v>
      </c>
      <c r="DA35">
        <f>VLOOKUP(B35,'Inflammatory Mediators'!B$3:W$147,17,FALSE)</f>
        <v>9.4</v>
      </c>
      <c r="DB35">
        <f>VLOOKUP(B35,'Inflammatory Mediators'!B$3:W$147,18,FALSE)</f>
        <v>12.635</v>
      </c>
      <c r="DC35">
        <f>VLOOKUP(B35,'Inflammatory Mediators'!B$3:W$147,19,FALSE)</f>
        <v>0.245</v>
      </c>
      <c r="DD35">
        <f>VLOOKUP(B35,'Inflammatory Mediators'!B$3:W$147,20,FALSE)</f>
        <v>0.62</v>
      </c>
      <c r="DE35">
        <f>VLOOKUP(B35,'Inflammatory Mediators'!B$3:W$147,21,FALSE)</f>
        <v>0</v>
      </c>
      <c r="DF35">
        <f>VLOOKUP(B35,'Inflammatory Mediators'!B$3:W$147,22,FALSE)</f>
        <v>0</v>
      </c>
      <c r="DG35">
        <v>845.11400000000003</v>
      </c>
      <c r="DH35">
        <v>4.9000000000000002E-2</v>
      </c>
    </row>
    <row r="36" spans="1:112" x14ac:dyDescent="0.25">
      <c r="A36">
        <v>36</v>
      </c>
      <c r="B36">
        <v>5172348</v>
      </c>
      <c r="C36">
        <v>214</v>
      </c>
      <c r="D36" t="s">
        <v>109</v>
      </c>
      <c r="E36">
        <v>1</v>
      </c>
      <c r="F36">
        <v>0</v>
      </c>
      <c r="G36">
        <v>2</v>
      </c>
      <c r="H36">
        <v>24</v>
      </c>
      <c r="I36">
        <v>0</v>
      </c>
      <c r="J36">
        <v>4</v>
      </c>
      <c r="K36">
        <v>162.6</v>
      </c>
      <c r="L36">
        <v>96.1</v>
      </c>
      <c r="M36" s="2">
        <f t="shared" si="0"/>
        <v>36.348149459354374</v>
      </c>
      <c r="N36" t="str">
        <f t="shared" si="6"/>
        <v>II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4</v>
      </c>
      <c r="X36">
        <v>0</v>
      </c>
      <c r="Y36">
        <f t="shared" si="7"/>
        <v>0</v>
      </c>
      <c r="Z36" s="3" t="str">
        <f t="shared" si="8"/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4" t="str">
        <f t="shared" si="9"/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 t="s">
        <v>109</v>
      </c>
      <c r="BO36" t="s">
        <v>109</v>
      </c>
      <c r="BP36">
        <v>29</v>
      </c>
      <c r="BQ36">
        <v>24</v>
      </c>
      <c r="BR36" t="s">
        <v>109</v>
      </c>
      <c r="BS36" t="s">
        <v>109</v>
      </c>
      <c r="BT36" t="s">
        <v>109</v>
      </c>
      <c r="BU36" t="s">
        <v>109</v>
      </c>
      <c r="BV36" t="s">
        <v>109</v>
      </c>
      <c r="BW36" t="s">
        <v>109</v>
      </c>
      <c r="BX36" t="s">
        <v>109</v>
      </c>
      <c r="BY36" t="s">
        <v>109</v>
      </c>
      <c r="BZ36" t="s">
        <v>109</v>
      </c>
      <c r="CA36">
        <v>107</v>
      </c>
      <c r="CB36">
        <v>0.73199999999999998</v>
      </c>
      <c r="CC36">
        <v>0</v>
      </c>
      <c r="CD36">
        <f t="shared" si="10"/>
        <v>0</v>
      </c>
      <c r="CE36" t="s">
        <v>109</v>
      </c>
      <c r="CF36" t="s">
        <v>109</v>
      </c>
      <c r="CG36" t="s">
        <v>109</v>
      </c>
      <c r="CH36" t="s">
        <v>109</v>
      </c>
      <c r="CI36" t="s">
        <v>109</v>
      </c>
      <c r="CJ36" t="s">
        <v>109</v>
      </c>
      <c r="CK36" t="s">
        <v>109</v>
      </c>
      <c r="CL36">
        <f>VLOOKUP(B36,'Inflammatory Mediators'!B$3:W$147,2,FALSE)</f>
        <v>2.0699999999999998</v>
      </c>
      <c r="CM36">
        <f>VLOOKUP(B36,'Inflammatory Mediators'!B$3:W$147,3,FALSE)</f>
        <v>0</v>
      </c>
      <c r="CN36">
        <f>VLOOKUP(B36,'Inflammatory Mediators'!B$3:W$147,4,FALSE)</f>
        <v>0</v>
      </c>
      <c r="CO36">
        <f>VLOOKUP(B36,'Inflammatory Mediators'!B$3:W$147,5,FALSE)</f>
        <v>9.82</v>
      </c>
      <c r="CP36">
        <f>VLOOKUP(B36,'Inflammatory Mediators'!B$3:W$147,6,FALSE)</f>
        <v>1.415</v>
      </c>
      <c r="CQ36">
        <f>VLOOKUP(B36,'Inflammatory Mediators'!B$3:W$147,7,FALSE)</f>
        <v>0</v>
      </c>
      <c r="CR36">
        <f>VLOOKUP(B36,'Inflammatory Mediators'!B$3:W$147,8,FALSE)</f>
        <v>6.4</v>
      </c>
      <c r="CS36">
        <f>VLOOKUP(B36,'Inflammatory Mediators'!B$3:W$147,9,FALSE)</f>
        <v>0</v>
      </c>
      <c r="CT36">
        <f>VLOOKUP(B36,'Inflammatory Mediators'!B$3:W$147,10,FALSE)</f>
        <v>0.87</v>
      </c>
      <c r="CU36">
        <f>VLOOKUP(B36,'Inflammatory Mediators'!B$3:W$147,11,FALSE)</f>
        <v>2.8200000000000003</v>
      </c>
      <c r="CV36">
        <f>VLOOKUP(B36,'Inflammatory Mediators'!B$3:W$147,12,FALSE)</f>
        <v>0</v>
      </c>
      <c r="CW36">
        <f>VLOOKUP(B36,'Inflammatory Mediators'!B$3:W$147,13,FALSE)</f>
        <v>2.0049999999999999</v>
      </c>
      <c r="CX36">
        <f>VLOOKUP(B36,'Inflammatory Mediators'!B$3:W$147,14,FALSE)</f>
        <v>6.5350000000000001</v>
      </c>
      <c r="CY36">
        <f>VLOOKUP(B36,'Inflammatory Mediators'!B$3:W$147,15,FALSE)</f>
        <v>0</v>
      </c>
      <c r="CZ36">
        <f>VLOOKUP(B36,'Inflammatory Mediators'!B$3:W$147,16,FALSE)</f>
        <v>532.98500000000001</v>
      </c>
      <c r="DA36">
        <f>VLOOKUP(B36,'Inflammatory Mediators'!B$3:W$147,17,FALSE)</f>
        <v>17.630000000000003</v>
      </c>
      <c r="DB36">
        <f>VLOOKUP(B36,'Inflammatory Mediators'!B$3:W$147,18,FALSE)</f>
        <v>25.425000000000001</v>
      </c>
      <c r="DC36">
        <f>VLOOKUP(B36,'Inflammatory Mediators'!B$3:W$147,19,FALSE)</f>
        <v>0</v>
      </c>
      <c r="DD36">
        <f>VLOOKUP(B36,'Inflammatory Mediators'!B$3:W$147,20,FALSE)</f>
        <v>6.91</v>
      </c>
      <c r="DE36">
        <f>VLOOKUP(B36,'Inflammatory Mediators'!B$3:W$147,21,FALSE)</f>
        <v>2.9450000000000003</v>
      </c>
      <c r="DF36">
        <f>VLOOKUP(B36,'Inflammatory Mediators'!B$3:W$147,22,FALSE)</f>
        <v>0.99</v>
      </c>
      <c r="DG36">
        <v>2107.4520000000002</v>
      </c>
      <c r="DH36" t="s">
        <v>282</v>
      </c>
    </row>
    <row r="37" spans="1:112" x14ac:dyDescent="0.25">
      <c r="A37">
        <v>37</v>
      </c>
      <c r="B37">
        <v>4816944</v>
      </c>
      <c r="C37">
        <v>229</v>
      </c>
      <c r="D37" t="s">
        <v>109</v>
      </c>
      <c r="E37">
        <v>1</v>
      </c>
      <c r="F37">
        <v>0</v>
      </c>
      <c r="G37">
        <v>1</v>
      </c>
      <c r="H37">
        <v>81</v>
      </c>
      <c r="I37">
        <v>1</v>
      </c>
      <c r="J37">
        <v>1</v>
      </c>
      <c r="K37">
        <v>157.5</v>
      </c>
      <c r="L37">
        <v>109</v>
      </c>
      <c r="M37" s="2">
        <f t="shared" si="0"/>
        <v>43.940539178634417</v>
      </c>
      <c r="N37" t="str">
        <f t="shared" si="6"/>
        <v>III</v>
      </c>
      <c r="O37">
        <v>1</v>
      </c>
      <c r="P37">
        <v>1</v>
      </c>
      <c r="Q37">
        <v>1</v>
      </c>
      <c r="R37">
        <v>1</v>
      </c>
      <c r="S37">
        <v>0</v>
      </c>
      <c r="T37">
        <v>0</v>
      </c>
      <c r="U37">
        <v>2</v>
      </c>
      <c r="V37">
        <v>0</v>
      </c>
      <c r="W37">
        <v>4</v>
      </c>
      <c r="X37">
        <v>2</v>
      </c>
      <c r="Y37">
        <f t="shared" si="7"/>
        <v>5</v>
      </c>
      <c r="Z37" s="3" t="str">
        <f t="shared" si="8"/>
        <v>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 s="4" t="str">
        <f t="shared" si="9"/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1</v>
      </c>
      <c r="BM37">
        <v>0</v>
      </c>
      <c r="BN37" t="s">
        <v>109</v>
      </c>
      <c r="BO37" t="s">
        <v>109</v>
      </c>
      <c r="BP37">
        <v>8</v>
      </c>
      <c r="BQ37">
        <v>14</v>
      </c>
      <c r="BR37" t="s">
        <v>109</v>
      </c>
      <c r="BS37" t="s">
        <v>109</v>
      </c>
      <c r="BT37" t="s">
        <v>109</v>
      </c>
      <c r="BU37" t="s">
        <v>109</v>
      </c>
      <c r="BV37" t="s">
        <v>109</v>
      </c>
      <c r="BW37" t="s">
        <v>109</v>
      </c>
      <c r="BX37" t="s">
        <v>109</v>
      </c>
      <c r="BY37" t="s">
        <v>109</v>
      </c>
      <c r="BZ37" t="s">
        <v>109</v>
      </c>
      <c r="CA37">
        <v>288</v>
      </c>
      <c r="CB37">
        <v>0.94099999999999995</v>
      </c>
      <c r="CC37">
        <v>1</v>
      </c>
      <c r="CD37">
        <f t="shared" si="10"/>
        <v>3</v>
      </c>
      <c r="CE37" t="s">
        <v>109</v>
      </c>
      <c r="CF37" t="s">
        <v>109</v>
      </c>
      <c r="CG37" t="s">
        <v>109</v>
      </c>
      <c r="CH37" t="s">
        <v>109</v>
      </c>
      <c r="CI37" t="s">
        <v>109</v>
      </c>
      <c r="CJ37" t="s">
        <v>109</v>
      </c>
      <c r="CK37" t="s">
        <v>109</v>
      </c>
      <c r="CL37">
        <f>VLOOKUP(B37,'Inflammatory Mediators'!B$3:W$147,2,FALSE)</f>
        <v>0</v>
      </c>
      <c r="CM37">
        <f>VLOOKUP(B37,'Inflammatory Mediators'!B$3:W$147,3,FALSE)</f>
        <v>0</v>
      </c>
      <c r="CN37">
        <f>VLOOKUP(B37,'Inflammatory Mediators'!B$3:W$147,4,FALSE)</f>
        <v>0</v>
      </c>
      <c r="CO37">
        <f>VLOOKUP(B37,'Inflammatory Mediators'!B$3:W$147,5,FALSE)</f>
        <v>1.175</v>
      </c>
      <c r="CP37">
        <f>VLOOKUP(B37,'Inflammatory Mediators'!B$3:W$147,6,FALSE)</f>
        <v>0</v>
      </c>
      <c r="CQ37">
        <f>VLOOKUP(B37,'Inflammatory Mediators'!B$3:W$147,7,FALSE)</f>
        <v>0</v>
      </c>
      <c r="CR37">
        <f>VLOOKUP(B37,'Inflammatory Mediators'!B$3:W$147,8,FALSE)</f>
        <v>6.2949999999999999</v>
      </c>
      <c r="CS37">
        <f>VLOOKUP(B37,'Inflammatory Mediators'!B$3:W$147,9,FALSE)</f>
        <v>0</v>
      </c>
      <c r="CT37">
        <f>VLOOKUP(B37,'Inflammatory Mediators'!B$3:W$147,10,FALSE)</f>
        <v>1.835</v>
      </c>
      <c r="CU37">
        <f>VLOOKUP(B37,'Inflammatory Mediators'!B$3:W$147,11,FALSE)</f>
        <v>0.59499999999999997</v>
      </c>
      <c r="CV37">
        <f>VLOOKUP(B37,'Inflammatory Mediators'!B$3:W$147,12,FALSE)</f>
        <v>0</v>
      </c>
      <c r="CW37">
        <f>VLOOKUP(B37,'Inflammatory Mediators'!B$3:W$147,13,FALSE)</f>
        <v>0</v>
      </c>
      <c r="CX37">
        <f>VLOOKUP(B37,'Inflammatory Mediators'!B$3:W$147,14,FALSE)</f>
        <v>0</v>
      </c>
      <c r="CY37">
        <f>VLOOKUP(B37,'Inflammatory Mediators'!B$3:W$147,15,FALSE)</f>
        <v>0</v>
      </c>
      <c r="CZ37">
        <f>VLOOKUP(B37,'Inflammatory Mediators'!B$3:W$147,16,FALSE)</f>
        <v>53.61</v>
      </c>
      <c r="DA37">
        <f>VLOOKUP(B37,'Inflammatory Mediators'!B$3:W$147,17,FALSE)</f>
        <v>21.58</v>
      </c>
      <c r="DB37">
        <f>VLOOKUP(B37,'Inflammatory Mediators'!B$3:W$147,18,FALSE)</f>
        <v>19.505000000000003</v>
      </c>
      <c r="DC37">
        <f>VLOOKUP(B37,'Inflammatory Mediators'!B$3:W$147,19,FALSE)</f>
        <v>0.13</v>
      </c>
      <c r="DD37">
        <f>VLOOKUP(B37,'Inflammatory Mediators'!B$3:W$147,20,FALSE)</f>
        <v>6.9550000000000001</v>
      </c>
      <c r="DE37">
        <f>VLOOKUP(B37,'Inflammatory Mediators'!B$3:W$147,21,FALSE)</f>
        <v>0</v>
      </c>
      <c r="DF37">
        <f>VLOOKUP(B37,'Inflammatory Mediators'!B$3:W$147,22,FALSE)</f>
        <v>0</v>
      </c>
      <c r="DG37">
        <v>1502.0409999999999</v>
      </c>
      <c r="DH37" t="s">
        <v>282</v>
      </c>
    </row>
    <row r="38" spans="1:112" x14ac:dyDescent="0.25">
      <c r="A38">
        <v>39</v>
      </c>
      <c r="B38">
        <v>6591621</v>
      </c>
      <c r="C38">
        <v>230</v>
      </c>
      <c r="D38" t="s">
        <v>109</v>
      </c>
      <c r="E38">
        <v>1</v>
      </c>
      <c r="F38">
        <v>0</v>
      </c>
      <c r="G38">
        <v>1</v>
      </c>
      <c r="H38">
        <v>76</v>
      </c>
      <c r="I38">
        <v>1</v>
      </c>
      <c r="J38">
        <v>4</v>
      </c>
      <c r="K38">
        <v>160</v>
      </c>
      <c r="L38">
        <v>98.3</v>
      </c>
      <c r="M38" s="2">
        <f t="shared" si="0"/>
        <v>38.398437499999993</v>
      </c>
      <c r="N38" t="str">
        <f t="shared" si="6"/>
        <v>II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0</v>
      </c>
      <c r="W38">
        <v>4</v>
      </c>
      <c r="X38">
        <v>2</v>
      </c>
      <c r="Y38">
        <f t="shared" si="7"/>
        <v>10</v>
      </c>
      <c r="Z38" s="3" t="str">
        <f t="shared" si="8"/>
        <v>3</v>
      </c>
      <c r="AA38">
        <v>0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 s="4" t="str">
        <f t="shared" si="9"/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1</v>
      </c>
      <c r="BM38">
        <v>0</v>
      </c>
      <c r="BN38" t="s">
        <v>109</v>
      </c>
      <c r="BO38" t="s">
        <v>109</v>
      </c>
      <c r="BP38">
        <v>19</v>
      </c>
      <c r="BQ38">
        <v>20</v>
      </c>
      <c r="BR38" t="s">
        <v>109</v>
      </c>
      <c r="BS38" t="s">
        <v>109</v>
      </c>
      <c r="BT38" t="s">
        <v>109</v>
      </c>
      <c r="BU38" t="s">
        <v>109</v>
      </c>
      <c r="BV38">
        <v>22</v>
      </c>
      <c r="BW38">
        <v>16.100000000000001</v>
      </c>
      <c r="BX38" t="s">
        <v>109</v>
      </c>
      <c r="BY38" t="s">
        <v>109</v>
      </c>
      <c r="BZ38" t="s">
        <v>109</v>
      </c>
      <c r="CA38">
        <v>222</v>
      </c>
      <c r="CB38">
        <v>1.764</v>
      </c>
      <c r="CC38">
        <v>1</v>
      </c>
      <c r="CD38">
        <f t="shared" si="10"/>
        <v>2</v>
      </c>
      <c r="CE38" t="s">
        <v>109</v>
      </c>
      <c r="CF38" t="s">
        <v>109</v>
      </c>
      <c r="CG38" t="s">
        <v>109</v>
      </c>
      <c r="CH38" t="s">
        <v>109</v>
      </c>
      <c r="CI38" t="s">
        <v>109</v>
      </c>
      <c r="CJ38" t="s">
        <v>109</v>
      </c>
      <c r="CK38" t="s">
        <v>109</v>
      </c>
      <c r="CL38">
        <f>VLOOKUP(B38,'Inflammatory Mediators'!B$3:W$147,2,FALSE)</f>
        <v>1.0349999999999999</v>
      </c>
      <c r="CM38">
        <f>VLOOKUP(B38,'Inflammatory Mediators'!B$3:W$147,3,FALSE)</f>
        <v>14.19</v>
      </c>
      <c r="CN38">
        <f>VLOOKUP(B38,'Inflammatory Mediators'!B$3:W$147,4,FALSE)</f>
        <v>0.19</v>
      </c>
      <c r="CO38">
        <f>VLOOKUP(B38,'Inflammatory Mediators'!B$3:W$147,5,FALSE)</f>
        <v>2.915</v>
      </c>
      <c r="CP38">
        <f>VLOOKUP(B38,'Inflammatory Mediators'!B$3:W$147,6,FALSE)</f>
        <v>0.55500000000000005</v>
      </c>
      <c r="CQ38">
        <f>VLOOKUP(B38,'Inflammatory Mediators'!B$3:W$147,7,FALSE)</f>
        <v>2.9249999999999998</v>
      </c>
      <c r="CR38">
        <f>VLOOKUP(B38,'Inflammatory Mediators'!B$3:W$147,8,FALSE)</f>
        <v>11.190000000000001</v>
      </c>
      <c r="CS38">
        <f>VLOOKUP(B38,'Inflammatory Mediators'!B$3:W$147,9,FALSE)</f>
        <v>0</v>
      </c>
      <c r="CT38">
        <f>VLOOKUP(B38,'Inflammatory Mediators'!B$3:W$147,10,FALSE)</f>
        <v>41.045000000000002</v>
      </c>
      <c r="CU38">
        <f>VLOOKUP(B38,'Inflammatory Mediators'!B$3:W$147,11,FALSE)</f>
        <v>9.57</v>
      </c>
      <c r="CV38">
        <f>VLOOKUP(B38,'Inflammatory Mediators'!B$3:W$147,12,FALSE)</f>
        <v>1.4650000000000001</v>
      </c>
      <c r="CW38">
        <f>VLOOKUP(B38,'Inflammatory Mediators'!B$3:W$147,13,FALSE)</f>
        <v>3.02</v>
      </c>
      <c r="CX38">
        <f>VLOOKUP(B38,'Inflammatory Mediators'!B$3:W$147,14,FALSE)</f>
        <v>6.7650000000000006</v>
      </c>
      <c r="CY38">
        <f>VLOOKUP(B38,'Inflammatory Mediators'!B$3:W$147,15,FALSE)</f>
        <v>1.08</v>
      </c>
      <c r="CZ38">
        <f>VLOOKUP(B38,'Inflammatory Mediators'!B$3:W$147,16,FALSE)</f>
        <v>76.414999999999992</v>
      </c>
      <c r="DA38">
        <f>VLOOKUP(B38,'Inflammatory Mediators'!B$3:W$147,17,FALSE)</f>
        <v>81.819999999999993</v>
      </c>
      <c r="DB38">
        <f>VLOOKUP(B38,'Inflammatory Mediators'!B$3:W$147,18,FALSE)</f>
        <v>27.97</v>
      </c>
      <c r="DC38">
        <f>VLOOKUP(B38,'Inflammatory Mediators'!B$3:W$147,19,FALSE)</f>
        <v>5.67</v>
      </c>
      <c r="DD38">
        <f>VLOOKUP(B38,'Inflammatory Mediators'!B$3:W$147,20,FALSE)</f>
        <v>67.05</v>
      </c>
      <c r="DE38">
        <f>VLOOKUP(B38,'Inflammatory Mediators'!B$3:W$147,21,FALSE)</f>
        <v>1.91</v>
      </c>
      <c r="DF38">
        <f>VLOOKUP(B38,'Inflammatory Mediators'!B$3:W$147,22,FALSE)</f>
        <v>0.61499999999999999</v>
      </c>
      <c r="DG38">
        <v>1051.27</v>
      </c>
      <c r="DH38">
        <v>0.40699999999999997</v>
      </c>
    </row>
    <row r="39" spans="1:112" x14ac:dyDescent="0.25">
      <c r="A39">
        <v>40</v>
      </c>
      <c r="B39">
        <v>4943771</v>
      </c>
      <c r="C39">
        <v>226</v>
      </c>
      <c r="D39" t="s">
        <v>109</v>
      </c>
      <c r="E39">
        <v>1</v>
      </c>
      <c r="F39">
        <v>0</v>
      </c>
      <c r="G39">
        <v>1</v>
      </c>
      <c r="H39">
        <v>77</v>
      </c>
      <c r="I39">
        <v>0</v>
      </c>
      <c r="J39">
        <v>0</v>
      </c>
      <c r="K39">
        <v>198.1</v>
      </c>
      <c r="L39">
        <v>128</v>
      </c>
      <c r="M39" s="2">
        <f t="shared" si="0"/>
        <v>32.616775062233067</v>
      </c>
      <c r="N39" t="str">
        <f t="shared" si="6"/>
        <v>I</v>
      </c>
      <c r="O39">
        <v>1</v>
      </c>
      <c r="P39">
        <v>1</v>
      </c>
      <c r="Q39">
        <v>1</v>
      </c>
      <c r="R39">
        <v>0</v>
      </c>
      <c r="S39">
        <v>1</v>
      </c>
      <c r="T39">
        <v>10</v>
      </c>
      <c r="U39">
        <v>27</v>
      </c>
      <c r="V39">
        <v>0</v>
      </c>
      <c r="W39">
        <v>4</v>
      </c>
      <c r="X39">
        <v>2</v>
      </c>
      <c r="Y39">
        <f t="shared" si="7"/>
        <v>11</v>
      </c>
      <c r="Z39" s="3" t="str">
        <f t="shared" si="8"/>
        <v>3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 s="4" t="str">
        <f t="shared" si="9"/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 t="s">
        <v>109</v>
      </c>
      <c r="BO39" t="s">
        <v>109</v>
      </c>
      <c r="BP39">
        <v>9</v>
      </c>
      <c r="BQ39">
        <v>15</v>
      </c>
      <c r="BR39" t="s">
        <v>109</v>
      </c>
      <c r="BS39" t="s">
        <v>109</v>
      </c>
      <c r="BT39" t="s">
        <v>109</v>
      </c>
      <c r="BU39" t="s">
        <v>109</v>
      </c>
      <c r="BV39" t="s">
        <v>109</v>
      </c>
      <c r="BW39">
        <v>223.4</v>
      </c>
      <c r="BX39" t="s">
        <v>109</v>
      </c>
      <c r="BY39">
        <v>2.9</v>
      </c>
      <c r="BZ39" t="s">
        <v>109</v>
      </c>
      <c r="CA39">
        <v>114</v>
      </c>
      <c r="CB39">
        <v>5.0609999999999999</v>
      </c>
      <c r="CC39">
        <v>1</v>
      </c>
      <c r="CD39">
        <f t="shared" si="10"/>
        <v>1</v>
      </c>
      <c r="CE39" t="s">
        <v>109</v>
      </c>
      <c r="CF39" t="s">
        <v>109</v>
      </c>
      <c r="CG39" t="s">
        <v>109</v>
      </c>
      <c r="CH39" t="s">
        <v>109</v>
      </c>
      <c r="CI39" t="s">
        <v>109</v>
      </c>
      <c r="CJ39" t="s">
        <v>109</v>
      </c>
      <c r="CK39" t="s">
        <v>109</v>
      </c>
      <c r="CL39">
        <f>VLOOKUP(B39,'Inflammatory Mediators'!B$3:W$147,2,FALSE)</f>
        <v>2.0299999999999998</v>
      </c>
      <c r="CM39">
        <f>VLOOKUP(B39,'Inflammatory Mediators'!B$3:W$147,3,FALSE)</f>
        <v>3.59</v>
      </c>
      <c r="CN39">
        <f>VLOOKUP(B39,'Inflammatory Mediators'!B$3:W$147,4,FALSE)</f>
        <v>0</v>
      </c>
      <c r="CO39">
        <f>VLOOKUP(B39,'Inflammatory Mediators'!B$3:W$147,5,FALSE)</f>
        <v>5</v>
      </c>
      <c r="CP39">
        <f>VLOOKUP(B39,'Inflammatory Mediators'!B$3:W$147,6,FALSE)</f>
        <v>0.56000000000000005</v>
      </c>
      <c r="CQ39">
        <f>VLOOKUP(B39,'Inflammatory Mediators'!B$3:W$147,7,FALSE)</f>
        <v>2.8149999999999999</v>
      </c>
      <c r="CR39">
        <f>VLOOKUP(B39,'Inflammatory Mediators'!B$3:W$147,8,FALSE)</f>
        <v>6.3900000000000006</v>
      </c>
      <c r="CS39">
        <f>VLOOKUP(B39,'Inflammatory Mediators'!B$3:W$147,9,FALSE)</f>
        <v>0.51</v>
      </c>
      <c r="CT39">
        <f>VLOOKUP(B39,'Inflammatory Mediators'!B$3:W$147,10,FALSE)</f>
        <v>16.555</v>
      </c>
      <c r="CU39">
        <f>VLOOKUP(B39,'Inflammatory Mediators'!B$3:W$147,11,FALSE)</f>
        <v>4.8</v>
      </c>
      <c r="CV39">
        <f>VLOOKUP(B39,'Inflammatory Mediators'!B$3:W$147,12,FALSE)</f>
        <v>0.51</v>
      </c>
      <c r="CW39">
        <f>VLOOKUP(B39,'Inflammatory Mediators'!B$3:W$147,13,FALSE)</f>
        <v>1.48</v>
      </c>
      <c r="CX39">
        <f>VLOOKUP(B39,'Inflammatory Mediators'!B$3:W$147,14,FALSE)</f>
        <v>1.835</v>
      </c>
      <c r="CY39">
        <f>VLOOKUP(B39,'Inflammatory Mediators'!B$3:W$147,15,FALSE)</f>
        <v>0.55499999999999994</v>
      </c>
      <c r="CZ39">
        <f>VLOOKUP(B39,'Inflammatory Mediators'!B$3:W$147,16,FALSE)</f>
        <v>200.52499999999998</v>
      </c>
      <c r="DA39">
        <f>VLOOKUP(B39,'Inflammatory Mediators'!B$3:W$147,17,FALSE)</f>
        <v>12.66</v>
      </c>
      <c r="DB39">
        <f>VLOOKUP(B39,'Inflammatory Mediators'!B$3:W$147,18,FALSE)</f>
        <v>59.82</v>
      </c>
      <c r="DC39">
        <f>VLOOKUP(B39,'Inflammatory Mediators'!B$3:W$147,19,FALSE)</f>
        <v>3.4350000000000001</v>
      </c>
      <c r="DD39">
        <f>VLOOKUP(B39,'Inflammatory Mediators'!B$3:W$147,20,FALSE)</f>
        <v>23.115000000000002</v>
      </c>
      <c r="DE39">
        <f>VLOOKUP(B39,'Inflammatory Mediators'!B$3:W$147,21,FALSE)</f>
        <v>1.595</v>
      </c>
      <c r="DF39">
        <f>VLOOKUP(B39,'Inflammatory Mediators'!B$3:W$147,22,FALSE)</f>
        <v>0</v>
      </c>
      <c r="DG39">
        <v>1035.9179999999999</v>
      </c>
      <c r="DH39" t="s">
        <v>282</v>
      </c>
    </row>
    <row r="40" spans="1:112" x14ac:dyDescent="0.25">
      <c r="A40">
        <v>42</v>
      </c>
      <c r="B40">
        <v>7247980</v>
      </c>
      <c r="C40">
        <v>217</v>
      </c>
      <c r="D40" t="s">
        <v>109</v>
      </c>
      <c r="E40">
        <v>1</v>
      </c>
      <c r="F40">
        <v>0</v>
      </c>
      <c r="G40" t="s">
        <v>124</v>
      </c>
      <c r="M40" s="2"/>
      <c r="N40" t="str">
        <f t="shared" si="6"/>
        <v>NA</v>
      </c>
      <c r="Y40">
        <f t="shared" si="7"/>
        <v>0</v>
      </c>
      <c r="Z40" s="3" t="str">
        <f t="shared" si="8"/>
        <v>0</v>
      </c>
      <c r="AT40" s="4" t="str">
        <f t="shared" si="9"/>
        <v>0</v>
      </c>
      <c r="CD40">
        <f t="shared" si="10"/>
        <v>0</v>
      </c>
      <c r="CE40" t="s">
        <v>109</v>
      </c>
      <c r="CF40" t="s">
        <v>109</v>
      </c>
      <c r="CG40" t="s">
        <v>109</v>
      </c>
      <c r="CH40" t="s">
        <v>109</v>
      </c>
      <c r="CI40" t="s">
        <v>109</v>
      </c>
      <c r="CJ40" t="s">
        <v>109</v>
      </c>
      <c r="CK40" t="s">
        <v>109</v>
      </c>
      <c r="CL40">
        <f>VLOOKUP(B40,'Inflammatory Mediators'!B$3:W$147,2,FALSE)</f>
        <v>0.88</v>
      </c>
      <c r="CM40">
        <f>VLOOKUP(B40,'Inflammatory Mediators'!B$3:W$147,3,FALSE)</f>
        <v>0</v>
      </c>
      <c r="CN40">
        <f>VLOOKUP(B40,'Inflammatory Mediators'!B$3:W$147,4,FALSE)</f>
        <v>0</v>
      </c>
      <c r="CO40">
        <f>VLOOKUP(B40,'Inflammatory Mediators'!B$3:W$147,5,FALSE)</f>
        <v>2.4500000000000002</v>
      </c>
      <c r="CP40">
        <f>VLOOKUP(B40,'Inflammatory Mediators'!B$3:W$147,6,FALSE)</f>
        <v>0</v>
      </c>
      <c r="CQ40">
        <f>VLOOKUP(B40,'Inflammatory Mediators'!B$3:W$147,7,FALSE)</f>
        <v>0</v>
      </c>
      <c r="CR40">
        <f>VLOOKUP(B40,'Inflammatory Mediators'!B$3:W$147,8,FALSE)</f>
        <v>2.84</v>
      </c>
      <c r="CS40">
        <f>VLOOKUP(B40,'Inflammatory Mediators'!B$3:W$147,9,FALSE)</f>
        <v>7.4999999999999997E-2</v>
      </c>
      <c r="CT40">
        <f>VLOOKUP(B40,'Inflammatory Mediators'!B$3:W$147,10,FALSE)</f>
        <v>4.5</v>
      </c>
      <c r="CU40">
        <f>VLOOKUP(B40,'Inflammatory Mediators'!B$3:W$147,11,FALSE)</f>
        <v>6.6300000000000008</v>
      </c>
      <c r="CV40">
        <f>VLOOKUP(B40,'Inflammatory Mediators'!B$3:W$147,12,FALSE)</f>
        <v>0</v>
      </c>
      <c r="CW40">
        <f>VLOOKUP(B40,'Inflammatory Mediators'!B$3:W$147,13,FALSE)</f>
        <v>0</v>
      </c>
      <c r="CX40">
        <f>VLOOKUP(B40,'Inflammatory Mediators'!B$3:W$147,14,FALSE)</f>
        <v>0</v>
      </c>
      <c r="CY40">
        <f>VLOOKUP(B40,'Inflammatory Mediators'!B$3:W$147,15,FALSE)</f>
        <v>0.19</v>
      </c>
      <c r="CZ40">
        <f>VLOOKUP(B40,'Inflammatory Mediators'!B$3:W$147,16,FALSE)</f>
        <v>98.634999999999991</v>
      </c>
      <c r="DA40">
        <f>VLOOKUP(B40,'Inflammatory Mediators'!B$3:W$147,17,FALSE)</f>
        <v>6.6999999999999993</v>
      </c>
      <c r="DB40">
        <f>VLOOKUP(B40,'Inflammatory Mediators'!B$3:W$147,18,FALSE)</f>
        <v>62.365000000000002</v>
      </c>
      <c r="DC40">
        <f>VLOOKUP(B40,'Inflammatory Mediators'!B$3:W$147,19,FALSE)</f>
        <v>1.1600000000000001</v>
      </c>
      <c r="DD40">
        <f>VLOOKUP(B40,'Inflammatory Mediators'!B$3:W$147,20,FALSE)</f>
        <v>4.22</v>
      </c>
      <c r="DE40">
        <f>VLOOKUP(B40,'Inflammatory Mediators'!B$3:W$147,21,FALSE)</f>
        <v>0.53</v>
      </c>
      <c r="DF40">
        <f>VLOOKUP(B40,'Inflammatory Mediators'!B$3:W$147,22,FALSE)</f>
        <v>0</v>
      </c>
      <c r="DG40">
        <v>936.65200000000004</v>
      </c>
      <c r="DH40">
        <v>2.65</v>
      </c>
    </row>
    <row r="41" spans="1:112" x14ac:dyDescent="0.25">
      <c r="A41">
        <v>43</v>
      </c>
      <c r="B41">
        <v>4975517</v>
      </c>
      <c r="C41">
        <v>222</v>
      </c>
      <c r="D41" t="s">
        <v>109</v>
      </c>
      <c r="E41">
        <v>1</v>
      </c>
      <c r="F41">
        <v>0</v>
      </c>
      <c r="G41">
        <v>1</v>
      </c>
      <c r="H41">
        <v>92</v>
      </c>
      <c r="I41">
        <v>1</v>
      </c>
      <c r="J41">
        <v>0</v>
      </c>
      <c r="K41">
        <v>142.19999999999999</v>
      </c>
      <c r="L41">
        <v>48</v>
      </c>
      <c r="M41" s="2">
        <f t="shared" ref="M41:M74" si="11">L41/(K41/100)^2</f>
        <v>23.737886259917985</v>
      </c>
      <c r="N41" t="str">
        <f t="shared" si="6"/>
        <v>NA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5</v>
      </c>
      <c r="V41">
        <v>0</v>
      </c>
      <c r="W41">
        <v>4</v>
      </c>
      <c r="X41">
        <v>0</v>
      </c>
      <c r="Y41">
        <f t="shared" si="7"/>
        <v>7</v>
      </c>
      <c r="Z41" s="3" t="str">
        <f t="shared" si="8"/>
        <v>4</v>
      </c>
      <c r="AA41">
        <v>0</v>
      </c>
      <c r="AB41">
        <v>1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</v>
      </c>
      <c r="AT41" s="4" t="str">
        <f t="shared" si="9"/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 t="s">
        <v>109</v>
      </c>
      <c r="BO41" t="s">
        <v>109</v>
      </c>
      <c r="BP41">
        <v>13</v>
      </c>
      <c r="BQ41">
        <v>19</v>
      </c>
      <c r="BR41" t="s">
        <v>109</v>
      </c>
      <c r="BS41" t="s">
        <v>109</v>
      </c>
      <c r="BT41" t="s">
        <v>109</v>
      </c>
      <c r="BU41" t="s">
        <v>109</v>
      </c>
      <c r="BV41" t="s">
        <v>109</v>
      </c>
      <c r="BW41" t="s">
        <v>109</v>
      </c>
      <c r="BX41" t="s">
        <v>109</v>
      </c>
      <c r="BY41" t="s">
        <v>109</v>
      </c>
      <c r="BZ41" t="s">
        <v>109</v>
      </c>
      <c r="CA41">
        <v>110</v>
      </c>
      <c r="CB41">
        <v>1.363</v>
      </c>
      <c r="CC41">
        <v>1</v>
      </c>
      <c r="CD41">
        <f t="shared" si="10"/>
        <v>2</v>
      </c>
      <c r="CE41" t="s">
        <v>109</v>
      </c>
      <c r="CF41" t="s">
        <v>109</v>
      </c>
      <c r="CG41" t="s">
        <v>109</v>
      </c>
      <c r="CH41" t="s">
        <v>109</v>
      </c>
      <c r="CI41" t="s">
        <v>109</v>
      </c>
      <c r="CJ41" t="s">
        <v>109</v>
      </c>
      <c r="CK41" t="s">
        <v>109</v>
      </c>
      <c r="CL41">
        <f>VLOOKUP(B41,'Inflammatory Mediators'!B$3:W$147,2,FALSE)</f>
        <v>0.88</v>
      </c>
      <c r="CM41">
        <f>VLOOKUP(B41,'Inflammatory Mediators'!B$3:W$147,3,FALSE)</f>
        <v>0</v>
      </c>
      <c r="CN41">
        <f>VLOOKUP(B41,'Inflammatory Mediators'!B$3:W$147,4,FALSE)</f>
        <v>5.0000000000000001E-3</v>
      </c>
      <c r="CO41">
        <f>VLOOKUP(B41,'Inflammatory Mediators'!B$3:W$147,5,FALSE)</f>
        <v>2.4850000000000003</v>
      </c>
      <c r="CP41">
        <f>VLOOKUP(B41,'Inflammatory Mediators'!B$3:W$147,6,FALSE)</f>
        <v>0.69</v>
      </c>
      <c r="CQ41">
        <f>VLOOKUP(B41,'Inflammatory Mediators'!B$3:W$147,7,FALSE)</f>
        <v>0</v>
      </c>
      <c r="CR41">
        <f>VLOOKUP(B41,'Inflammatory Mediators'!B$3:W$147,8,FALSE)</f>
        <v>7.5849999999999991</v>
      </c>
      <c r="CS41">
        <f>VLOOKUP(B41,'Inflammatory Mediators'!B$3:W$147,9,FALSE)</f>
        <v>0.87</v>
      </c>
      <c r="CT41">
        <f>VLOOKUP(B41,'Inflammatory Mediators'!B$3:W$147,10,FALSE)</f>
        <v>2.875</v>
      </c>
      <c r="CU41">
        <f>VLOOKUP(B41,'Inflammatory Mediators'!B$3:W$147,11,FALSE)</f>
        <v>0.92999999999999994</v>
      </c>
      <c r="CV41">
        <f>VLOOKUP(B41,'Inflammatory Mediators'!B$3:W$147,12,FALSE)</f>
        <v>0</v>
      </c>
      <c r="CW41">
        <f>VLOOKUP(B41,'Inflammatory Mediators'!B$3:W$147,13,FALSE)</f>
        <v>1.48</v>
      </c>
      <c r="CX41">
        <f>VLOOKUP(B41,'Inflammatory Mediators'!B$3:W$147,14,FALSE)</f>
        <v>0</v>
      </c>
      <c r="CY41">
        <f>VLOOKUP(B41,'Inflammatory Mediators'!B$3:W$147,15,FALSE)</f>
        <v>1.24</v>
      </c>
      <c r="CZ41">
        <f>VLOOKUP(B41,'Inflammatory Mediators'!B$3:W$147,16,FALSE)</f>
        <v>70.62</v>
      </c>
      <c r="DA41">
        <f>VLOOKUP(B41,'Inflammatory Mediators'!B$3:W$147,17,FALSE)</f>
        <v>8.1750000000000007</v>
      </c>
      <c r="DB41">
        <f>VLOOKUP(B41,'Inflammatory Mediators'!B$3:W$147,18,FALSE)</f>
        <v>15.86</v>
      </c>
      <c r="DC41">
        <f>VLOOKUP(B41,'Inflammatory Mediators'!B$3:W$147,19,FALSE)</f>
        <v>0</v>
      </c>
      <c r="DD41">
        <f>VLOOKUP(B41,'Inflammatory Mediators'!B$3:W$147,20,FALSE)</f>
        <v>0</v>
      </c>
      <c r="DE41">
        <f>VLOOKUP(B41,'Inflammatory Mediators'!B$3:W$147,21,FALSE)</f>
        <v>0.89</v>
      </c>
      <c r="DF41">
        <f>VLOOKUP(B41,'Inflammatory Mediators'!B$3:W$147,22,FALSE)</f>
        <v>0</v>
      </c>
      <c r="DG41">
        <v>1524.5730000000001</v>
      </c>
      <c r="DH41">
        <v>0.60299999999999998</v>
      </c>
    </row>
    <row r="42" spans="1:112" x14ac:dyDescent="0.25">
      <c r="A42">
        <v>45</v>
      </c>
      <c r="B42">
        <v>5031909</v>
      </c>
      <c r="C42">
        <v>219</v>
      </c>
      <c r="D42" t="s">
        <v>109</v>
      </c>
      <c r="E42">
        <v>1</v>
      </c>
      <c r="F42">
        <v>0</v>
      </c>
      <c r="G42">
        <v>2</v>
      </c>
      <c r="H42">
        <v>33</v>
      </c>
      <c r="I42">
        <v>1</v>
      </c>
      <c r="J42">
        <v>4</v>
      </c>
      <c r="K42">
        <v>167.6</v>
      </c>
      <c r="L42">
        <v>81.7</v>
      </c>
      <c r="M42" s="2">
        <f t="shared" si="11"/>
        <v>29.085332163749353</v>
      </c>
      <c r="N42" t="str">
        <f t="shared" si="6"/>
        <v>NA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4</v>
      </c>
      <c r="X42">
        <v>0</v>
      </c>
      <c r="Y42">
        <f t="shared" si="7"/>
        <v>7</v>
      </c>
      <c r="Z42" s="3" t="str">
        <f t="shared" si="8"/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1</v>
      </c>
      <c r="AT42" s="4" t="str">
        <f t="shared" si="9"/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 t="s">
        <v>109</v>
      </c>
      <c r="BO42" t="s">
        <v>109</v>
      </c>
      <c r="BP42">
        <v>14</v>
      </c>
      <c r="BQ42">
        <v>9</v>
      </c>
      <c r="BR42" t="s">
        <v>109</v>
      </c>
      <c r="BS42" t="s">
        <v>109</v>
      </c>
      <c r="BT42" t="s">
        <v>109</v>
      </c>
      <c r="BU42">
        <v>267</v>
      </c>
      <c r="BV42" t="s">
        <v>109</v>
      </c>
      <c r="BW42" t="s">
        <v>109</v>
      </c>
      <c r="BX42" t="s">
        <v>109</v>
      </c>
      <c r="BY42" t="s">
        <v>109</v>
      </c>
      <c r="BZ42" t="s">
        <v>109</v>
      </c>
      <c r="CA42">
        <v>297</v>
      </c>
      <c r="CB42">
        <v>0.56100000000000005</v>
      </c>
      <c r="CC42">
        <v>0</v>
      </c>
      <c r="CD42">
        <f t="shared" si="10"/>
        <v>2</v>
      </c>
      <c r="CE42" t="s">
        <v>109</v>
      </c>
      <c r="CF42" t="s">
        <v>109</v>
      </c>
      <c r="CG42" t="s">
        <v>109</v>
      </c>
      <c r="CH42" t="s">
        <v>109</v>
      </c>
      <c r="CI42" t="s">
        <v>109</v>
      </c>
      <c r="CJ42" t="s">
        <v>109</v>
      </c>
      <c r="CK42" t="s">
        <v>109</v>
      </c>
      <c r="CL42">
        <f>VLOOKUP(B42,'Inflammatory Mediators'!B$3:W$147,2,FALSE)</f>
        <v>0.44</v>
      </c>
      <c r="CM42">
        <f>VLOOKUP(B42,'Inflammatory Mediators'!B$3:W$147,3,FALSE)</f>
        <v>0</v>
      </c>
      <c r="CN42">
        <f>VLOOKUP(B42,'Inflammatory Mediators'!B$3:W$147,4,FALSE)</f>
        <v>0</v>
      </c>
      <c r="CO42">
        <f>VLOOKUP(B42,'Inflammatory Mediators'!B$3:W$147,5,FALSE)</f>
        <v>3.4050000000000002</v>
      </c>
      <c r="CP42">
        <f>VLOOKUP(B42,'Inflammatory Mediators'!B$3:W$147,6,FALSE)</f>
        <v>0.69</v>
      </c>
      <c r="CQ42">
        <f>VLOOKUP(B42,'Inflammatory Mediators'!B$3:W$147,7,FALSE)</f>
        <v>0</v>
      </c>
      <c r="CR42">
        <f>VLOOKUP(B42,'Inflammatory Mediators'!B$3:W$147,8,FALSE)</f>
        <v>1.28</v>
      </c>
      <c r="CS42">
        <f>VLOOKUP(B42,'Inflammatory Mediators'!B$3:W$147,9,FALSE)</f>
        <v>0.51</v>
      </c>
      <c r="CT42">
        <f>VLOOKUP(B42,'Inflammatory Mediators'!B$3:W$147,10,FALSE)</f>
        <v>0</v>
      </c>
      <c r="CU42">
        <f>VLOOKUP(B42,'Inflammatory Mediators'!B$3:W$147,11,FALSE)</f>
        <v>0.08</v>
      </c>
      <c r="CV42">
        <f>VLOOKUP(B42,'Inflammatory Mediators'!B$3:W$147,12,FALSE)</f>
        <v>0</v>
      </c>
      <c r="CW42">
        <f>VLOOKUP(B42,'Inflammatory Mediators'!B$3:W$147,13,FALSE)</f>
        <v>0.93</v>
      </c>
      <c r="CX42">
        <f>VLOOKUP(B42,'Inflammatory Mediators'!B$3:W$147,14,FALSE)</f>
        <v>0</v>
      </c>
      <c r="CY42">
        <f>VLOOKUP(B42,'Inflammatory Mediators'!B$3:W$147,15,FALSE)</f>
        <v>0.9</v>
      </c>
      <c r="CZ42">
        <f>VLOOKUP(B42,'Inflammatory Mediators'!B$3:W$147,16,FALSE)</f>
        <v>111.14</v>
      </c>
      <c r="DA42">
        <f>VLOOKUP(B42,'Inflammatory Mediators'!B$3:W$147,17,FALSE)</f>
        <v>4.5600000000000005</v>
      </c>
      <c r="DB42">
        <f>VLOOKUP(B42,'Inflammatory Mediators'!B$3:W$147,18,FALSE)</f>
        <v>21.96</v>
      </c>
      <c r="DC42">
        <f>VLOOKUP(B42,'Inflammatory Mediators'!B$3:W$147,19,FALSE)</f>
        <v>0</v>
      </c>
      <c r="DD42">
        <f>VLOOKUP(B42,'Inflammatory Mediators'!B$3:W$147,20,FALSE)</f>
        <v>0</v>
      </c>
      <c r="DE42">
        <f>VLOOKUP(B42,'Inflammatory Mediators'!B$3:W$147,21,FALSE)</f>
        <v>1.2450000000000001</v>
      </c>
      <c r="DF42">
        <f>VLOOKUP(B42,'Inflammatory Mediators'!B$3:W$147,22,FALSE)</f>
        <v>0</v>
      </c>
      <c r="DG42">
        <v>1924.442</v>
      </c>
      <c r="DH42" t="s">
        <v>282</v>
      </c>
    </row>
    <row r="43" spans="1:112" x14ac:dyDescent="0.25">
      <c r="A43">
        <v>46</v>
      </c>
      <c r="B43">
        <v>11379494</v>
      </c>
      <c r="C43">
        <v>220</v>
      </c>
      <c r="D43" t="s">
        <v>109</v>
      </c>
      <c r="E43">
        <v>1</v>
      </c>
      <c r="F43">
        <v>0</v>
      </c>
      <c r="G43">
        <v>1</v>
      </c>
      <c r="H43">
        <v>69</v>
      </c>
      <c r="I43">
        <v>0</v>
      </c>
      <c r="J43">
        <v>0</v>
      </c>
      <c r="K43">
        <v>188</v>
      </c>
      <c r="L43">
        <v>100</v>
      </c>
      <c r="M43" s="2">
        <f t="shared" si="11"/>
        <v>28.293345405160707</v>
      </c>
      <c r="N43" t="str">
        <f t="shared" si="6"/>
        <v>NA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3</v>
      </c>
      <c r="V43">
        <v>0</v>
      </c>
      <c r="W43">
        <v>4</v>
      </c>
      <c r="X43">
        <v>0</v>
      </c>
      <c r="Y43">
        <f t="shared" si="7"/>
        <v>4</v>
      </c>
      <c r="Z43" s="3" t="str">
        <f t="shared" si="8"/>
        <v>2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 s="4" t="str">
        <f t="shared" si="9"/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5.9</v>
      </c>
      <c r="BO43" t="s">
        <v>109</v>
      </c>
      <c r="BP43">
        <v>27</v>
      </c>
      <c r="BQ43">
        <v>18</v>
      </c>
      <c r="BR43" t="s">
        <v>109</v>
      </c>
      <c r="BS43">
        <v>0.03</v>
      </c>
      <c r="BT43" t="s">
        <v>109</v>
      </c>
      <c r="BU43" t="s">
        <v>109</v>
      </c>
      <c r="BV43">
        <v>4</v>
      </c>
      <c r="BW43" t="s">
        <v>109</v>
      </c>
      <c r="BX43" t="s">
        <v>109</v>
      </c>
      <c r="BY43" t="s">
        <v>109</v>
      </c>
      <c r="BZ43" t="s">
        <v>109</v>
      </c>
      <c r="CA43">
        <v>103</v>
      </c>
      <c r="CB43">
        <v>0.82299999999999995</v>
      </c>
      <c r="CC43">
        <v>1</v>
      </c>
      <c r="CD43">
        <f t="shared" si="10"/>
        <v>2</v>
      </c>
      <c r="CE43" t="s">
        <v>109</v>
      </c>
      <c r="CF43" t="s">
        <v>109</v>
      </c>
      <c r="CG43" t="s">
        <v>109</v>
      </c>
      <c r="CH43" t="s">
        <v>109</v>
      </c>
      <c r="CI43" t="s">
        <v>109</v>
      </c>
      <c r="CJ43" t="s">
        <v>109</v>
      </c>
      <c r="CK43" t="s">
        <v>109</v>
      </c>
      <c r="CL43">
        <f>VLOOKUP(B43,'Inflammatory Mediators'!B$3:W$147,2,FALSE)</f>
        <v>0.44</v>
      </c>
      <c r="CM43">
        <f>VLOOKUP(B43,'Inflammatory Mediators'!B$3:W$147,3,FALSE)</f>
        <v>0</v>
      </c>
      <c r="CN43">
        <f>VLOOKUP(B43,'Inflammatory Mediators'!B$3:W$147,4,FALSE)</f>
        <v>0</v>
      </c>
      <c r="CO43">
        <f>VLOOKUP(B43,'Inflammatory Mediators'!B$3:W$147,5,FALSE)</f>
        <v>14.440000000000001</v>
      </c>
      <c r="CP43">
        <f>VLOOKUP(B43,'Inflammatory Mediators'!B$3:W$147,6,FALSE)</f>
        <v>0.56000000000000005</v>
      </c>
      <c r="CQ43">
        <f>VLOOKUP(B43,'Inflammatory Mediators'!B$3:W$147,7,FALSE)</f>
        <v>0</v>
      </c>
      <c r="CR43">
        <f>VLOOKUP(B43,'Inflammatory Mediators'!B$3:W$147,8,FALSE)</f>
        <v>3.52</v>
      </c>
      <c r="CS43">
        <f>VLOOKUP(B43,'Inflammatory Mediators'!B$3:W$147,9,FALSE)</f>
        <v>0</v>
      </c>
      <c r="CT43">
        <f>VLOOKUP(B43,'Inflammatory Mediators'!B$3:W$147,10,FALSE)</f>
        <v>0</v>
      </c>
      <c r="CU43">
        <f>VLOOKUP(B43,'Inflammatory Mediators'!B$3:W$147,11,FALSE)</f>
        <v>0.76</v>
      </c>
      <c r="CV43">
        <f>VLOOKUP(B43,'Inflammatory Mediators'!B$3:W$147,12,FALSE)</f>
        <v>0</v>
      </c>
      <c r="CW43">
        <f>VLOOKUP(B43,'Inflammatory Mediators'!B$3:W$147,13,FALSE)</f>
        <v>0.93</v>
      </c>
      <c r="CX43">
        <f>VLOOKUP(B43,'Inflammatory Mediators'!B$3:W$147,14,FALSE)</f>
        <v>0</v>
      </c>
      <c r="CY43">
        <f>VLOOKUP(B43,'Inflammatory Mediators'!B$3:W$147,15,FALSE)</f>
        <v>0</v>
      </c>
      <c r="CZ43">
        <f>VLOOKUP(B43,'Inflammatory Mediators'!B$3:W$147,16,FALSE)</f>
        <v>429.82</v>
      </c>
      <c r="DA43">
        <f>VLOOKUP(B43,'Inflammatory Mediators'!B$3:W$147,17,FALSE)</f>
        <v>8.89</v>
      </c>
      <c r="DB43">
        <f>VLOOKUP(B43,'Inflammatory Mediators'!B$3:W$147,18,FALSE)</f>
        <v>33.745000000000005</v>
      </c>
      <c r="DC43">
        <f>VLOOKUP(B43,'Inflammatory Mediators'!B$3:W$147,19,FALSE)</f>
        <v>0</v>
      </c>
      <c r="DD43">
        <f>VLOOKUP(B43,'Inflammatory Mediators'!B$3:W$147,20,FALSE)</f>
        <v>1.0899999999999999</v>
      </c>
      <c r="DE43">
        <f>VLOOKUP(B43,'Inflammatory Mediators'!B$3:W$147,21,FALSE)</f>
        <v>2.12</v>
      </c>
      <c r="DF43">
        <f>VLOOKUP(B43,'Inflammatory Mediators'!B$3:W$147,22,FALSE)</f>
        <v>0</v>
      </c>
      <c r="DG43">
        <v>1266.789</v>
      </c>
      <c r="DH43">
        <v>1.91</v>
      </c>
    </row>
    <row r="44" spans="1:112" x14ac:dyDescent="0.25">
      <c r="A44">
        <v>48</v>
      </c>
      <c r="B44">
        <v>6580256</v>
      </c>
      <c r="C44">
        <v>258</v>
      </c>
      <c r="D44" t="s">
        <v>109</v>
      </c>
      <c r="E44">
        <v>0</v>
      </c>
      <c r="F44">
        <v>0</v>
      </c>
      <c r="G44">
        <v>1</v>
      </c>
      <c r="H44">
        <v>75</v>
      </c>
      <c r="I44">
        <v>1</v>
      </c>
      <c r="J44">
        <v>0</v>
      </c>
      <c r="K44">
        <v>195.6</v>
      </c>
      <c r="L44">
        <v>120</v>
      </c>
      <c r="M44" s="2">
        <f t="shared" si="11"/>
        <v>31.364873850477373</v>
      </c>
      <c r="N44" t="str">
        <f t="shared" si="6"/>
        <v>I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4</v>
      </c>
      <c r="V44">
        <v>0</v>
      </c>
      <c r="W44">
        <v>4</v>
      </c>
      <c r="X44">
        <v>0</v>
      </c>
      <c r="Y44">
        <f t="shared" si="7"/>
        <v>5</v>
      </c>
      <c r="Z44" s="3" t="str">
        <f t="shared" si="8"/>
        <v>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1</v>
      </c>
      <c r="AT44" s="4" t="str">
        <f t="shared" si="9"/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 t="s">
        <v>109</v>
      </c>
      <c r="BO44" t="s">
        <v>109</v>
      </c>
      <c r="BP44">
        <v>20</v>
      </c>
      <c r="BQ44">
        <v>19</v>
      </c>
      <c r="BR44" t="s">
        <v>109</v>
      </c>
      <c r="BS44" t="s">
        <v>109</v>
      </c>
      <c r="BT44" t="s">
        <v>109</v>
      </c>
      <c r="BU44" t="s">
        <v>109</v>
      </c>
      <c r="BV44" t="s">
        <v>109</v>
      </c>
      <c r="BW44">
        <v>168.9</v>
      </c>
      <c r="BX44" t="s">
        <v>109</v>
      </c>
      <c r="BY44" t="s">
        <v>109</v>
      </c>
      <c r="BZ44" t="s">
        <v>109</v>
      </c>
      <c r="CA44">
        <v>165</v>
      </c>
      <c r="CB44">
        <v>1.6140000000000001</v>
      </c>
      <c r="CC44">
        <v>1</v>
      </c>
      <c r="CD44">
        <f t="shared" si="10"/>
        <v>2</v>
      </c>
      <c r="CE44" t="s">
        <v>109</v>
      </c>
      <c r="CF44" t="s">
        <v>109</v>
      </c>
      <c r="CG44" t="s">
        <v>109</v>
      </c>
      <c r="CH44" t="s">
        <v>109</v>
      </c>
      <c r="CI44" t="s">
        <v>109</v>
      </c>
      <c r="CJ44" t="s">
        <v>109</v>
      </c>
      <c r="CK44" t="s">
        <v>109</v>
      </c>
      <c r="CL44" t="e">
        <f>VLOOKUP(B44,'Inflammatory Mediators'!B$3:W$147,2,FALSE)</f>
        <v>#N/A</v>
      </c>
      <c r="CM44" t="e">
        <f>VLOOKUP(B44,'Inflammatory Mediators'!B$3:W$147,3,FALSE)</f>
        <v>#N/A</v>
      </c>
      <c r="CN44" t="e">
        <f>VLOOKUP(B44,'Inflammatory Mediators'!B$3:W$147,4,FALSE)</f>
        <v>#N/A</v>
      </c>
      <c r="CO44" t="e">
        <f>VLOOKUP(B44,'Inflammatory Mediators'!B$3:W$147,5,FALSE)</f>
        <v>#N/A</v>
      </c>
      <c r="CP44" t="e">
        <f>VLOOKUP(B44,'Inflammatory Mediators'!B$3:W$147,6,FALSE)</f>
        <v>#N/A</v>
      </c>
      <c r="CQ44" t="e">
        <f>VLOOKUP(B44,'Inflammatory Mediators'!B$3:W$147,7,FALSE)</f>
        <v>#N/A</v>
      </c>
      <c r="CR44" t="e">
        <f>VLOOKUP(B44,'Inflammatory Mediators'!B$3:W$147,8,FALSE)</f>
        <v>#N/A</v>
      </c>
      <c r="CS44" t="e">
        <f>VLOOKUP(B44,'Inflammatory Mediators'!B$3:W$147,9,FALSE)</f>
        <v>#N/A</v>
      </c>
      <c r="CT44" t="e">
        <f>VLOOKUP(B44,'Inflammatory Mediators'!B$3:W$147,10,FALSE)</f>
        <v>#N/A</v>
      </c>
      <c r="CU44" t="e">
        <f>VLOOKUP(B44,'Inflammatory Mediators'!B$3:W$147,11,FALSE)</f>
        <v>#N/A</v>
      </c>
      <c r="CV44" t="e">
        <f>VLOOKUP(B44,'Inflammatory Mediators'!B$3:W$147,12,FALSE)</f>
        <v>#N/A</v>
      </c>
      <c r="CW44" t="e">
        <f>VLOOKUP(B44,'Inflammatory Mediators'!B$3:W$147,13,FALSE)</f>
        <v>#N/A</v>
      </c>
      <c r="CX44" t="e">
        <f>VLOOKUP(B44,'Inflammatory Mediators'!B$3:W$147,14,FALSE)</f>
        <v>#N/A</v>
      </c>
      <c r="CY44" t="e">
        <f>VLOOKUP(B44,'Inflammatory Mediators'!B$3:W$147,15,FALSE)</f>
        <v>#N/A</v>
      </c>
      <c r="CZ44" t="e">
        <f>VLOOKUP(B44,'Inflammatory Mediators'!B$3:W$147,16,FALSE)</f>
        <v>#N/A</v>
      </c>
      <c r="DA44" t="e">
        <f>VLOOKUP(B44,'Inflammatory Mediators'!B$3:W$147,17,FALSE)</f>
        <v>#N/A</v>
      </c>
      <c r="DB44" t="e">
        <f>VLOOKUP(B44,'Inflammatory Mediators'!B$3:W$147,18,FALSE)</f>
        <v>#N/A</v>
      </c>
      <c r="DC44" t="e">
        <f>VLOOKUP(B44,'Inflammatory Mediators'!B$3:W$147,19,FALSE)</f>
        <v>#N/A</v>
      </c>
      <c r="DD44" t="e">
        <f>VLOOKUP(B44,'Inflammatory Mediators'!B$3:W$147,20,FALSE)</f>
        <v>#N/A</v>
      </c>
      <c r="DE44" t="e">
        <f>VLOOKUP(B44,'Inflammatory Mediators'!B$3:W$147,21,FALSE)</f>
        <v>#N/A</v>
      </c>
      <c r="DF44" t="e">
        <f>VLOOKUP(B44,'Inflammatory Mediators'!B$3:W$147,22,FALSE)</f>
        <v>#N/A</v>
      </c>
      <c r="DG44">
        <v>718.91300000000001</v>
      </c>
      <c r="DH44">
        <v>10.061</v>
      </c>
    </row>
    <row r="45" spans="1:112" x14ac:dyDescent="0.25">
      <c r="A45">
        <v>49</v>
      </c>
      <c r="B45">
        <v>4840472</v>
      </c>
      <c r="C45">
        <v>257</v>
      </c>
      <c r="D45" t="s">
        <v>109</v>
      </c>
      <c r="E45">
        <v>0</v>
      </c>
      <c r="F45">
        <v>0</v>
      </c>
      <c r="G45">
        <v>1</v>
      </c>
      <c r="H45">
        <v>76</v>
      </c>
      <c r="I45">
        <v>0</v>
      </c>
      <c r="J45">
        <v>0</v>
      </c>
      <c r="K45">
        <v>167.6</v>
      </c>
      <c r="L45">
        <v>56</v>
      </c>
      <c r="M45" s="2">
        <f t="shared" si="11"/>
        <v>19.93609058959564</v>
      </c>
      <c r="N45" t="str">
        <f t="shared" si="6"/>
        <v>NA</v>
      </c>
      <c r="O45">
        <v>1</v>
      </c>
      <c r="P45">
        <v>1</v>
      </c>
      <c r="Q45">
        <v>1</v>
      </c>
      <c r="R45">
        <v>1</v>
      </c>
      <c r="S45">
        <v>1</v>
      </c>
      <c r="T45">
        <v>5</v>
      </c>
      <c r="U45">
        <v>5</v>
      </c>
      <c r="V45">
        <v>1</v>
      </c>
      <c r="W45">
        <v>4</v>
      </c>
      <c r="X45">
        <v>2</v>
      </c>
      <c r="Y45">
        <f t="shared" si="7"/>
        <v>12</v>
      </c>
      <c r="Z45" s="3" t="str">
        <f t="shared" si="8"/>
        <v>3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1</v>
      </c>
      <c r="AR45">
        <v>0</v>
      </c>
      <c r="AS45">
        <v>1</v>
      </c>
      <c r="AT45" s="4" t="str">
        <f t="shared" si="9"/>
        <v>0</v>
      </c>
      <c r="AU45">
        <v>0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 t="s">
        <v>109</v>
      </c>
      <c r="BO45" t="s">
        <v>109</v>
      </c>
      <c r="BP45">
        <v>16</v>
      </c>
      <c r="BQ45">
        <v>16</v>
      </c>
      <c r="BR45" t="s">
        <v>109</v>
      </c>
      <c r="BS45" t="s">
        <v>109</v>
      </c>
      <c r="BT45" t="s">
        <v>109</v>
      </c>
      <c r="BU45">
        <v>2125</v>
      </c>
      <c r="BV45" t="s">
        <v>109</v>
      </c>
      <c r="BW45" t="s">
        <v>109</v>
      </c>
      <c r="BX45" t="s">
        <v>109</v>
      </c>
      <c r="BY45">
        <v>1.9</v>
      </c>
      <c r="BZ45" t="s">
        <v>109</v>
      </c>
      <c r="CA45">
        <v>109</v>
      </c>
      <c r="CB45">
        <v>1.202</v>
      </c>
      <c r="CC45">
        <v>1</v>
      </c>
      <c r="CD45">
        <f t="shared" si="10"/>
        <v>2</v>
      </c>
      <c r="CE45" t="s">
        <v>109</v>
      </c>
      <c r="CF45" t="s">
        <v>109</v>
      </c>
      <c r="CG45" t="s">
        <v>109</v>
      </c>
      <c r="CH45" t="s">
        <v>109</v>
      </c>
      <c r="CI45" t="s">
        <v>109</v>
      </c>
      <c r="CJ45" t="s">
        <v>109</v>
      </c>
      <c r="CK45" t="s">
        <v>109</v>
      </c>
      <c r="CL45">
        <f>VLOOKUP(B45,'Inflammatory Mediators'!B$3:W$147,2,FALSE)</f>
        <v>2.0299999999999998</v>
      </c>
      <c r="CM45">
        <f>VLOOKUP(B45,'Inflammatory Mediators'!B$3:W$147,3,FALSE)</f>
        <v>57.769999999999996</v>
      </c>
      <c r="CN45">
        <f>VLOOKUP(B45,'Inflammatory Mediators'!B$3:W$147,4,FALSE)</f>
        <v>0.505</v>
      </c>
      <c r="CO45">
        <f>VLOOKUP(B45,'Inflammatory Mediators'!B$3:W$147,5,FALSE)</f>
        <v>12.48</v>
      </c>
      <c r="CP45">
        <f>VLOOKUP(B45,'Inflammatory Mediators'!B$3:W$147,6,FALSE)</f>
        <v>6.63</v>
      </c>
      <c r="CQ45">
        <f>VLOOKUP(B45,'Inflammatory Mediators'!B$3:W$147,7,FALSE)</f>
        <v>8.0449999999999999</v>
      </c>
      <c r="CR45">
        <f>VLOOKUP(B45,'Inflammatory Mediators'!B$3:W$147,8,FALSE)</f>
        <v>20.215</v>
      </c>
      <c r="CS45">
        <f>VLOOKUP(B45,'Inflammatory Mediators'!B$3:W$147,9,FALSE)</f>
        <v>2.8049999999999997</v>
      </c>
      <c r="CT45">
        <f>VLOOKUP(B45,'Inflammatory Mediators'!B$3:W$147,10,FALSE)</f>
        <v>43.92</v>
      </c>
      <c r="CU45">
        <f>VLOOKUP(B45,'Inflammatory Mediators'!B$3:W$147,11,FALSE)</f>
        <v>5.4849999999999994</v>
      </c>
      <c r="CV45">
        <f>VLOOKUP(B45,'Inflammatory Mediators'!B$3:W$147,12,FALSE)</f>
        <v>0.75</v>
      </c>
      <c r="CW45">
        <f>VLOOKUP(B45,'Inflammatory Mediators'!B$3:W$147,13,FALSE)</f>
        <v>13.685</v>
      </c>
      <c r="CX45">
        <f>VLOOKUP(B45,'Inflammatory Mediators'!B$3:W$147,14,FALSE)</f>
        <v>48.924999999999997</v>
      </c>
      <c r="CY45">
        <f>VLOOKUP(B45,'Inflammatory Mediators'!B$3:W$147,15,FALSE)</f>
        <v>4.2850000000000001</v>
      </c>
      <c r="CZ45">
        <f>VLOOKUP(B45,'Inflammatory Mediators'!B$3:W$147,16,FALSE)</f>
        <v>342.25</v>
      </c>
      <c r="DA45">
        <f>VLOOKUP(B45,'Inflammatory Mediators'!B$3:W$147,17,FALSE)</f>
        <v>11.93</v>
      </c>
      <c r="DB45">
        <f>VLOOKUP(B45,'Inflammatory Mediators'!B$3:W$147,18,FALSE)</f>
        <v>92.95</v>
      </c>
      <c r="DC45">
        <f>VLOOKUP(B45,'Inflammatory Mediators'!B$3:W$147,19,FALSE)</f>
        <v>0.14000000000000001</v>
      </c>
      <c r="DD45">
        <f>VLOOKUP(B45,'Inflammatory Mediators'!B$3:W$147,20,FALSE)</f>
        <v>26.254999999999999</v>
      </c>
      <c r="DE45">
        <f>VLOOKUP(B45,'Inflammatory Mediators'!B$3:W$147,21,FALSE)</f>
        <v>2.2999999999999998</v>
      </c>
      <c r="DF45">
        <f>VLOOKUP(B45,'Inflammatory Mediators'!B$3:W$147,22,FALSE)</f>
        <v>4.1850000000000005</v>
      </c>
      <c r="DG45">
        <v>890.9</v>
      </c>
      <c r="DH45" t="s">
        <v>283</v>
      </c>
    </row>
    <row r="46" spans="1:112" x14ac:dyDescent="0.25">
      <c r="A46">
        <v>50</v>
      </c>
      <c r="B46">
        <v>5063485</v>
      </c>
      <c r="C46">
        <v>255</v>
      </c>
      <c r="D46" t="s">
        <v>109</v>
      </c>
      <c r="E46">
        <v>0</v>
      </c>
      <c r="F46">
        <v>0</v>
      </c>
      <c r="G46">
        <v>1</v>
      </c>
      <c r="H46">
        <v>73</v>
      </c>
      <c r="I46">
        <v>0</v>
      </c>
      <c r="J46">
        <v>2</v>
      </c>
      <c r="K46">
        <v>170.2</v>
      </c>
      <c r="L46">
        <v>81.099999999999994</v>
      </c>
      <c r="M46" s="2">
        <f t="shared" si="11"/>
        <v>27.99637117319639</v>
      </c>
      <c r="N46" t="str">
        <f t="shared" si="6"/>
        <v>NA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6</v>
      </c>
      <c r="V46">
        <v>0</v>
      </c>
      <c r="W46">
        <v>4</v>
      </c>
      <c r="X46">
        <v>0</v>
      </c>
      <c r="Y46">
        <f t="shared" si="7"/>
        <v>4</v>
      </c>
      <c r="Z46" s="3" t="str">
        <f t="shared" si="8"/>
        <v>3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 s="4" t="str">
        <f t="shared" si="9"/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6.2</v>
      </c>
      <c r="BO46" t="s">
        <v>109</v>
      </c>
      <c r="BP46">
        <v>8</v>
      </c>
      <c r="BQ46">
        <v>15</v>
      </c>
      <c r="BR46" t="s">
        <v>109</v>
      </c>
      <c r="BS46" t="s">
        <v>109</v>
      </c>
      <c r="BT46" t="s">
        <v>109</v>
      </c>
      <c r="BU46" t="s">
        <v>109</v>
      </c>
      <c r="BV46" t="s">
        <v>109</v>
      </c>
      <c r="BW46" t="s">
        <v>109</v>
      </c>
      <c r="BX46" t="s">
        <v>109</v>
      </c>
      <c r="BY46" t="s">
        <v>109</v>
      </c>
      <c r="BZ46" t="s">
        <v>109</v>
      </c>
      <c r="CA46">
        <v>147</v>
      </c>
      <c r="CB46">
        <v>1.34</v>
      </c>
      <c r="CC46">
        <v>1</v>
      </c>
      <c r="CD46">
        <f t="shared" si="10"/>
        <v>3</v>
      </c>
      <c r="CE46" t="s">
        <v>109</v>
      </c>
      <c r="CF46" t="s">
        <v>109</v>
      </c>
      <c r="CG46" t="s">
        <v>109</v>
      </c>
      <c r="CH46" t="s">
        <v>109</v>
      </c>
      <c r="CI46" t="s">
        <v>109</v>
      </c>
      <c r="CJ46" t="s">
        <v>109</v>
      </c>
      <c r="CK46" t="s">
        <v>109</v>
      </c>
      <c r="CL46">
        <f>VLOOKUP(B46,'Inflammatory Mediators'!B$3:W$147,2,FALSE)</f>
        <v>0.44</v>
      </c>
      <c r="CM46">
        <f>VLOOKUP(B46,'Inflammatory Mediators'!B$3:W$147,3,FALSE)</f>
        <v>0</v>
      </c>
      <c r="CN46">
        <f>VLOOKUP(B46,'Inflammatory Mediators'!B$3:W$147,4,FALSE)</f>
        <v>0</v>
      </c>
      <c r="CO46">
        <f>VLOOKUP(B46,'Inflammatory Mediators'!B$3:W$147,5,FALSE)</f>
        <v>0.14499999999999999</v>
      </c>
      <c r="CP46">
        <f>VLOOKUP(B46,'Inflammatory Mediators'!B$3:W$147,6,FALSE)</f>
        <v>0</v>
      </c>
      <c r="CQ46">
        <f>VLOOKUP(B46,'Inflammatory Mediators'!B$3:W$147,7,FALSE)</f>
        <v>0</v>
      </c>
      <c r="CR46">
        <f>VLOOKUP(B46,'Inflammatory Mediators'!B$3:W$147,8,FALSE)</f>
        <v>2.3450000000000002</v>
      </c>
      <c r="CS46">
        <f>VLOOKUP(B46,'Inflammatory Mediators'!B$3:W$147,9,FALSE)</f>
        <v>7.4999999999999997E-2</v>
      </c>
      <c r="CT46">
        <f>VLOOKUP(B46,'Inflammatory Mediators'!B$3:W$147,10,FALSE)</f>
        <v>1.0249999999999999</v>
      </c>
      <c r="CU46">
        <f>VLOOKUP(B46,'Inflammatory Mediators'!B$3:W$147,11,FALSE)</f>
        <v>0.18</v>
      </c>
      <c r="CV46">
        <f>VLOOKUP(B46,'Inflammatory Mediators'!B$3:W$147,12,FALSE)</f>
        <v>0</v>
      </c>
      <c r="CW46">
        <f>VLOOKUP(B46,'Inflammatory Mediators'!B$3:W$147,13,FALSE)</f>
        <v>0</v>
      </c>
      <c r="CX46">
        <f>VLOOKUP(B46,'Inflammatory Mediators'!B$3:W$147,14,FALSE)</f>
        <v>0</v>
      </c>
      <c r="CY46">
        <f>VLOOKUP(B46,'Inflammatory Mediators'!B$3:W$147,15,FALSE)</f>
        <v>0.19</v>
      </c>
      <c r="CZ46">
        <f>VLOOKUP(B46,'Inflammatory Mediators'!B$3:W$147,16,FALSE)</f>
        <v>14.14</v>
      </c>
      <c r="DA46">
        <f>VLOOKUP(B46,'Inflammatory Mediators'!B$3:W$147,17,FALSE)</f>
        <v>4.21</v>
      </c>
      <c r="DB46">
        <f>VLOOKUP(B46,'Inflammatory Mediators'!B$3:W$147,18,FALSE)</f>
        <v>11.345000000000001</v>
      </c>
      <c r="DC46">
        <f>VLOOKUP(B46,'Inflammatory Mediators'!B$3:W$147,19,FALSE)</f>
        <v>0</v>
      </c>
      <c r="DD46">
        <f>VLOOKUP(B46,'Inflammatory Mediators'!B$3:W$147,20,FALSE)</f>
        <v>0.185</v>
      </c>
      <c r="DE46">
        <f>VLOOKUP(B46,'Inflammatory Mediators'!B$3:W$147,21,FALSE)</f>
        <v>0.17499999999999999</v>
      </c>
      <c r="DF46">
        <f>VLOOKUP(B46,'Inflammatory Mediators'!B$3:W$147,22,FALSE)</f>
        <v>0</v>
      </c>
      <c r="DG46">
        <v>1111.1500000000001</v>
      </c>
      <c r="DH46">
        <v>1.381</v>
      </c>
    </row>
    <row r="47" spans="1:112" x14ac:dyDescent="0.25">
      <c r="A47">
        <v>51</v>
      </c>
      <c r="B47">
        <v>5061837</v>
      </c>
      <c r="C47">
        <v>256</v>
      </c>
      <c r="D47" t="s">
        <v>109</v>
      </c>
      <c r="E47">
        <v>0</v>
      </c>
      <c r="F47">
        <v>0</v>
      </c>
      <c r="G47">
        <v>1</v>
      </c>
      <c r="H47">
        <v>55</v>
      </c>
      <c r="I47">
        <v>0</v>
      </c>
      <c r="J47">
        <v>0</v>
      </c>
      <c r="K47">
        <v>170.2</v>
      </c>
      <c r="L47">
        <v>103</v>
      </c>
      <c r="M47" s="2">
        <f t="shared" si="11"/>
        <v>35.556427014047209</v>
      </c>
      <c r="N47" t="str">
        <f t="shared" si="6"/>
        <v>II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5</v>
      </c>
      <c r="V47">
        <v>0</v>
      </c>
      <c r="W47">
        <v>4</v>
      </c>
      <c r="X47">
        <v>0</v>
      </c>
      <c r="Y47">
        <f t="shared" si="7"/>
        <v>3</v>
      </c>
      <c r="Z47" s="3" t="str">
        <f t="shared" si="8"/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 s="4" t="str">
        <f t="shared" si="9"/>
        <v>1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1</v>
      </c>
      <c r="BF47">
        <v>0</v>
      </c>
      <c r="BG47">
        <v>1</v>
      </c>
      <c r="BH47">
        <v>0</v>
      </c>
      <c r="BI47">
        <v>0</v>
      </c>
      <c r="BJ47">
        <v>1</v>
      </c>
      <c r="BK47">
        <v>1</v>
      </c>
      <c r="BL47">
        <v>1</v>
      </c>
      <c r="BM47">
        <v>1</v>
      </c>
      <c r="BN47">
        <v>8.6999999999999993</v>
      </c>
      <c r="BO47" t="s">
        <v>109</v>
      </c>
      <c r="BP47">
        <v>61</v>
      </c>
      <c r="BQ47">
        <v>47</v>
      </c>
      <c r="BR47" t="s">
        <v>109</v>
      </c>
      <c r="BS47">
        <v>2.79</v>
      </c>
      <c r="BT47" t="s">
        <v>109</v>
      </c>
      <c r="BU47" t="s">
        <v>109</v>
      </c>
      <c r="BV47">
        <v>65</v>
      </c>
      <c r="BW47">
        <v>877.3</v>
      </c>
      <c r="BX47">
        <v>303</v>
      </c>
      <c r="BY47">
        <v>1.4</v>
      </c>
      <c r="BZ47">
        <v>0.49399999999999999</v>
      </c>
      <c r="CA47">
        <v>151</v>
      </c>
      <c r="CB47">
        <v>1.129</v>
      </c>
      <c r="CC47">
        <v>1</v>
      </c>
      <c r="CD47">
        <f t="shared" si="10"/>
        <v>3</v>
      </c>
      <c r="CE47" t="s">
        <v>109</v>
      </c>
      <c r="CF47" t="s">
        <v>109</v>
      </c>
      <c r="CG47" t="s">
        <v>109</v>
      </c>
      <c r="CH47" t="s">
        <v>109</v>
      </c>
      <c r="CI47" t="s">
        <v>109</v>
      </c>
      <c r="CJ47" t="s">
        <v>109</v>
      </c>
      <c r="CK47" t="s">
        <v>109</v>
      </c>
      <c r="CL47">
        <f>VLOOKUP(B47,'Inflammatory Mediators'!B$3:W$147,2,FALSE)</f>
        <v>2.8849999999999998</v>
      </c>
      <c r="CM47">
        <f>VLOOKUP(B47,'Inflammatory Mediators'!B$3:W$147,3,FALSE)</f>
        <v>19.079999999999998</v>
      </c>
      <c r="CN47">
        <f>VLOOKUP(B47,'Inflammatory Mediators'!B$3:W$147,4,FALSE)</f>
        <v>0.74249999999999994</v>
      </c>
      <c r="CO47">
        <f>VLOOKUP(B47,'Inflammatory Mediators'!B$3:W$147,5,FALSE)</f>
        <v>7.1824999999999992</v>
      </c>
      <c r="CP47">
        <f>VLOOKUP(B47,'Inflammatory Mediators'!B$3:W$147,6,FALSE)</f>
        <v>3.7425000000000002</v>
      </c>
      <c r="CQ47">
        <f>VLOOKUP(B47,'Inflammatory Mediators'!B$3:W$147,7,FALSE)</f>
        <v>19.455000000000002</v>
      </c>
      <c r="CR47">
        <f>VLOOKUP(B47,'Inflammatory Mediators'!B$3:W$147,8,FALSE)</f>
        <v>16.422499999999999</v>
      </c>
      <c r="CS47">
        <f>VLOOKUP(B47,'Inflammatory Mediators'!B$3:W$147,9,FALSE)</f>
        <v>5.2825000000000006</v>
      </c>
      <c r="CT47">
        <f>VLOOKUP(B47,'Inflammatory Mediators'!B$3:W$147,10,FALSE)</f>
        <v>25.06</v>
      </c>
      <c r="CU47">
        <f>VLOOKUP(B47,'Inflammatory Mediators'!B$3:W$147,11,FALSE)</f>
        <v>2.7549999999999999</v>
      </c>
      <c r="CV47">
        <f>VLOOKUP(B47,'Inflammatory Mediators'!B$3:W$147,12,FALSE)</f>
        <v>1.5125</v>
      </c>
      <c r="CW47">
        <f>VLOOKUP(B47,'Inflammatory Mediators'!B$3:W$147,13,FALSE)</f>
        <v>5.8375000000000004</v>
      </c>
      <c r="CX47">
        <f>VLOOKUP(B47,'Inflammatory Mediators'!B$3:W$147,14,FALSE)</f>
        <v>19.7075</v>
      </c>
      <c r="CY47">
        <f>VLOOKUP(B47,'Inflammatory Mediators'!B$3:W$147,15,FALSE)</f>
        <v>3.0274999999999999</v>
      </c>
      <c r="CZ47">
        <f>VLOOKUP(B47,'Inflammatory Mediators'!B$3:W$147,16,FALSE)</f>
        <v>100.48</v>
      </c>
      <c r="DA47">
        <f>VLOOKUP(B47,'Inflammatory Mediators'!B$3:W$147,17,FALSE)</f>
        <v>17.6675</v>
      </c>
      <c r="DB47">
        <f>VLOOKUP(B47,'Inflammatory Mediators'!B$3:W$147,18,FALSE)</f>
        <v>24.932500000000001</v>
      </c>
      <c r="DC47">
        <f>VLOOKUP(B47,'Inflammatory Mediators'!B$3:W$147,19,FALSE)</f>
        <v>0.52</v>
      </c>
      <c r="DD47">
        <f>VLOOKUP(B47,'Inflammatory Mediators'!B$3:W$147,20,FALSE)</f>
        <v>7.8475000000000001</v>
      </c>
      <c r="DE47">
        <f>VLOOKUP(B47,'Inflammatory Mediators'!B$3:W$147,21,FALSE)</f>
        <v>3.61</v>
      </c>
      <c r="DF47">
        <f>VLOOKUP(B47,'Inflammatory Mediators'!B$3:W$147,22,FALSE)</f>
        <v>3.335</v>
      </c>
      <c r="DG47">
        <v>1167.682</v>
      </c>
      <c r="DH47" t="s">
        <v>282</v>
      </c>
    </row>
    <row r="48" spans="1:112" x14ac:dyDescent="0.25">
      <c r="A48">
        <v>52</v>
      </c>
      <c r="B48">
        <v>5042442</v>
      </c>
      <c r="C48">
        <v>254</v>
      </c>
      <c r="D48" t="s">
        <v>109</v>
      </c>
      <c r="E48">
        <v>0</v>
      </c>
      <c r="F48">
        <v>0</v>
      </c>
      <c r="G48">
        <v>1</v>
      </c>
      <c r="H48">
        <v>73</v>
      </c>
      <c r="I48">
        <v>0</v>
      </c>
      <c r="J48">
        <v>1</v>
      </c>
      <c r="K48">
        <v>170.2</v>
      </c>
      <c r="L48">
        <v>74.400000000000006</v>
      </c>
      <c r="M48" s="2">
        <f t="shared" si="11"/>
        <v>25.683477377137013</v>
      </c>
      <c r="N48" t="str">
        <f t="shared" si="6"/>
        <v>NA</v>
      </c>
      <c r="O48">
        <v>1</v>
      </c>
      <c r="P48">
        <v>1</v>
      </c>
      <c r="Q48">
        <v>9</v>
      </c>
      <c r="R48">
        <v>9</v>
      </c>
      <c r="S48">
        <v>1</v>
      </c>
      <c r="T48">
        <v>5</v>
      </c>
      <c r="U48">
        <v>13</v>
      </c>
      <c r="V48">
        <v>0</v>
      </c>
      <c r="W48">
        <v>4</v>
      </c>
      <c r="X48">
        <v>0</v>
      </c>
      <c r="Y48">
        <f t="shared" si="7"/>
        <v>18</v>
      </c>
      <c r="Z48" s="3" t="str">
        <f t="shared" si="8"/>
        <v>3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1</v>
      </c>
      <c r="AT48" s="4" t="str">
        <f t="shared" si="9"/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0</v>
      </c>
      <c r="BI48">
        <v>0</v>
      </c>
      <c r="BJ48">
        <v>0</v>
      </c>
      <c r="BK48">
        <v>0</v>
      </c>
      <c r="BL48">
        <v>1</v>
      </c>
      <c r="BM48">
        <v>1</v>
      </c>
      <c r="BN48" t="s">
        <v>109</v>
      </c>
      <c r="BO48" t="s">
        <v>109</v>
      </c>
      <c r="BP48">
        <v>14</v>
      </c>
      <c r="BQ48">
        <v>15</v>
      </c>
      <c r="BR48" t="s">
        <v>109</v>
      </c>
      <c r="BS48" t="s">
        <v>109</v>
      </c>
      <c r="BT48" t="s">
        <v>109</v>
      </c>
      <c r="BU48" t="s">
        <v>109</v>
      </c>
      <c r="BV48" t="s">
        <v>109</v>
      </c>
      <c r="BW48" t="s">
        <v>109</v>
      </c>
      <c r="BX48" t="s">
        <v>109</v>
      </c>
      <c r="BY48">
        <v>3.2</v>
      </c>
      <c r="BZ48">
        <v>1</v>
      </c>
      <c r="CA48">
        <v>166</v>
      </c>
      <c r="CB48">
        <v>1.7849999999999999</v>
      </c>
      <c r="CC48">
        <v>0</v>
      </c>
      <c r="CD48">
        <f t="shared" si="10"/>
        <v>2</v>
      </c>
      <c r="CE48" t="s">
        <v>109</v>
      </c>
      <c r="CF48" t="s">
        <v>109</v>
      </c>
      <c r="CG48" t="s">
        <v>109</v>
      </c>
      <c r="CH48" t="s">
        <v>109</v>
      </c>
      <c r="CI48" t="s">
        <v>109</v>
      </c>
      <c r="CJ48" t="s">
        <v>109</v>
      </c>
      <c r="CK48" t="s">
        <v>109</v>
      </c>
      <c r="CL48" t="e">
        <f>VLOOKUP(B48,'Inflammatory Mediators'!B$3:W$147,2,FALSE)</f>
        <v>#N/A</v>
      </c>
      <c r="CM48" t="e">
        <f>VLOOKUP(B48,'Inflammatory Mediators'!B$3:W$147,3,FALSE)</f>
        <v>#N/A</v>
      </c>
      <c r="CN48" t="e">
        <f>VLOOKUP(B48,'Inflammatory Mediators'!B$3:W$147,4,FALSE)</f>
        <v>#N/A</v>
      </c>
      <c r="CO48" t="e">
        <f>VLOOKUP(B48,'Inflammatory Mediators'!B$3:W$147,5,FALSE)</f>
        <v>#N/A</v>
      </c>
      <c r="CP48" t="e">
        <f>VLOOKUP(B48,'Inflammatory Mediators'!B$3:W$147,6,FALSE)</f>
        <v>#N/A</v>
      </c>
      <c r="CQ48" t="e">
        <f>VLOOKUP(B48,'Inflammatory Mediators'!B$3:W$147,7,FALSE)</f>
        <v>#N/A</v>
      </c>
      <c r="CR48" t="e">
        <f>VLOOKUP(B48,'Inflammatory Mediators'!B$3:W$147,8,FALSE)</f>
        <v>#N/A</v>
      </c>
      <c r="CS48" t="e">
        <f>VLOOKUP(B48,'Inflammatory Mediators'!B$3:W$147,9,FALSE)</f>
        <v>#N/A</v>
      </c>
      <c r="CT48" t="e">
        <f>VLOOKUP(B48,'Inflammatory Mediators'!B$3:W$147,10,FALSE)</f>
        <v>#N/A</v>
      </c>
      <c r="CU48" t="e">
        <f>VLOOKUP(B48,'Inflammatory Mediators'!B$3:W$147,11,FALSE)</f>
        <v>#N/A</v>
      </c>
      <c r="CV48" t="e">
        <f>VLOOKUP(B48,'Inflammatory Mediators'!B$3:W$147,12,FALSE)</f>
        <v>#N/A</v>
      </c>
      <c r="CW48" t="e">
        <f>VLOOKUP(B48,'Inflammatory Mediators'!B$3:W$147,13,FALSE)</f>
        <v>#N/A</v>
      </c>
      <c r="CX48" t="e">
        <f>VLOOKUP(B48,'Inflammatory Mediators'!B$3:W$147,14,FALSE)</f>
        <v>#N/A</v>
      </c>
      <c r="CY48" t="e">
        <f>VLOOKUP(B48,'Inflammatory Mediators'!B$3:W$147,15,FALSE)</f>
        <v>#N/A</v>
      </c>
      <c r="CZ48" t="e">
        <f>VLOOKUP(B48,'Inflammatory Mediators'!B$3:W$147,16,FALSE)</f>
        <v>#N/A</v>
      </c>
      <c r="DA48" t="e">
        <f>VLOOKUP(B48,'Inflammatory Mediators'!B$3:W$147,17,FALSE)</f>
        <v>#N/A</v>
      </c>
      <c r="DB48" t="e">
        <f>VLOOKUP(B48,'Inflammatory Mediators'!B$3:W$147,18,FALSE)</f>
        <v>#N/A</v>
      </c>
      <c r="DC48" t="e">
        <f>VLOOKUP(B48,'Inflammatory Mediators'!B$3:W$147,19,FALSE)</f>
        <v>#N/A</v>
      </c>
      <c r="DD48" t="e">
        <f>VLOOKUP(B48,'Inflammatory Mediators'!B$3:W$147,20,FALSE)</f>
        <v>#N/A</v>
      </c>
      <c r="DE48" t="e">
        <f>VLOOKUP(B48,'Inflammatory Mediators'!B$3:W$147,21,FALSE)</f>
        <v>#N/A</v>
      </c>
      <c r="DF48" t="e">
        <f>VLOOKUP(B48,'Inflammatory Mediators'!B$3:W$147,22,FALSE)</f>
        <v>#N/A</v>
      </c>
      <c r="DG48">
        <v>566.80499999999995</v>
      </c>
      <c r="DH48">
        <v>21.157</v>
      </c>
    </row>
    <row r="49" spans="1:112" x14ac:dyDescent="0.25">
      <c r="A49">
        <v>53</v>
      </c>
      <c r="B49">
        <v>2908279</v>
      </c>
      <c r="C49">
        <v>211</v>
      </c>
      <c r="D49" t="s">
        <v>109</v>
      </c>
      <c r="E49">
        <v>0</v>
      </c>
      <c r="F49">
        <v>0</v>
      </c>
      <c r="G49">
        <v>1</v>
      </c>
      <c r="H49">
        <v>68</v>
      </c>
      <c r="I49">
        <v>1</v>
      </c>
      <c r="J49">
        <v>0</v>
      </c>
      <c r="K49">
        <v>162.6</v>
      </c>
      <c r="L49">
        <v>93.5</v>
      </c>
      <c r="M49" s="2">
        <f t="shared" si="11"/>
        <v>35.364744791359357</v>
      </c>
      <c r="N49" t="str">
        <f t="shared" si="6"/>
        <v>II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9</v>
      </c>
      <c r="V49">
        <v>0</v>
      </c>
      <c r="W49">
        <v>4</v>
      </c>
      <c r="X49">
        <v>2</v>
      </c>
      <c r="Y49">
        <f t="shared" si="7"/>
        <v>6</v>
      </c>
      <c r="Z49" s="3" t="str">
        <f t="shared" si="8"/>
        <v>2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 s="4" t="str">
        <f t="shared" si="9"/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5.3</v>
      </c>
      <c r="BO49" t="s">
        <v>109</v>
      </c>
      <c r="BP49">
        <v>17</v>
      </c>
      <c r="BQ49">
        <v>22</v>
      </c>
      <c r="BR49" t="s">
        <v>109</v>
      </c>
      <c r="BS49" t="s">
        <v>109</v>
      </c>
      <c r="BT49" t="s">
        <v>109</v>
      </c>
      <c r="BU49" t="s">
        <v>109</v>
      </c>
      <c r="BV49" t="s">
        <v>109</v>
      </c>
      <c r="BW49" t="s">
        <v>109</v>
      </c>
      <c r="BX49" t="s">
        <v>109</v>
      </c>
      <c r="BY49">
        <v>1.9</v>
      </c>
      <c r="BZ49" t="s">
        <v>109</v>
      </c>
      <c r="CA49">
        <v>108</v>
      </c>
      <c r="CB49">
        <v>4.1779999999999999</v>
      </c>
      <c r="CC49">
        <v>1</v>
      </c>
      <c r="CD49">
        <f t="shared" si="10"/>
        <v>2</v>
      </c>
      <c r="CE49" t="s">
        <v>109</v>
      </c>
      <c r="CF49" t="s">
        <v>109</v>
      </c>
      <c r="CG49" t="s">
        <v>109</v>
      </c>
      <c r="CH49" t="s">
        <v>109</v>
      </c>
      <c r="CI49" t="s">
        <v>109</v>
      </c>
      <c r="CJ49" t="s">
        <v>109</v>
      </c>
      <c r="CK49" t="s">
        <v>109</v>
      </c>
      <c r="CL49">
        <f>VLOOKUP(B49,'Inflammatory Mediators'!B$3:W$147,2,FALSE)</f>
        <v>0.88</v>
      </c>
      <c r="CM49">
        <f>VLOOKUP(B49,'Inflammatory Mediators'!B$3:W$147,3,FALSE)</f>
        <v>0</v>
      </c>
      <c r="CN49">
        <f>VLOOKUP(B49,'Inflammatory Mediators'!B$3:W$147,4,FALSE)</f>
        <v>0</v>
      </c>
      <c r="CO49">
        <f>VLOOKUP(B49,'Inflammatory Mediators'!B$3:W$147,5,FALSE)</f>
        <v>3.2549999999999999</v>
      </c>
      <c r="CP49">
        <f>VLOOKUP(B49,'Inflammatory Mediators'!B$3:W$147,6,FALSE)</f>
        <v>0</v>
      </c>
      <c r="CQ49">
        <f>VLOOKUP(B49,'Inflammatory Mediators'!B$3:W$147,7,FALSE)</f>
        <v>0</v>
      </c>
      <c r="CR49">
        <f>VLOOKUP(B49,'Inflammatory Mediators'!B$3:W$147,8,FALSE)</f>
        <v>18.740000000000002</v>
      </c>
      <c r="CS49">
        <f>VLOOKUP(B49,'Inflammatory Mediators'!B$3:W$147,9,FALSE)</f>
        <v>7.4999999999999997E-2</v>
      </c>
      <c r="CT49">
        <f>VLOOKUP(B49,'Inflammatory Mediators'!B$3:W$147,10,FALSE)</f>
        <v>3.7</v>
      </c>
      <c r="CU49">
        <f>VLOOKUP(B49,'Inflammatory Mediators'!B$3:W$147,11,FALSE)</f>
        <v>3.4249999999999998</v>
      </c>
      <c r="CV49">
        <f>VLOOKUP(B49,'Inflammatory Mediators'!B$3:W$147,12,FALSE)</f>
        <v>0</v>
      </c>
      <c r="CW49">
        <f>VLOOKUP(B49,'Inflammatory Mediators'!B$3:W$147,13,FALSE)</f>
        <v>0.53</v>
      </c>
      <c r="CX49">
        <f>VLOOKUP(B49,'Inflammatory Mediators'!B$3:W$147,14,FALSE)</f>
        <v>0</v>
      </c>
      <c r="CY49">
        <f>VLOOKUP(B49,'Inflammatory Mediators'!B$3:W$147,15,FALSE)</f>
        <v>0</v>
      </c>
      <c r="CZ49">
        <f>VLOOKUP(B49,'Inflammatory Mediators'!B$3:W$147,16,FALSE)</f>
        <v>118.69499999999999</v>
      </c>
      <c r="DA49">
        <f>VLOOKUP(B49,'Inflammatory Mediators'!B$3:W$147,17,FALSE)</f>
        <v>34.854999999999997</v>
      </c>
      <c r="DB49">
        <f>VLOOKUP(B49,'Inflammatory Mediators'!B$3:W$147,18,FALSE)</f>
        <v>83.844999999999999</v>
      </c>
      <c r="DC49">
        <f>VLOOKUP(B49,'Inflammatory Mediators'!B$3:W$147,19,FALSE)</f>
        <v>2.835</v>
      </c>
      <c r="DD49">
        <f>VLOOKUP(B49,'Inflammatory Mediators'!B$3:W$147,20,FALSE)</f>
        <v>20.285</v>
      </c>
      <c r="DE49">
        <f>VLOOKUP(B49,'Inflammatory Mediators'!B$3:W$147,21,FALSE)</f>
        <v>0.71</v>
      </c>
      <c r="DF49">
        <f>VLOOKUP(B49,'Inflammatory Mediators'!B$3:W$147,22,FALSE)</f>
        <v>0</v>
      </c>
      <c r="DG49">
        <v>1802.9269999999999</v>
      </c>
      <c r="DH49" t="s">
        <v>282</v>
      </c>
    </row>
    <row r="50" spans="1:112" x14ac:dyDescent="0.25">
      <c r="A50">
        <v>54</v>
      </c>
      <c r="B50">
        <v>3387478</v>
      </c>
      <c r="C50">
        <v>209</v>
      </c>
      <c r="D50" t="s">
        <v>109</v>
      </c>
      <c r="E50">
        <v>0</v>
      </c>
      <c r="F50">
        <v>0</v>
      </c>
      <c r="G50">
        <v>1</v>
      </c>
      <c r="H50">
        <v>41</v>
      </c>
      <c r="I50">
        <v>1</v>
      </c>
      <c r="J50">
        <v>2</v>
      </c>
      <c r="K50">
        <v>154.9</v>
      </c>
      <c r="L50">
        <v>72.8</v>
      </c>
      <c r="M50" s="2">
        <f t="shared" si="11"/>
        <v>30.340905917768634</v>
      </c>
      <c r="N50" t="str">
        <f t="shared" si="6"/>
        <v>I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4</v>
      </c>
      <c r="V50">
        <v>0</v>
      </c>
      <c r="W50">
        <v>4</v>
      </c>
      <c r="X50">
        <v>1</v>
      </c>
      <c r="Y50">
        <f t="shared" si="7"/>
        <v>3</v>
      </c>
      <c r="Z50" s="3" t="str">
        <f t="shared" si="8"/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1</v>
      </c>
      <c r="AT50" s="4" t="str">
        <f t="shared" si="9"/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 t="s">
        <v>109</v>
      </c>
      <c r="BO50" t="s">
        <v>109</v>
      </c>
      <c r="BP50">
        <v>42</v>
      </c>
      <c r="BQ50">
        <v>54</v>
      </c>
      <c r="BR50" t="s">
        <v>109</v>
      </c>
      <c r="BS50" t="s">
        <v>109</v>
      </c>
      <c r="BT50" t="s">
        <v>109</v>
      </c>
      <c r="BU50" t="s">
        <v>109</v>
      </c>
      <c r="BV50" t="s">
        <v>109</v>
      </c>
      <c r="BW50" t="s">
        <v>109</v>
      </c>
      <c r="BX50" t="s">
        <v>109</v>
      </c>
      <c r="BY50">
        <v>8.5</v>
      </c>
      <c r="BZ50" t="s">
        <v>109</v>
      </c>
      <c r="CA50">
        <v>213</v>
      </c>
      <c r="CB50">
        <v>0.70599999999999996</v>
      </c>
      <c r="CC50">
        <v>1</v>
      </c>
      <c r="CD50">
        <f t="shared" si="10"/>
        <v>2</v>
      </c>
      <c r="CE50" t="s">
        <v>109</v>
      </c>
      <c r="CF50" t="s">
        <v>109</v>
      </c>
      <c r="CG50" t="s">
        <v>109</v>
      </c>
      <c r="CH50" t="s">
        <v>109</v>
      </c>
      <c r="CI50" t="s">
        <v>109</v>
      </c>
      <c r="CJ50" t="s">
        <v>109</v>
      </c>
      <c r="CK50" t="s">
        <v>109</v>
      </c>
      <c r="CL50">
        <f>VLOOKUP(B50,'Inflammatory Mediators'!B$3:W$147,2,FALSE)</f>
        <v>0</v>
      </c>
      <c r="CM50">
        <f>VLOOKUP(B50,'Inflammatory Mediators'!B$3:W$147,3,FALSE)</f>
        <v>0</v>
      </c>
      <c r="CN50">
        <f>VLOOKUP(B50,'Inflammatory Mediators'!B$3:W$147,4,FALSE)</f>
        <v>0</v>
      </c>
      <c r="CO50">
        <f>VLOOKUP(B50,'Inflammatory Mediators'!B$3:W$147,5,FALSE)</f>
        <v>0.43999999999999995</v>
      </c>
      <c r="CP50">
        <f>VLOOKUP(B50,'Inflammatory Mediators'!B$3:W$147,6,FALSE)</f>
        <v>0</v>
      </c>
      <c r="CQ50">
        <f>VLOOKUP(B50,'Inflammatory Mediators'!B$3:W$147,7,FALSE)</f>
        <v>0</v>
      </c>
      <c r="CR50">
        <f>VLOOKUP(B50,'Inflammatory Mediators'!B$3:W$147,8,FALSE)</f>
        <v>2.1550000000000002</v>
      </c>
      <c r="CS50">
        <f>VLOOKUP(B50,'Inflammatory Mediators'!B$3:W$147,9,FALSE)</f>
        <v>0.51</v>
      </c>
      <c r="CT50">
        <f>VLOOKUP(B50,'Inflammatory Mediators'!B$3:W$147,10,FALSE)</f>
        <v>0</v>
      </c>
      <c r="CU50">
        <f>VLOOKUP(B50,'Inflammatory Mediators'!B$3:W$147,11,FALSE)</f>
        <v>0.2</v>
      </c>
      <c r="CV50">
        <f>VLOOKUP(B50,'Inflammatory Mediators'!B$3:W$147,12,FALSE)</f>
        <v>0</v>
      </c>
      <c r="CW50">
        <f>VLOOKUP(B50,'Inflammatory Mediators'!B$3:W$147,13,FALSE)</f>
        <v>0</v>
      </c>
      <c r="CX50">
        <f>VLOOKUP(B50,'Inflammatory Mediators'!B$3:W$147,14,FALSE)</f>
        <v>0</v>
      </c>
      <c r="CY50">
        <f>VLOOKUP(B50,'Inflammatory Mediators'!B$3:W$147,15,FALSE)</f>
        <v>0</v>
      </c>
      <c r="CZ50">
        <f>VLOOKUP(B50,'Inflammatory Mediators'!B$3:W$147,16,FALSE)</f>
        <v>24.774999999999999</v>
      </c>
      <c r="DA50">
        <f>VLOOKUP(B50,'Inflammatory Mediators'!B$3:W$147,17,FALSE)</f>
        <v>5.59</v>
      </c>
      <c r="DB50">
        <f>VLOOKUP(B50,'Inflammatory Mediators'!B$3:W$147,18,FALSE)</f>
        <v>15.924999999999999</v>
      </c>
      <c r="DC50">
        <f>VLOOKUP(B50,'Inflammatory Mediators'!B$3:W$147,19,FALSE)</f>
        <v>0.22500000000000003</v>
      </c>
      <c r="DD50">
        <f>VLOOKUP(B50,'Inflammatory Mediators'!B$3:W$147,20,FALSE)</f>
        <v>5.1300000000000008</v>
      </c>
      <c r="DE50">
        <f>VLOOKUP(B50,'Inflammatory Mediators'!B$3:W$147,21,FALSE)</f>
        <v>0</v>
      </c>
      <c r="DF50">
        <f>VLOOKUP(B50,'Inflammatory Mediators'!B$3:W$147,22,FALSE)</f>
        <v>0</v>
      </c>
      <c r="DG50">
        <v>3043.61</v>
      </c>
      <c r="DH50" t="s">
        <v>282</v>
      </c>
    </row>
    <row r="51" spans="1:112" x14ac:dyDescent="0.25">
      <c r="A51">
        <v>55</v>
      </c>
      <c r="B51">
        <v>4776562</v>
      </c>
      <c r="C51">
        <v>210</v>
      </c>
      <c r="D51" t="s">
        <v>109</v>
      </c>
      <c r="E51">
        <v>0</v>
      </c>
      <c r="F51">
        <v>0</v>
      </c>
      <c r="G51">
        <v>3</v>
      </c>
      <c r="H51">
        <v>55</v>
      </c>
      <c r="I51">
        <v>1</v>
      </c>
      <c r="J51">
        <v>0</v>
      </c>
      <c r="K51">
        <v>189.23</v>
      </c>
      <c r="L51">
        <v>90.718500000000006</v>
      </c>
      <c r="M51" s="2">
        <f t="shared" si="11"/>
        <v>25.334706765985764</v>
      </c>
      <c r="N51" t="str">
        <f t="shared" si="6"/>
        <v>NA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4</v>
      </c>
      <c r="X51">
        <v>2</v>
      </c>
      <c r="Y51">
        <f t="shared" si="7"/>
        <v>1</v>
      </c>
      <c r="Z51" s="3" t="str">
        <f t="shared" si="8"/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4" t="str">
        <f t="shared" si="9"/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 t="s">
        <v>109</v>
      </c>
      <c r="BO51" t="s">
        <v>109</v>
      </c>
      <c r="BP51">
        <v>13</v>
      </c>
      <c r="BQ51">
        <v>21</v>
      </c>
      <c r="BR51" t="s">
        <v>109</v>
      </c>
      <c r="BS51" t="s">
        <v>109</v>
      </c>
      <c r="BT51" t="s">
        <v>109</v>
      </c>
      <c r="BU51" t="s">
        <v>109</v>
      </c>
      <c r="BV51" t="s">
        <v>109</v>
      </c>
      <c r="BW51" t="s">
        <v>109</v>
      </c>
      <c r="BX51" t="s">
        <v>109</v>
      </c>
      <c r="BY51" t="s">
        <v>109</v>
      </c>
      <c r="BZ51" t="s">
        <v>109</v>
      </c>
      <c r="CA51">
        <v>96</v>
      </c>
      <c r="CB51">
        <v>0.58599999999999997</v>
      </c>
      <c r="CC51">
        <v>0</v>
      </c>
      <c r="CD51">
        <f t="shared" si="10"/>
        <v>0</v>
      </c>
      <c r="CE51" t="s">
        <v>109</v>
      </c>
      <c r="CF51" t="s">
        <v>109</v>
      </c>
      <c r="CG51" t="s">
        <v>109</v>
      </c>
      <c r="CH51" t="s">
        <v>109</v>
      </c>
      <c r="CI51" t="s">
        <v>109</v>
      </c>
      <c r="CJ51" t="s">
        <v>109</v>
      </c>
      <c r="CK51" t="s">
        <v>109</v>
      </c>
      <c r="CL51">
        <f>VLOOKUP(B51,'Inflammatory Mediators'!B$3:W$147,2,FALSE)</f>
        <v>2.0299999999999998</v>
      </c>
      <c r="CM51">
        <f>VLOOKUP(B51,'Inflammatory Mediators'!B$3:W$147,3,FALSE)</f>
        <v>0</v>
      </c>
      <c r="CN51">
        <f>VLOOKUP(B51,'Inflammatory Mediators'!B$3:W$147,4,FALSE)</f>
        <v>0.51500000000000001</v>
      </c>
      <c r="CO51">
        <f>VLOOKUP(B51,'Inflammatory Mediators'!B$3:W$147,5,FALSE)</f>
        <v>3.99</v>
      </c>
      <c r="CP51">
        <f>VLOOKUP(B51,'Inflammatory Mediators'!B$3:W$147,6,FALSE)</f>
        <v>4.0049999999999999</v>
      </c>
      <c r="CQ51">
        <f>VLOOKUP(B51,'Inflammatory Mediators'!B$3:W$147,7,FALSE)</f>
        <v>0</v>
      </c>
      <c r="CR51">
        <f>VLOOKUP(B51,'Inflammatory Mediators'!B$3:W$147,8,FALSE)</f>
        <v>7.74</v>
      </c>
      <c r="CS51">
        <f>VLOOKUP(B51,'Inflammatory Mediators'!B$3:W$147,9,FALSE)</f>
        <v>0.51</v>
      </c>
      <c r="CT51">
        <f>VLOOKUP(B51,'Inflammatory Mediators'!B$3:W$147,10,FALSE)</f>
        <v>16.91</v>
      </c>
      <c r="CU51">
        <f>VLOOKUP(B51,'Inflammatory Mediators'!B$3:W$147,11,FALSE)</f>
        <v>0.38</v>
      </c>
      <c r="CV51">
        <f>VLOOKUP(B51,'Inflammatory Mediators'!B$3:W$147,12,FALSE)</f>
        <v>1.3599999999999999</v>
      </c>
      <c r="CW51">
        <f>VLOOKUP(B51,'Inflammatory Mediators'!B$3:W$147,13,FALSE)</f>
        <v>3.34</v>
      </c>
      <c r="CX51">
        <f>VLOOKUP(B51,'Inflammatory Mediators'!B$3:W$147,14,FALSE)</f>
        <v>17.600000000000001</v>
      </c>
      <c r="CY51">
        <f>VLOOKUP(B51,'Inflammatory Mediators'!B$3:W$147,15,FALSE)</f>
        <v>0.9</v>
      </c>
      <c r="CZ51">
        <f>VLOOKUP(B51,'Inflammatory Mediators'!B$3:W$147,16,FALSE)</f>
        <v>37.475000000000001</v>
      </c>
      <c r="DA51">
        <f>VLOOKUP(B51,'Inflammatory Mediators'!B$3:W$147,17,FALSE)</f>
        <v>6.57</v>
      </c>
      <c r="DB51">
        <f>VLOOKUP(B51,'Inflammatory Mediators'!B$3:W$147,18,FALSE)</f>
        <v>24.22</v>
      </c>
      <c r="DC51">
        <f>VLOOKUP(B51,'Inflammatory Mediators'!B$3:W$147,19,FALSE)</f>
        <v>0</v>
      </c>
      <c r="DD51">
        <f>VLOOKUP(B51,'Inflammatory Mediators'!B$3:W$147,20,FALSE)</f>
        <v>0</v>
      </c>
      <c r="DE51">
        <f>VLOOKUP(B51,'Inflammatory Mediators'!B$3:W$147,21,FALSE)</f>
        <v>1.07</v>
      </c>
      <c r="DF51">
        <f>VLOOKUP(B51,'Inflammatory Mediators'!B$3:W$147,22,FALSE)</f>
        <v>2.4749999999999996</v>
      </c>
      <c r="DG51">
        <v>1519.5</v>
      </c>
      <c r="DH51">
        <v>2.056</v>
      </c>
    </row>
    <row r="52" spans="1:112" x14ac:dyDescent="0.25">
      <c r="A52">
        <v>57</v>
      </c>
      <c r="B52">
        <v>10612836</v>
      </c>
      <c r="C52">
        <v>201</v>
      </c>
      <c r="D52" t="s">
        <v>109</v>
      </c>
      <c r="E52">
        <v>0</v>
      </c>
      <c r="F52">
        <v>0</v>
      </c>
      <c r="G52">
        <v>1</v>
      </c>
      <c r="H52">
        <v>69</v>
      </c>
      <c r="I52">
        <v>1</v>
      </c>
      <c r="J52">
        <v>0</v>
      </c>
      <c r="K52">
        <v>157.5</v>
      </c>
      <c r="L52">
        <v>68.5</v>
      </c>
      <c r="M52" s="2">
        <f t="shared" si="11"/>
        <v>27.614008566389522</v>
      </c>
      <c r="N52" t="str">
        <f t="shared" si="6"/>
        <v>NA</v>
      </c>
      <c r="O52">
        <v>1</v>
      </c>
      <c r="P52">
        <v>1</v>
      </c>
      <c r="Q52">
        <v>9</v>
      </c>
      <c r="R52">
        <v>9</v>
      </c>
      <c r="S52">
        <v>0</v>
      </c>
      <c r="T52">
        <v>0</v>
      </c>
      <c r="U52">
        <v>4</v>
      </c>
      <c r="V52">
        <v>0</v>
      </c>
      <c r="W52">
        <v>4</v>
      </c>
      <c r="X52">
        <v>0</v>
      </c>
      <c r="Y52">
        <f t="shared" si="7"/>
        <v>6</v>
      </c>
      <c r="Z52" s="3" t="str">
        <f t="shared" si="8"/>
        <v>2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4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1</v>
      </c>
      <c r="BH52">
        <v>1</v>
      </c>
      <c r="BI52">
        <v>0</v>
      </c>
      <c r="BJ52">
        <v>0</v>
      </c>
      <c r="BK52">
        <v>0</v>
      </c>
      <c r="BL52">
        <v>1</v>
      </c>
      <c r="BM52">
        <v>0</v>
      </c>
      <c r="BN52">
        <v>13.1</v>
      </c>
      <c r="BO52" t="s">
        <v>109</v>
      </c>
      <c r="BP52">
        <v>16</v>
      </c>
      <c r="BQ52">
        <v>31</v>
      </c>
      <c r="BR52" t="s">
        <v>109</v>
      </c>
      <c r="BS52" t="s">
        <v>109</v>
      </c>
      <c r="BT52" t="s">
        <v>109</v>
      </c>
      <c r="BU52" t="s">
        <v>109</v>
      </c>
      <c r="BV52" t="s">
        <v>109</v>
      </c>
      <c r="BW52" t="s">
        <v>109</v>
      </c>
      <c r="BX52" t="s">
        <v>109</v>
      </c>
      <c r="BY52" t="s">
        <v>109</v>
      </c>
      <c r="BZ52" t="s">
        <v>109</v>
      </c>
      <c r="CA52">
        <v>481</v>
      </c>
      <c r="CB52">
        <v>0.96</v>
      </c>
      <c r="CC52">
        <v>1</v>
      </c>
      <c r="CD52">
        <f t="shared" si="10"/>
        <v>2</v>
      </c>
      <c r="CE52" t="s">
        <v>109</v>
      </c>
      <c r="CF52" t="s">
        <v>109</v>
      </c>
      <c r="CG52" t="s">
        <v>109</v>
      </c>
      <c r="CH52" t="s">
        <v>109</v>
      </c>
      <c r="CI52" t="s">
        <v>109</v>
      </c>
      <c r="CJ52" t="s">
        <v>109</v>
      </c>
      <c r="CK52" t="s">
        <v>109</v>
      </c>
      <c r="CL52" t="e">
        <f>VLOOKUP(B52,'Inflammatory Mediators'!B$3:W$147,2,FALSE)</f>
        <v>#N/A</v>
      </c>
      <c r="CM52" t="e">
        <f>VLOOKUP(B52,'Inflammatory Mediators'!B$3:W$147,3,FALSE)</f>
        <v>#N/A</v>
      </c>
      <c r="CN52" t="e">
        <f>VLOOKUP(B52,'Inflammatory Mediators'!B$3:W$147,4,FALSE)</f>
        <v>#N/A</v>
      </c>
      <c r="CO52" t="e">
        <f>VLOOKUP(B52,'Inflammatory Mediators'!B$3:W$147,5,FALSE)</f>
        <v>#N/A</v>
      </c>
      <c r="CP52" t="e">
        <f>VLOOKUP(B52,'Inflammatory Mediators'!B$3:W$147,6,FALSE)</f>
        <v>#N/A</v>
      </c>
      <c r="CQ52" t="e">
        <f>VLOOKUP(B52,'Inflammatory Mediators'!B$3:W$147,7,FALSE)</f>
        <v>#N/A</v>
      </c>
      <c r="CR52" t="e">
        <f>VLOOKUP(B52,'Inflammatory Mediators'!B$3:W$147,8,FALSE)</f>
        <v>#N/A</v>
      </c>
      <c r="CS52" t="e">
        <f>VLOOKUP(B52,'Inflammatory Mediators'!B$3:W$147,9,FALSE)</f>
        <v>#N/A</v>
      </c>
      <c r="CT52" t="e">
        <f>VLOOKUP(B52,'Inflammatory Mediators'!B$3:W$147,10,FALSE)</f>
        <v>#N/A</v>
      </c>
      <c r="CU52" t="e">
        <f>VLOOKUP(B52,'Inflammatory Mediators'!B$3:W$147,11,FALSE)</f>
        <v>#N/A</v>
      </c>
      <c r="CV52" t="e">
        <f>VLOOKUP(B52,'Inflammatory Mediators'!B$3:W$147,12,FALSE)</f>
        <v>#N/A</v>
      </c>
      <c r="CW52" t="e">
        <f>VLOOKUP(B52,'Inflammatory Mediators'!B$3:W$147,13,FALSE)</f>
        <v>#N/A</v>
      </c>
      <c r="CX52" t="e">
        <f>VLOOKUP(B52,'Inflammatory Mediators'!B$3:W$147,14,FALSE)</f>
        <v>#N/A</v>
      </c>
      <c r="CY52" t="e">
        <f>VLOOKUP(B52,'Inflammatory Mediators'!B$3:W$147,15,FALSE)</f>
        <v>#N/A</v>
      </c>
      <c r="CZ52" t="e">
        <f>VLOOKUP(B52,'Inflammatory Mediators'!B$3:W$147,16,FALSE)</f>
        <v>#N/A</v>
      </c>
      <c r="DA52" t="e">
        <f>VLOOKUP(B52,'Inflammatory Mediators'!B$3:W$147,17,FALSE)</f>
        <v>#N/A</v>
      </c>
      <c r="DB52" t="e">
        <f>VLOOKUP(B52,'Inflammatory Mediators'!B$3:W$147,18,FALSE)</f>
        <v>#N/A</v>
      </c>
      <c r="DC52" t="e">
        <f>VLOOKUP(B52,'Inflammatory Mediators'!B$3:W$147,19,FALSE)</f>
        <v>#N/A</v>
      </c>
      <c r="DD52" t="e">
        <f>VLOOKUP(B52,'Inflammatory Mediators'!B$3:W$147,20,FALSE)</f>
        <v>#N/A</v>
      </c>
      <c r="DE52" t="e">
        <f>VLOOKUP(B52,'Inflammatory Mediators'!B$3:W$147,21,FALSE)</f>
        <v>#N/A</v>
      </c>
      <c r="DF52" t="e">
        <f>VLOOKUP(B52,'Inflammatory Mediators'!B$3:W$147,22,FALSE)</f>
        <v>#N/A</v>
      </c>
      <c r="DG52">
        <v>924.63599999999997</v>
      </c>
      <c r="DH52" t="s">
        <v>282</v>
      </c>
    </row>
    <row r="53" spans="1:112" x14ac:dyDescent="0.25">
      <c r="A53">
        <v>58</v>
      </c>
      <c r="B53">
        <v>568818</v>
      </c>
      <c r="C53">
        <v>262</v>
      </c>
      <c r="D53" t="s">
        <v>109</v>
      </c>
      <c r="E53">
        <v>0</v>
      </c>
      <c r="F53">
        <v>0</v>
      </c>
      <c r="G53">
        <v>1</v>
      </c>
      <c r="H53">
        <v>63</v>
      </c>
      <c r="I53">
        <v>0</v>
      </c>
      <c r="J53">
        <v>2</v>
      </c>
      <c r="K53">
        <v>162.6</v>
      </c>
      <c r="L53">
        <v>58.5</v>
      </c>
      <c r="M53" s="2">
        <f t="shared" si="11"/>
        <v>22.126605029887941</v>
      </c>
      <c r="N53" t="str">
        <f t="shared" si="6"/>
        <v>NA</v>
      </c>
      <c r="O53">
        <v>1</v>
      </c>
      <c r="P53">
        <v>1</v>
      </c>
      <c r="Q53">
        <v>1</v>
      </c>
      <c r="R53">
        <v>1</v>
      </c>
      <c r="S53">
        <v>1</v>
      </c>
      <c r="T53">
        <v>10</v>
      </c>
      <c r="U53">
        <v>11</v>
      </c>
      <c r="V53">
        <v>0</v>
      </c>
      <c r="W53">
        <v>4</v>
      </c>
      <c r="X53">
        <v>2</v>
      </c>
      <c r="Y53">
        <f t="shared" si="7"/>
        <v>3</v>
      </c>
      <c r="Z53" s="3" t="str">
        <f t="shared" si="8"/>
        <v>2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</v>
      </c>
      <c r="AT53" s="4" t="str">
        <f>IF(M53&gt;=30,"1","0")</f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1</v>
      </c>
      <c r="BN53" t="s">
        <v>109</v>
      </c>
      <c r="BO53" t="s">
        <v>109</v>
      </c>
      <c r="BP53">
        <v>8</v>
      </c>
      <c r="BQ53">
        <v>11</v>
      </c>
      <c r="BR53" t="s">
        <v>109</v>
      </c>
      <c r="BS53" t="s">
        <v>109</v>
      </c>
      <c r="BT53" t="s">
        <v>109</v>
      </c>
      <c r="BU53" t="s">
        <v>109</v>
      </c>
      <c r="BV53" t="s">
        <v>109</v>
      </c>
      <c r="BW53" t="s">
        <v>109</v>
      </c>
      <c r="BX53">
        <v>397</v>
      </c>
      <c r="BY53">
        <v>1.9</v>
      </c>
      <c r="BZ53">
        <v>5.0199999999999996</v>
      </c>
      <c r="CA53">
        <v>141</v>
      </c>
      <c r="CB53">
        <v>1.4850000000000001</v>
      </c>
      <c r="CC53">
        <v>0</v>
      </c>
      <c r="CD53">
        <f t="shared" si="10"/>
        <v>1</v>
      </c>
      <c r="CE53" t="s">
        <v>109</v>
      </c>
      <c r="CF53" t="s">
        <v>109</v>
      </c>
      <c r="CG53" t="s">
        <v>109</v>
      </c>
      <c r="CH53" t="s">
        <v>109</v>
      </c>
      <c r="CI53" t="s">
        <v>109</v>
      </c>
      <c r="CJ53" t="s">
        <v>109</v>
      </c>
      <c r="CK53" t="s">
        <v>109</v>
      </c>
      <c r="CL53">
        <f>VLOOKUP(B53,'Inflammatory Mediators'!B$3:W$147,2,FALSE)</f>
        <v>2.7549999999999999</v>
      </c>
      <c r="CM53">
        <f>VLOOKUP(B53,'Inflammatory Mediators'!B$3:W$147,3,FALSE)</f>
        <v>8.995000000000001</v>
      </c>
      <c r="CN53">
        <f>VLOOKUP(B53,'Inflammatory Mediators'!B$3:W$147,4,FALSE)</f>
        <v>0.185</v>
      </c>
      <c r="CO53">
        <f>VLOOKUP(B53,'Inflammatory Mediators'!B$3:W$147,5,FALSE)</f>
        <v>0.85499999999999998</v>
      </c>
      <c r="CP53">
        <f>VLOOKUP(B53,'Inflammatory Mediators'!B$3:W$147,6,FALSE)</f>
        <v>1.73</v>
      </c>
      <c r="CQ53">
        <f>VLOOKUP(B53,'Inflammatory Mediators'!B$3:W$147,7,FALSE)</f>
        <v>4.2799999999999994</v>
      </c>
      <c r="CR53">
        <f>VLOOKUP(B53,'Inflammatory Mediators'!B$3:W$147,8,FALSE)</f>
        <v>7.4550000000000001</v>
      </c>
      <c r="CS53">
        <f>VLOOKUP(B53,'Inflammatory Mediators'!B$3:W$147,9,FALSE)</f>
        <v>2.79</v>
      </c>
      <c r="CT53">
        <f>VLOOKUP(B53,'Inflammatory Mediators'!B$3:W$147,10,FALSE)</f>
        <v>59.900000000000006</v>
      </c>
      <c r="CU53">
        <f>VLOOKUP(B53,'Inflammatory Mediators'!B$3:W$147,11,FALSE)</f>
        <v>6.0350000000000001</v>
      </c>
      <c r="CV53">
        <f>VLOOKUP(B53,'Inflammatory Mediators'!B$3:W$147,12,FALSE)</f>
        <v>0.57999999999999996</v>
      </c>
      <c r="CW53">
        <f>VLOOKUP(B53,'Inflammatory Mediators'!B$3:W$147,13,FALSE)</f>
        <v>2.2650000000000001</v>
      </c>
      <c r="CX53">
        <f>VLOOKUP(B53,'Inflammatory Mediators'!B$3:W$147,14,FALSE)</f>
        <v>1.42</v>
      </c>
      <c r="CY53">
        <f>VLOOKUP(B53,'Inflammatory Mediators'!B$3:W$147,15,FALSE)</f>
        <v>2.0649999999999999</v>
      </c>
      <c r="CZ53">
        <f>VLOOKUP(B53,'Inflammatory Mediators'!B$3:W$147,16,FALSE)</f>
        <v>41.7</v>
      </c>
      <c r="DA53">
        <f>VLOOKUP(B53,'Inflammatory Mediators'!B$3:W$147,17,FALSE)</f>
        <v>9.0749999999999993</v>
      </c>
      <c r="DB53">
        <f>VLOOKUP(B53,'Inflammatory Mediators'!B$3:W$147,18,FALSE)</f>
        <v>109.65</v>
      </c>
      <c r="DC53">
        <f>VLOOKUP(B53,'Inflammatory Mediators'!B$3:W$147,19,FALSE)</f>
        <v>1.095</v>
      </c>
      <c r="DD53">
        <f>VLOOKUP(B53,'Inflammatory Mediators'!B$3:W$147,20,FALSE)</f>
        <v>8.870000000000001</v>
      </c>
      <c r="DE53">
        <f>VLOOKUP(B53,'Inflammatory Mediators'!B$3:W$147,21,FALSE)</f>
        <v>2.125</v>
      </c>
      <c r="DF53">
        <f>VLOOKUP(B53,'Inflammatory Mediators'!B$3:W$147,22,FALSE)</f>
        <v>0</v>
      </c>
      <c r="DG53">
        <v>1134.55</v>
      </c>
      <c r="DH53">
        <v>0.90900000000000003</v>
      </c>
    </row>
    <row r="54" spans="1:112" x14ac:dyDescent="0.25">
      <c r="A54">
        <v>60</v>
      </c>
      <c r="B54">
        <v>11720128</v>
      </c>
      <c r="C54">
        <v>261</v>
      </c>
      <c r="D54" t="s">
        <v>109</v>
      </c>
      <c r="E54">
        <v>0</v>
      </c>
      <c r="F54">
        <v>0</v>
      </c>
      <c r="G54">
        <v>1</v>
      </c>
      <c r="H54">
        <v>38</v>
      </c>
      <c r="I54">
        <v>0</v>
      </c>
      <c r="J54">
        <v>2</v>
      </c>
      <c r="K54">
        <v>182.9</v>
      </c>
      <c r="L54">
        <v>82.4</v>
      </c>
      <c r="M54" s="2">
        <f t="shared" si="11"/>
        <v>24.632007081104174</v>
      </c>
      <c r="N54" t="str">
        <f t="shared" si="6"/>
        <v>NA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 t="s">
        <v>122</v>
      </c>
      <c r="V54">
        <v>0</v>
      </c>
      <c r="W54">
        <v>4</v>
      </c>
      <c r="X54">
        <v>1</v>
      </c>
      <c r="Y54">
        <f t="shared" si="7"/>
        <v>1</v>
      </c>
      <c r="Z54" s="3" t="str">
        <f t="shared" si="8"/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4" t="str">
        <f>IF(M54&gt;=30,"1","0")</f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</v>
      </c>
      <c r="BH54">
        <v>1</v>
      </c>
      <c r="BI54">
        <v>1</v>
      </c>
      <c r="BJ54">
        <v>0</v>
      </c>
      <c r="BK54">
        <v>0</v>
      </c>
      <c r="BL54">
        <v>1</v>
      </c>
      <c r="BM54">
        <v>1</v>
      </c>
      <c r="BN54">
        <v>11.8</v>
      </c>
      <c r="BO54">
        <v>16.66</v>
      </c>
      <c r="BP54">
        <v>19</v>
      </c>
      <c r="BQ54">
        <v>32</v>
      </c>
      <c r="BR54" t="s">
        <v>109</v>
      </c>
      <c r="BS54">
        <v>25.52</v>
      </c>
      <c r="BT54" t="s">
        <v>109</v>
      </c>
      <c r="BU54" t="s">
        <v>109</v>
      </c>
      <c r="BV54">
        <v>101</v>
      </c>
      <c r="BW54" t="s">
        <v>109</v>
      </c>
      <c r="BX54" t="s">
        <v>109</v>
      </c>
      <c r="BY54">
        <v>1.9</v>
      </c>
      <c r="BZ54">
        <v>18.850000000000001</v>
      </c>
      <c r="CA54">
        <v>469</v>
      </c>
      <c r="CB54">
        <v>1.081</v>
      </c>
      <c r="CC54">
        <v>0</v>
      </c>
      <c r="CD54">
        <f t="shared" si="10"/>
        <v>1</v>
      </c>
      <c r="CE54" t="s">
        <v>109</v>
      </c>
      <c r="CF54" t="s">
        <v>109</v>
      </c>
      <c r="CG54" t="s">
        <v>109</v>
      </c>
      <c r="CH54" t="s">
        <v>109</v>
      </c>
      <c r="CI54" t="s">
        <v>109</v>
      </c>
      <c r="CJ54" t="s">
        <v>109</v>
      </c>
      <c r="CK54" t="s">
        <v>109</v>
      </c>
      <c r="CL54">
        <f>VLOOKUP(B54,'Inflammatory Mediators'!B$3:W$147,2,FALSE)</f>
        <v>2.0299999999999998</v>
      </c>
      <c r="CM54">
        <f>VLOOKUP(B54,'Inflammatory Mediators'!B$3:W$147,3,FALSE)</f>
        <v>1.08</v>
      </c>
      <c r="CN54">
        <f>VLOOKUP(B54,'Inflammatory Mediators'!B$3:W$147,4,FALSE)</f>
        <v>0.27</v>
      </c>
      <c r="CO54">
        <f>VLOOKUP(B54,'Inflammatory Mediators'!B$3:W$147,5,FALSE)</f>
        <v>1.04</v>
      </c>
      <c r="CP54">
        <f>VLOOKUP(B54,'Inflammatory Mediators'!B$3:W$147,6,FALSE)</f>
        <v>3.31</v>
      </c>
      <c r="CQ54">
        <f>VLOOKUP(B54,'Inflammatory Mediators'!B$3:W$147,7,FALSE)</f>
        <v>9.6199999999999992</v>
      </c>
      <c r="CR54">
        <f>VLOOKUP(B54,'Inflammatory Mediators'!B$3:W$147,8,FALSE)</f>
        <v>0.92999999999999994</v>
      </c>
      <c r="CS54">
        <f>VLOOKUP(B54,'Inflammatory Mediators'!B$3:W$147,9,FALSE)</f>
        <v>6.6400000000000006</v>
      </c>
      <c r="CT54">
        <f>VLOOKUP(B54,'Inflammatory Mediators'!B$3:W$147,10,FALSE)</f>
        <v>7.9550000000000001</v>
      </c>
      <c r="CU54">
        <f>VLOOKUP(B54,'Inflammatory Mediators'!B$3:W$147,11,FALSE)</f>
        <v>0.64</v>
      </c>
      <c r="CV54">
        <f>VLOOKUP(B54,'Inflammatory Mediators'!B$3:W$147,12,FALSE)</f>
        <v>0.38500000000000001</v>
      </c>
      <c r="CW54">
        <f>VLOOKUP(B54,'Inflammatory Mediators'!B$3:W$147,13,FALSE)</f>
        <v>4.1500000000000004</v>
      </c>
      <c r="CX54">
        <f>VLOOKUP(B54,'Inflammatory Mediators'!B$3:W$147,14,FALSE)</f>
        <v>0.71</v>
      </c>
      <c r="CY54">
        <f>VLOOKUP(B54,'Inflammatory Mediators'!B$3:W$147,15,FALSE)</f>
        <v>3.8949999999999996</v>
      </c>
      <c r="CZ54">
        <f>VLOOKUP(B54,'Inflammatory Mediators'!B$3:W$147,16,FALSE)</f>
        <v>26.81</v>
      </c>
      <c r="DA54">
        <f>VLOOKUP(B54,'Inflammatory Mediators'!B$3:W$147,17,FALSE)</f>
        <v>3.4699999999999998</v>
      </c>
      <c r="DB54">
        <f>VLOOKUP(B54,'Inflammatory Mediators'!B$3:W$147,18,FALSE)</f>
        <v>13.95</v>
      </c>
      <c r="DC54">
        <f>VLOOKUP(B54,'Inflammatory Mediators'!B$3:W$147,19,FALSE)</f>
        <v>0</v>
      </c>
      <c r="DD54">
        <f>VLOOKUP(B54,'Inflammatory Mediators'!B$3:W$147,20,FALSE)</f>
        <v>0</v>
      </c>
      <c r="DE54">
        <f>VLOOKUP(B54,'Inflammatory Mediators'!B$3:W$147,21,FALSE)</f>
        <v>2.12</v>
      </c>
      <c r="DF54">
        <f>VLOOKUP(B54,'Inflammatory Mediators'!B$3:W$147,22,FALSE)</f>
        <v>0</v>
      </c>
      <c r="DG54">
        <v>802.25900000000001</v>
      </c>
      <c r="DH54" t="s">
        <v>282</v>
      </c>
    </row>
    <row r="55" spans="1:112" x14ac:dyDescent="0.25">
      <c r="A55">
        <v>61</v>
      </c>
      <c r="B55">
        <v>10424710</v>
      </c>
      <c r="C55">
        <v>203</v>
      </c>
      <c r="D55" t="s">
        <v>109</v>
      </c>
      <c r="E55">
        <v>0</v>
      </c>
      <c r="F55">
        <v>0</v>
      </c>
      <c r="G55">
        <v>1</v>
      </c>
      <c r="H55">
        <v>28</v>
      </c>
      <c r="I55">
        <v>1</v>
      </c>
      <c r="J55">
        <v>2</v>
      </c>
      <c r="K55">
        <v>162.6</v>
      </c>
      <c r="L55">
        <v>51.4</v>
      </c>
      <c r="M55" s="2">
        <f t="shared" si="11"/>
        <v>19.44115382113231</v>
      </c>
      <c r="N55" t="str">
        <f t="shared" si="6"/>
        <v>NA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7</v>
      </c>
      <c r="V55">
        <v>0</v>
      </c>
      <c r="W55">
        <v>4</v>
      </c>
      <c r="X55">
        <v>0</v>
      </c>
      <c r="Y55">
        <f t="shared" si="7"/>
        <v>1</v>
      </c>
      <c r="Z55" s="3" t="str">
        <f t="shared" si="8"/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 t="s">
        <v>109</v>
      </c>
      <c r="BO55" t="s">
        <v>109</v>
      </c>
      <c r="BP55">
        <v>15</v>
      </c>
      <c r="BQ55">
        <v>15</v>
      </c>
      <c r="BR55" t="s">
        <v>109</v>
      </c>
      <c r="BS55" t="s">
        <v>109</v>
      </c>
      <c r="BT55" t="s">
        <v>109</v>
      </c>
      <c r="BU55" t="s">
        <v>109</v>
      </c>
      <c r="BV55" t="s">
        <v>109</v>
      </c>
      <c r="BW55" t="s">
        <v>109</v>
      </c>
      <c r="BX55" t="s">
        <v>109</v>
      </c>
      <c r="BY55">
        <v>2</v>
      </c>
      <c r="BZ55" t="s">
        <v>109</v>
      </c>
      <c r="CA55">
        <v>230</v>
      </c>
      <c r="CB55">
        <v>0.58699999999999997</v>
      </c>
      <c r="CC55">
        <v>0</v>
      </c>
      <c r="CD55">
        <f t="shared" si="10"/>
        <v>1</v>
      </c>
      <c r="CE55" t="s">
        <v>109</v>
      </c>
      <c r="CF55" t="s">
        <v>109</v>
      </c>
      <c r="CG55" t="s">
        <v>109</v>
      </c>
      <c r="CH55" t="s">
        <v>109</v>
      </c>
      <c r="CI55" t="s">
        <v>109</v>
      </c>
      <c r="CJ55" t="s">
        <v>109</v>
      </c>
      <c r="CK55" t="s">
        <v>109</v>
      </c>
      <c r="CL55">
        <f>VLOOKUP(B55,'Inflammatory Mediators'!B$3:W$147,2,FALSE)</f>
        <v>0</v>
      </c>
      <c r="CM55">
        <f>VLOOKUP(B55,'Inflammatory Mediators'!B$3:W$147,3,FALSE)</f>
        <v>0</v>
      </c>
      <c r="CN55">
        <f>VLOOKUP(B55,'Inflammatory Mediators'!B$3:W$147,4,FALSE)</f>
        <v>0</v>
      </c>
      <c r="CO55">
        <f>VLOOKUP(B55,'Inflammatory Mediators'!B$3:W$147,5,FALSE)</f>
        <v>0.36499999999999999</v>
      </c>
      <c r="CP55">
        <f>VLOOKUP(B55,'Inflammatory Mediators'!B$3:W$147,6,FALSE)</f>
        <v>0</v>
      </c>
      <c r="CQ55">
        <f>VLOOKUP(B55,'Inflammatory Mediators'!B$3:W$147,7,FALSE)</f>
        <v>0</v>
      </c>
      <c r="CR55">
        <f>VLOOKUP(B55,'Inflammatory Mediators'!B$3:W$147,8,FALSE)</f>
        <v>3.5150000000000001</v>
      </c>
      <c r="CS55">
        <f>VLOOKUP(B55,'Inflammatory Mediators'!B$3:W$147,9,FALSE)</f>
        <v>0</v>
      </c>
      <c r="CT55">
        <f>VLOOKUP(B55,'Inflammatory Mediators'!B$3:W$147,10,FALSE)</f>
        <v>0</v>
      </c>
      <c r="CU55">
        <f>VLOOKUP(B55,'Inflammatory Mediators'!B$3:W$147,11,FALSE)</f>
        <v>0.98499999999999999</v>
      </c>
      <c r="CV55">
        <f>VLOOKUP(B55,'Inflammatory Mediators'!B$3:W$147,12,FALSE)</f>
        <v>0</v>
      </c>
      <c r="CW55">
        <f>VLOOKUP(B55,'Inflammatory Mediators'!B$3:W$147,13,FALSE)</f>
        <v>0</v>
      </c>
      <c r="CX55">
        <f>VLOOKUP(B55,'Inflammatory Mediators'!B$3:W$147,14,FALSE)</f>
        <v>0</v>
      </c>
      <c r="CY55">
        <f>VLOOKUP(B55,'Inflammatory Mediators'!B$3:W$147,15,FALSE)</f>
        <v>0</v>
      </c>
      <c r="CZ55">
        <f>VLOOKUP(B55,'Inflammatory Mediators'!B$3:W$147,16,FALSE)</f>
        <v>24.96</v>
      </c>
      <c r="DA55">
        <f>VLOOKUP(B55,'Inflammatory Mediators'!B$3:W$147,17,FALSE)</f>
        <v>7.8650000000000002</v>
      </c>
      <c r="DB55">
        <f>VLOOKUP(B55,'Inflammatory Mediators'!B$3:W$147,18,FALSE)</f>
        <v>21.619999999999997</v>
      </c>
      <c r="DC55">
        <f>VLOOKUP(B55,'Inflammatory Mediators'!B$3:W$147,19,FALSE)</f>
        <v>0</v>
      </c>
      <c r="DD55">
        <f>VLOOKUP(B55,'Inflammatory Mediators'!B$3:W$147,20,FALSE)</f>
        <v>0</v>
      </c>
      <c r="DE55">
        <f>VLOOKUP(B55,'Inflammatory Mediators'!B$3:W$147,21,FALSE)</f>
        <v>0</v>
      </c>
      <c r="DF55">
        <f>VLOOKUP(B55,'Inflammatory Mediators'!B$3:W$147,22,FALSE)</f>
        <v>0</v>
      </c>
      <c r="DG55">
        <v>1356.1179999999999</v>
      </c>
      <c r="DH55">
        <v>5.8999999999999997E-2</v>
      </c>
    </row>
    <row r="56" spans="1:112" x14ac:dyDescent="0.25">
      <c r="A56">
        <v>62</v>
      </c>
      <c r="B56">
        <v>10783956</v>
      </c>
      <c r="C56">
        <v>260</v>
      </c>
      <c r="D56" t="s">
        <v>109</v>
      </c>
      <c r="E56">
        <v>0</v>
      </c>
      <c r="F56">
        <v>0</v>
      </c>
      <c r="G56">
        <v>1</v>
      </c>
      <c r="H56">
        <v>26</v>
      </c>
      <c r="I56">
        <v>1</v>
      </c>
      <c r="J56">
        <v>3</v>
      </c>
      <c r="K56">
        <v>152.4</v>
      </c>
      <c r="L56">
        <v>50.3</v>
      </c>
      <c r="M56" s="2">
        <f t="shared" si="11"/>
        <v>21.656987758419959</v>
      </c>
      <c r="N56" t="str">
        <f t="shared" si="6"/>
        <v>NA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2</v>
      </c>
      <c r="V56">
        <v>0</v>
      </c>
      <c r="W56">
        <v>4</v>
      </c>
      <c r="X56">
        <v>0</v>
      </c>
      <c r="Y56">
        <f t="shared" si="7"/>
        <v>0</v>
      </c>
      <c r="Z56" s="3" t="str">
        <f t="shared" si="8"/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4" t="str">
        <f>IF(M56&gt;=30,"1","0")</f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 t="s">
        <v>109</v>
      </c>
      <c r="BO56" t="s">
        <v>109</v>
      </c>
      <c r="BP56">
        <v>16</v>
      </c>
      <c r="BQ56">
        <v>18</v>
      </c>
      <c r="BR56" t="s">
        <v>109</v>
      </c>
      <c r="BS56" t="s">
        <v>109</v>
      </c>
      <c r="BT56" t="s">
        <v>109</v>
      </c>
      <c r="BU56" t="s">
        <v>109</v>
      </c>
      <c r="BV56" t="s">
        <v>109</v>
      </c>
      <c r="BW56">
        <v>45.3</v>
      </c>
      <c r="BX56" t="s">
        <v>109</v>
      </c>
      <c r="BY56">
        <v>0.7</v>
      </c>
      <c r="BZ56" t="s">
        <v>109</v>
      </c>
      <c r="CA56">
        <v>93</v>
      </c>
      <c r="CB56">
        <v>0.65900000000000003</v>
      </c>
      <c r="CC56">
        <v>0</v>
      </c>
      <c r="CD56">
        <f t="shared" si="10"/>
        <v>0</v>
      </c>
      <c r="CE56" t="s">
        <v>109</v>
      </c>
      <c r="CF56" t="s">
        <v>109</v>
      </c>
      <c r="CG56" t="s">
        <v>109</v>
      </c>
      <c r="CH56" t="s">
        <v>109</v>
      </c>
      <c r="CI56" t="s">
        <v>109</v>
      </c>
      <c r="CJ56" t="s">
        <v>109</v>
      </c>
      <c r="CK56" t="s">
        <v>109</v>
      </c>
      <c r="CL56">
        <f>VLOOKUP(B56,'Inflammatory Mediators'!B$3:W$147,2,FALSE)</f>
        <v>0</v>
      </c>
      <c r="CM56">
        <f>VLOOKUP(B56,'Inflammatory Mediators'!B$3:W$147,3,FALSE)</f>
        <v>0</v>
      </c>
      <c r="CN56">
        <f>VLOOKUP(B56,'Inflammatory Mediators'!B$3:W$147,4,FALSE)</f>
        <v>0</v>
      </c>
      <c r="CO56">
        <f>VLOOKUP(B56,'Inflammatory Mediators'!B$3:W$147,5,FALSE)</f>
        <v>1.04</v>
      </c>
      <c r="CP56">
        <f>VLOOKUP(B56,'Inflammatory Mediators'!B$3:W$147,6,FALSE)</f>
        <v>0</v>
      </c>
      <c r="CQ56">
        <f>VLOOKUP(B56,'Inflammatory Mediators'!B$3:W$147,7,FALSE)</f>
        <v>0</v>
      </c>
      <c r="CR56">
        <f>VLOOKUP(B56,'Inflammatory Mediators'!B$3:W$147,8,FALSE)</f>
        <v>0.125</v>
      </c>
      <c r="CS56">
        <f>VLOOKUP(B56,'Inflammatory Mediators'!B$3:W$147,9,FALSE)</f>
        <v>0</v>
      </c>
      <c r="CT56">
        <f>VLOOKUP(B56,'Inflammatory Mediators'!B$3:W$147,10,FALSE)</f>
        <v>0</v>
      </c>
      <c r="CU56">
        <f>VLOOKUP(B56,'Inflammatory Mediators'!B$3:W$147,11,FALSE)</f>
        <v>0</v>
      </c>
      <c r="CV56">
        <f>VLOOKUP(B56,'Inflammatory Mediators'!B$3:W$147,12,FALSE)</f>
        <v>0</v>
      </c>
      <c r="CW56">
        <f>VLOOKUP(B56,'Inflammatory Mediators'!B$3:W$147,13,FALSE)</f>
        <v>0</v>
      </c>
      <c r="CX56">
        <f>VLOOKUP(B56,'Inflammatory Mediators'!B$3:W$147,14,FALSE)</f>
        <v>0</v>
      </c>
      <c r="CY56">
        <f>VLOOKUP(B56,'Inflammatory Mediators'!B$3:W$147,15,FALSE)</f>
        <v>0</v>
      </c>
      <c r="CZ56">
        <f>VLOOKUP(B56,'Inflammatory Mediators'!B$3:W$147,16,FALSE)</f>
        <v>41.144999999999996</v>
      </c>
      <c r="DA56">
        <f>VLOOKUP(B56,'Inflammatory Mediators'!B$3:W$147,17,FALSE)</f>
        <v>3.38</v>
      </c>
      <c r="DB56">
        <f>VLOOKUP(B56,'Inflammatory Mediators'!B$3:W$147,18,FALSE)</f>
        <v>27.774999999999999</v>
      </c>
      <c r="DC56">
        <f>VLOOKUP(B56,'Inflammatory Mediators'!B$3:W$147,19,FALSE)</f>
        <v>0</v>
      </c>
      <c r="DD56">
        <f>VLOOKUP(B56,'Inflammatory Mediators'!B$3:W$147,20,FALSE)</f>
        <v>0.185</v>
      </c>
      <c r="DE56">
        <f>VLOOKUP(B56,'Inflammatory Mediators'!B$3:W$147,21,FALSE)</f>
        <v>0.35</v>
      </c>
      <c r="DF56">
        <f>VLOOKUP(B56,'Inflammatory Mediators'!B$3:W$147,22,FALSE)</f>
        <v>0</v>
      </c>
      <c r="DG56">
        <v>1398.5070000000001</v>
      </c>
      <c r="DH56">
        <v>1.6E-2</v>
      </c>
    </row>
    <row r="57" spans="1:112" x14ac:dyDescent="0.25">
      <c r="A57">
        <v>63</v>
      </c>
      <c r="B57">
        <v>4727076</v>
      </c>
      <c r="C57">
        <v>259</v>
      </c>
      <c r="D57" t="s">
        <v>109</v>
      </c>
      <c r="E57">
        <v>0</v>
      </c>
      <c r="F57">
        <v>0</v>
      </c>
      <c r="G57">
        <v>1</v>
      </c>
      <c r="H57">
        <v>55</v>
      </c>
      <c r="I57">
        <v>0</v>
      </c>
      <c r="J57">
        <v>0</v>
      </c>
      <c r="K57">
        <v>182.9</v>
      </c>
      <c r="L57">
        <v>71.599999999999994</v>
      </c>
      <c r="M57" s="2">
        <f t="shared" si="11"/>
        <v>21.403540133580808</v>
      </c>
      <c r="N57" t="str">
        <f t="shared" si="6"/>
        <v>NA</v>
      </c>
      <c r="O57">
        <v>1</v>
      </c>
      <c r="P57">
        <v>1</v>
      </c>
      <c r="Q57">
        <v>0</v>
      </c>
      <c r="R57">
        <v>0</v>
      </c>
      <c r="S57">
        <v>1</v>
      </c>
      <c r="T57">
        <v>5</v>
      </c>
      <c r="U57">
        <v>13</v>
      </c>
      <c r="V57">
        <v>0</v>
      </c>
      <c r="W57">
        <v>4</v>
      </c>
      <c r="X57">
        <v>1</v>
      </c>
      <c r="Y57">
        <f t="shared" si="7"/>
        <v>3</v>
      </c>
      <c r="Z57" s="3" t="str">
        <f t="shared" si="8"/>
        <v>1</v>
      </c>
      <c r="AA57">
        <v>1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4" t="str">
        <f>IF(M57&gt;=30,"1","0")</f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1</v>
      </c>
      <c r="BN57">
        <v>6.2</v>
      </c>
      <c r="BO57" t="s">
        <v>109</v>
      </c>
      <c r="BP57">
        <v>21</v>
      </c>
      <c r="BQ57">
        <v>27</v>
      </c>
      <c r="BR57" t="s">
        <v>109</v>
      </c>
      <c r="BS57" t="s">
        <v>109</v>
      </c>
      <c r="BT57" t="s">
        <v>109</v>
      </c>
      <c r="BU57" t="s">
        <v>109</v>
      </c>
      <c r="BV57" t="s">
        <v>109</v>
      </c>
      <c r="BW57" t="s">
        <v>109</v>
      </c>
      <c r="BX57">
        <v>209</v>
      </c>
      <c r="BY57">
        <v>1.5</v>
      </c>
      <c r="BZ57" t="s">
        <v>109</v>
      </c>
      <c r="CA57">
        <v>215</v>
      </c>
      <c r="CB57">
        <v>0.68899999999999995</v>
      </c>
      <c r="CC57">
        <v>0</v>
      </c>
      <c r="CD57">
        <f t="shared" si="10"/>
        <v>0</v>
      </c>
      <c r="CE57" t="s">
        <v>109</v>
      </c>
      <c r="CF57" t="s">
        <v>109</v>
      </c>
      <c r="CG57" t="s">
        <v>109</v>
      </c>
      <c r="CH57" t="s">
        <v>109</v>
      </c>
      <c r="CI57" t="s">
        <v>109</v>
      </c>
      <c r="CJ57" t="s">
        <v>109</v>
      </c>
      <c r="CK57" t="s">
        <v>109</v>
      </c>
      <c r="CL57">
        <f>VLOOKUP(B57,'Inflammatory Mediators'!B$3:W$147,2,FALSE)</f>
        <v>0</v>
      </c>
      <c r="CM57">
        <f>VLOOKUP(B57,'Inflammatory Mediators'!B$3:W$147,3,FALSE)</f>
        <v>0</v>
      </c>
      <c r="CN57">
        <f>VLOOKUP(B57,'Inflammatory Mediators'!B$3:W$147,4,FALSE)</f>
        <v>0</v>
      </c>
      <c r="CO57">
        <f>VLOOKUP(B57,'Inflammatory Mediators'!B$3:W$147,5,FALSE)</f>
        <v>2.375</v>
      </c>
      <c r="CP57">
        <f>VLOOKUP(B57,'Inflammatory Mediators'!B$3:W$147,6,FALSE)</f>
        <v>0.14499999999999999</v>
      </c>
      <c r="CQ57">
        <f>VLOOKUP(B57,'Inflammatory Mediators'!B$3:W$147,7,FALSE)</f>
        <v>0</v>
      </c>
      <c r="CR57">
        <f>VLOOKUP(B57,'Inflammatory Mediators'!B$3:W$147,8,FALSE)</f>
        <v>2.84</v>
      </c>
      <c r="CS57">
        <f>VLOOKUP(B57,'Inflammatory Mediators'!B$3:W$147,9,FALSE)</f>
        <v>7.4999999999999997E-2</v>
      </c>
      <c r="CT57">
        <f>VLOOKUP(B57,'Inflammatory Mediators'!B$3:W$147,10,FALSE)</f>
        <v>2.0499999999999998</v>
      </c>
      <c r="CU57">
        <f>VLOOKUP(B57,'Inflammatory Mediators'!B$3:W$147,11,FALSE)</f>
        <v>0.44</v>
      </c>
      <c r="CV57">
        <f>VLOOKUP(B57,'Inflammatory Mediators'!B$3:W$147,12,FALSE)</f>
        <v>0</v>
      </c>
      <c r="CW57">
        <f>VLOOKUP(B57,'Inflammatory Mediators'!B$3:W$147,13,FALSE)</f>
        <v>0.26500000000000001</v>
      </c>
      <c r="CX57">
        <f>VLOOKUP(B57,'Inflammatory Mediators'!B$3:W$147,14,FALSE)</f>
        <v>0</v>
      </c>
      <c r="CY57">
        <f>VLOOKUP(B57,'Inflammatory Mediators'!B$3:W$147,15,FALSE)</f>
        <v>0</v>
      </c>
      <c r="CZ57">
        <f>VLOOKUP(B57,'Inflammatory Mediators'!B$3:W$147,16,FALSE)</f>
        <v>77.105000000000004</v>
      </c>
      <c r="DA57">
        <f>VLOOKUP(B57,'Inflammatory Mediators'!B$3:W$147,17,FALSE)</f>
        <v>6.6</v>
      </c>
      <c r="DB57">
        <f>VLOOKUP(B57,'Inflammatory Mediators'!B$3:W$147,18,FALSE)</f>
        <v>14.245000000000001</v>
      </c>
      <c r="DC57">
        <f>VLOOKUP(B57,'Inflammatory Mediators'!B$3:W$147,19,FALSE)</f>
        <v>0</v>
      </c>
      <c r="DD57">
        <f>VLOOKUP(B57,'Inflammatory Mediators'!B$3:W$147,20,FALSE)</f>
        <v>0</v>
      </c>
      <c r="DE57">
        <f>VLOOKUP(B57,'Inflammatory Mediators'!B$3:W$147,21,FALSE)</f>
        <v>0.71</v>
      </c>
      <c r="DF57">
        <f>VLOOKUP(B57,'Inflammatory Mediators'!B$3:W$147,22,FALSE)</f>
        <v>0</v>
      </c>
      <c r="DG57">
        <v>844.89</v>
      </c>
      <c r="DH57">
        <v>8.7999999999999995E-2</v>
      </c>
    </row>
    <row r="58" spans="1:112" x14ac:dyDescent="0.25">
      <c r="A58">
        <v>64</v>
      </c>
      <c r="B58">
        <v>2501209</v>
      </c>
      <c r="C58">
        <v>200</v>
      </c>
      <c r="D58" t="s">
        <v>109</v>
      </c>
      <c r="E58">
        <v>0</v>
      </c>
      <c r="F58">
        <v>0</v>
      </c>
      <c r="G58">
        <v>1</v>
      </c>
      <c r="H58">
        <v>65</v>
      </c>
      <c r="I58">
        <v>0</v>
      </c>
      <c r="J58">
        <v>0</v>
      </c>
      <c r="K58">
        <v>193</v>
      </c>
      <c r="L58">
        <v>111</v>
      </c>
      <c r="M58" s="2">
        <f t="shared" si="11"/>
        <v>29.799457703562513</v>
      </c>
      <c r="N58" t="str">
        <f t="shared" si="6"/>
        <v>NA</v>
      </c>
      <c r="O58">
        <v>1</v>
      </c>
      <c r="P58">
        <v>1</v>
      </c>
      <c r="Q58">
        <v>1</v>
      </c>
      <c r="R58">
        <v>0</v>
      </c>
      <c r="S58">
        <v>1</v>
      </c>
      <c r="T58">
        <v>20</v>
      </c>
      <c r="U58">
        <v>27</v>
      </c>
      <c r="V58">
        <v>0</v>
      </c>
      <c r="W58">
        <v>4</v>
      </c>
      <c r="X58">
        <v>2</v>
      </c>
      <c r="Y58">
        <f t="shared" si="7"/>
        <v>5</v>
      </c>
      <c r="Z58" s="3" t="str">
        <f t="shared" si="8"/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1</v>
      </c>
      <c r="BN58">
        <v>8.9</v>
      </c>
      <c r="BO58" t="s">
        <v>109</v>
      </c>
      <c r="BP58">
        <v>24</v>
      </c>
      <c r="BQ58">
        <v>27</v>
      </c>
      <c r="BR58" t="s">
        <v>109</v>
      </c>
      <c r="BS58" t="s">
        <v>109</v>
      </c>
      <c r="BT58" t="s">
        <v>109</v>
      </c>
      <c r="BU58" t="s">
        <v>109</v>
      </c>
      <c r="BV58" t="s">
        <v>109</v>
      </c>
      <c r="BW58" t="s">
        <v>109</v>
      </c>
      <c r="BX58" t="s">
        <v>109</v>
      </c>
      <c r="BY58">
        <v>6.2</v>
      </c>
      <c r="BZ58" t="s">
        <v>109</v>
      </c>
      <c r="CA58">
        <v>192</v>
      </c>
      <c r="CB58">
        <v>0.58699999999999997</v>
      </c>
      <c r="CC58">
        <v>1</v>
      </c>
      <c r="CD58">
        <f t="shared" si="10"/>
        <v>4</v>
      </c>
      <c r="CE58" t="s">
        <v>109</v>
      </c>
      <c r="CF58" t="s">
        <v>109</v>
      </c>
      <c r="CG58" t="s">
        <v>109</v>
      </c>
      <c r="CH58" t="s">
        <v>109</v>
      </c>
      <c r="CI58" t="s">
        <v>109</v>
      </c>
      <c r="CJ58" t="s">
        <v>109</v>
      </c>
      <c r="CK58" t="s">
        <v>109</v>
      </c>
      <c r="CL58">
        <f>VLOOKUP(B58,'Inflammatory Mediators'!B$3:W$147,2,FALSE)</f>
        <v>0.88</v>
      </c>
      <c r="CM58">
        <f>VLOOKUP(B58,'Inflammatory Mediators'!B$3:W$147,3,FALSE)</f>
        <v>0</v>
      </c>
      <c r="CN58">
        <f>VLOOKUP(B58,'Inflammatory Mediators'!B$3:W$147,4,FALSE)</f>
        <v>0</v>
      </c>
      <c r="CO58">
        <f>VLOOKUP(B58,'Inflammatory Mediators'!B$3:W$147,5,FALSE)</f>
        <v>1.34</v>
      </c>
      <c r="CP58">
        <f>VLOOKUP(B58,'Inflammatory Mediators'!B$3:W$147,6,FALSE)</f>
        <v>0.42500000000000004</v>
      </c>
      <c r="CQ58">
        <f>VLOOKUP(B58,'Inflammatory Mediators'!B$3:W$147,7,FALSE)</f>
        <v>0</v>
      </c>
      <c r="CR58">
        <f>VLOOKUP(B58,'Inflammatory Mediators'!B$3:W$147,8,FALSE)</f>
        <v>0.90500000000000003</v>
      </c>
      <c r="CS58">
        <f>VLOOKUP(B58,'Inflammatory Mediators'!B$3:W$147,9,FALSE)</f>
        <v>7.4999999999999997E-2</v>
      </c>
      <c r="CT58">
        <f>VLOOKUP(B58,'Inflammatory Mediators'!B$3:W$147,10,FALSE)</f>
        <v>0</v>
      </c>
      <c r="CU58">
        <f>VLOOKUP(B58,'Inflammatory Mediators'!B$3:W$147,11,FALSE)</f>
        <v>1.5249999999999999</v>
      </c>
      <c r="CV58">
        <f>VLOOKUP(B58,'Inflammatory Mediators'!B$3:W$147,12,FALSE)</f>
        <v>0</v>
      </c>
      <c r="CW58">
        <f>VLOOKUP(B58,'Inflammatory Mediators'!B$3:W$147,13,FALSE)</f>
        <v>1.115</v>
      </c>
      <c r="CX58">
        <f>VLOOKUP(B58,'Inflammatory Mediators'!B$3:W$147,14,FALSE)</f>
        <v>0</v>
      </c>
      <c r="CY58">
        <f>VLOOKUP(B58,'Inflammatory Mediators'!B$3:W$147,15,FALSE)</f>
        <v>0.55499999999999994</v>
      </c>
      <c r="CZ58">
        <f>VLOOKUP(B58,'Inflammatory Mediators'!B$3:W$147,16,FALSE)</f>
        <v>40.409999999999997</v>
      </c>
      <c r="DA58">
        <f>VLOOKUP(B58,'Inflammatory Mediators'!B$3:W$147,17,FALSE)</f>
        <v>3.6749999999999998</v>
      </c>
      <c r="DB58">
        <f>VLOOKUP(B58,'Inflammatory Mediators'!B$3:W$147,18,FALSE)</f>
        <v>18.755000000000003</v>
      </c>
      <c r="DC58">
        <f>VLOOKUP(B58,'Inflammatory Mediators'!B$3:W$147,19,FALSE)</f>
        <v>4.4999999999999998E-2</v>
      </c>
      <c r="DD58">
        <f>VLOOKUP(B58,'Inflammatory Mediators'!B$3:W$147,20,FALSE)</f>
        <v>8.27</v>
      </c>
      <c r="DE58">
        <f>VLOOKUP(B58,'Inflammatory Mediators'!B$3:W$147,21,FALSE)</f>
        <v>0.62</v>
      </c>
      <c r="DF58">
        <f>VLOOKUP(B58,'Inflammatory Mediators'!B$3:W$147,22,FALSE)</f>
        <v>0</v>
      </c>
      <c r="DG58">
        <v>1238.6579999999999</v>
      </c>
      <c r="DH58" t="s">
        <v>282</v>
      </c>
    </row>
    <row r="59" spans="1:112" x14ac:dyDescent="0.25">
      <c r="A59">
        <v>65</v>
      </c>
      <c r="B59">
        <v>4816355</v>
      </c>
      <c r="C59">
        <v>206</v>
      </c>
      <c r="D59" t="s">
        <v>109</v>
      </c>
      <c r="E59">
        <v>0</v>
      </c>
      <c r="F59">
        <v>0</v>
      </c>
      <c r="G59">
        <v>2</v>
      </c>
      <c r="H59">
        <v>89</v>
      </c>
      <c r="I59">
        <v>1</v>
      </c>
      <c r="J59">
        <v>0</v>
      </c>
      <c r="K59">
        <v>162.6</v>
      </c>
      <c r="L59">
        <v>64.099999999999994</v>
      </c>
      <c r="M59" s="2">
        <f t="shared" si="11"/>
        <v>24.244707391723363</v>
      </c>
      <c r="N59" t="str">
        <f t="shared" si="6"/>
        <v>NA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  <c r="V59">
        <v>0</v>
      </c>
      <c r="W59">
        <v>4</v>
      </c>
      <c r="X59">
        <v>2</v>
      </c>
      <c r="Y59">
        <f t="shared" si="7"/>
        <v>7</v>
      </c>
      <c r="Z59" s="3" t="str">
        <f t="shared" si="8"/>
        <v>4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1</v>
      </c>
      <c r="AT59" s="4" t="str">
        <f>IF(M59&gt;=30,"1","0")</f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 t="s">
        <v>109</v>
      </c>
      <c r="BO59" t="s">
        <v>109</v>
      </c>
      <c r="BP59">
        <v>18</v>
      </c>
      <c r="BQ59">
        <v>25</v>
      </c>
      <c r="BR59" t="s">
        <v>109</v>
      </c>
      <c r="BS59" t="s">
        <v>109</v>
      </c>
      <c r="BT59" t="s">
        <v>109</v>
      </c>
      <c r="BU59" t="s">
        <v>109</v>
      </c>
      <c r="BV59" t="s">
        <v>109</v>
      </c>
      <c r="BW59" t="s">
        <v>109</v>
      </c>
      <c r="BX59" t="s">
        <v>109</v>
      </c>
      <c r="BY59" t="s">
        <v>109</v>
      </c>
      <c r="BZ59" t="s">
        <v>109</v>
      </c>
      <c r="CA59">
        <v>100</v>
      </c>
      <c r="CB59">
        <v>1.07</v>
      </c>
      <c r="CC59">
        <v>1</v>
      </c>
      <c r="CD59">
        <f t="shared" si="10"/>
        <v>2</v>
      </c>
      <c r="CE59" t="s">
        <v>109</v>
      </c>
      <c r="CF59" t="s">
        <v>109</v>
      </c>
      <c r="CG59" t="s">
        <v>109</v>
      </c>
      <c r="CH59" t="s">
        <v>109</v>
      </c>
      <c r="CI59" t="s">
        <v>109</v>
      </c>
      <c r="CJ59" t="s">
        <v>109</v>
      </c>
      <c r="CK59" t="s">
        <v>109</v>
      </c>
      <c r="CL59">
        <f>VLOOKUP(B59,'Inflammatory Mediators'!B$3:W$147,2,FALSE)</f>
        <v>0.88</v>
      </c>
      <c r="CM59">
        <f>VLOOKUP(B59,'Inflammatory Mediators'!B$3:W$147,3,FALSE)</f>
        <v>0</v>
      </c>
      <c r="CN59">
        <f>VLOOKUP(B59,'Inflammatory Mediators'!B$3:W$147,4,FALSE)</f>
        <v>0.06</v>
      </c>
      <c r="CO59">
        <f>VLOOKUP(B59,'Inflammatory Mediators'!B$3:W$147,5,FALSE)</f>
        <v>0.28999999999999998</v>
      </c>
      <c r="CP59">
        <f>VLOOKUP(B59,'Inflammatory Mediators'!B$3:W$147,6,FALSE)</f>
        <v>1.3450000000000002</v>
      </c>
      <c r="CQ59">
        <f>VLOOKUP(B59,'Inflammatory Mediators'!B$3:W$147,7,FALSE)</f>
        <v>1.7949999999999999</v>
      </c>
      <c r="CR59">
        <f>VLOOKUP(B59,'Inflammatory Mediators'!B$3:W$147,8,FALSE)</f>
        <v>3.52</v>
      </c>
      <c r="CS59">
        <f>VLOOKUP(B59,'Inflammatory Mediators'!B$3:W$147,9,FALSE)</f>
        <v>1.645</v>
      </c>
      <c r="CT59">
        <f>VLOOKUP(B59,'Inflammatory Mediators'!B$3:W$147,10,FALSE)</f>
        <v>1.4450000000000001</v>
      </c>
      <c r="CU59">
        <f>VLOOKUP(B59,'Inflammatory Mediators'!B$3:W$147,11,FALSE)</f>
        <v>0.2</v>
      </c>
      <c r="CV59">
        <f>VLOOKUP(B59,'Inflammatory Mediators'!B$3:W$147,12,FALSE)</f>
        <v>0</v>
      </c>
      <c r="CW59">
        <f>VLOOKUP(B59,'Inflammatory Mediators'!B$3:W$147,13,FALSE)</f>
        <v>2.1549999999999998</v>
      </c>
      <c r="CX59">
        <f>VLOOKUP(B59,'Inflammatory Mediators'!B$3:W$147,14,FALSE)</f>
        <v>0.49</v>
      </c>
      <c r="CY59">
        <f>VLOOKUP(B59,'Inflammatory Mediators'!B$3:W$147,15,FALSE)</f>
        <v>1.2349999999999999</v>
      </c>
      <c r="CZ59">
        <f>VLOOKUP(B59,'Inflammatory Mediators'!B$3:W$147,16,FALSE)</f>
        <v>11.89</v>
      </c>
      <c r="DA59">
        <f>VLOOKUP(B59,'Inflammatory Mediators'!B$3:W$147,17,FALSE)</f>
        <v>5.9350000000000005</v>
      </c>
      <c r="DB59">
        <f>VLOOKUP(B59,'Inflammatory Mediators'!B$3:W$147,18,FALSE)</f>
        <v>12.745000000000001</v>
      </c>
      <c r="DC59">
        <f>VLOOKUP(B59,'Inflammatory Mediators'!B$3:W$147,19,FALSE)</f>
        <v>0</v>
      </c>
      <c r="DD59">
        <f>VLOOKUP(B59,'Inflammatory Mediators'!B$3:W$147,20,FALSE)</f>
        <v>0</v>
      </c>
      <c r="DE59">
        <f>VLOOKUP(B59,'Inflammatory Mediators'!B$3:W$147,21,FALSE)</f>
        <v>1.42</v>
      </c>
      <c r="DF59">
        <f>VLOOKUP(B59,'Inflammatory Mediators'!B$3:W$147,22,FALSE)</f>
        <v>0</v>
      </c>
      <c r="DG59">
        <v>1382.0360000000001</v>
      </c>
      <c r="DH59" t="s">
        <v>282</v>
      </c>
    </row>
    <row r="60" spans="1:112" x14ac:dyDescent="0.25">
      <c r="A60">
        <v>66</v>
      </c>
      <c r="B60">
        <v>10568105</v>
      </c>
      <c r="C60">
        <v>207</v>
      </c>
      <c r="D60" t="s">
        <v>109</v>
      </c>
      <c r="E60">
        <v>0</v>
      </c>
      <c r="F60">
        <v>0</v>
      </c>
      <c r="G60">
        <v>1</v>
      </c>
      <c r="H60">
        <v>90</v>
      </c>
      <c r="I60">
        <v>1</v>
      </c>
      <c r="J60">
        <v>3</v>
      </c>
      <c r="K60">
        <v>152.4</v>
      </c>
      <c r="L60">
        <v>50</v>
      </c>
      <c r="M60" s="2">
        <f t="shared" si="11"/>
        <v>21.527820833419444</v>
      </c>
      <c r="N60" t="str">
        <f t="shared" si="6"/>
        <v>NA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2</v>
      </c>
      <c r="V60">
        <v>0</v>
      </c>
      <c r="W60">
        <v>4</v>
      </c>
      <c r="X60">
        <v>0</v>
      </c>
      <c r="Y60">
        <f t="shared" si="7"/>
        <v>7</v>
      </c>
      <c r="Z60" s="3" t="str">
        <f t="shared" si="8"/>
        <v>4</v>
      </c>
      <c r="AA60">
        <v>0</v>
      </c>
      <c r="AB60">
        <v>0</v>
      </c>
      <c r="AC60">
        <v>0</v>
      </c>
      <c r="AD60">
        <v>1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 s="4" t="str">
        <f>IF(M60&gt;=30,"1","0")</f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0</v>
      </c>
      <c r="BN60">
        <v>10.3</v>
      </c>
      <c r="BP60">
        <v>24</v>
      </c>
      <c r="BQ60">
        <v>22</v>
      </c>
      <c r="BR60" t="s">
        <v>109</v>
      </c>
      <c r="BS60" t="s">
        <v>109</v>
      </c>
      <c r="BT60" t="s">
        <v>109</v>
      </c>
      <c r="BU60" t="s">
        <v>109</v>
      </c>
      <c r="BV60" t="s">
        <v>109</v>
      </c>
      <c r="BW60">
        <v>18.399999999999999</v>
      </c>
      <c r="BX60" t="s">
        <v>109</v>
      </c>
      <c r="BY60" t="s">
        <v>109</v>
      </c>
      <c r="BZ60" t="s">
        <v>109</v>
      </c>
      <c r="CA60">
        <v>253</v>
      </c>
      <c r="CB60">
        <v>0.59199999999999997</v>
      </c>
      <c r="CC60">
        <v>1</v>
      </c>
      <c r="CD60">
        <f t="shared" si="10"/>
        <v>3</v>
      </c>
      <c r="CE60" t="s">
        <v>109</v>
      </c>
      <c r="CF60" t="s">
        <v>109</v>
      </c>
      <c r="CG60" t="s">
        <v>109</v>
      </c>
      <c r="CH60" t="s">
        <v>109</v>
      </c>
      <c r="CI60" t="s">
        <v>109</v>
      </c>
      <c r="CJ60" t="s">
        <v>109</v>
      </c>
      <c r="CK60" t="s">
        <v>109</v>
      </c>
      <c r="CL60">
        <f>VLOOKUP(B60,'Inflammatory Mediators'!B$3:W$147,2,FALSE)</f>
        <v>0.88</v>
      </c>
      <c r="CM60">
        <f>VLOOKUP(B60,'Inflammatory Mediators'!B$3:W$147,3,FALSE)</f>
        <v>0</v>
      </c>
      <c r="CN60">
        <f>VLOOKUP(B60,'Inflammatory Mediators'!B$3:W$147,4,FALSE)</f>
        <v>0</v>
      </c>
      <c r="CO60">
        <f>VLOOKUP(B60,'Inflammatory Mediators'!B$3:W$147,5,FALSE)</f>
        <v>1.115</v>
      </c>
      <c r="CP60">
        <f>VLOOKUP(B60,'Inflammatory Mediators'!B$3:W$147,6,FALSE)</f>
        <v>0</v>
      </c>
      <c r="CQ60">
        <f>VLOOKUP(B60,'Inflammatory Mediators'!B$3:W$147,7,FALSE)</f>
        <v>0</v>
      </c>
      <c r="CR60">
        <f>VLOOKUP(B60,'Inflammatory Mediators'!B$3:W$147,8,FALSE)</f>
        <v>8.44</v>
      </c>
      <c r="CS60">
        <f>VLOOKUP(B60,'Inflammatory Mediators'!B$3:W$147,9,FALSE)</f>
        <v>0</v>
      </c>
      <c r="CT60">
        <f>VLOOKUP(B60,'Inflammatory Mediators'!B$3:W$147,10,FALSE)</f>
        <v>0</v>
      </c>
      <c r="CU60">
        <f>VLOOKUP(B60,'Inflammatory Mediators'!B$3:W$147,11,FALSE)</f>
        <v>2.4349999999999996</v>
      </c>
      <c r="CV60">
        <f>VLOOKUP(B60,'Inflammatory Mediators'!B$3:W$147,12,FALSE)</f>
        <v>0</v>
      </c>
      <c r="CW60">
        <f>VLOOKUP(B60,'Inflammatory Mediators'!B$3:W$147,13,FALSE)</f>
        <v>0.53</v>
      </c>
      <c r="CX60">
        <f>VLOOKUP(B60,'Inflammatory Mediators'!B$3:W$147,14,FALSE)</f>
        <v>0</v>
      </c>
      <c r="CY60">
        <f>VLOOKUP(B60,'Inflammatory Mediators'!B$3:W$147,15,FALSE)</f>
        <v>0.38</v>
      </c>
      <c r="CZ60">
        <f>VLOOKUP(B60,'Inflammatory Mediators'!B$3:W$147,16,FALSE)</f>
        <v>46.284999999999997</v>
      </c>
      <c r="DA60">
        <f>VLOOKUP(B60,'Inflammatory Mediators'!B$3:W$147,17,FALSE)</f>
        <v>21.254999999999999</v>
      </c>
      <c r="DB60">
        <f>VLOOKUP(B60,'Inflammatory Mediators'!B$3:W$147,18,FALSE)</f>
        <v>40.195</v>
      </c>
      <c r="DC60">
        <f>VLOOKUP(B60,'Inflammatory Mediators'!B$3:W$147,19,FALSE)</f>
        <v>0.16500000000000001</v>
      </c>
      <c r="DD60">
        <f>VLOOKUP(B60,'Inflammatory Mediators'!B$3:W$147,20,FALSE)</f>
        <v>4.5250000000000004</v>
      </c>
      <c r="DE60">
        <f>VLOOKUP(B60,'Inflammatory Mediators'!B$3:W$147,21,FALSE)</f>
        <v>0.71</v>
      </c>
      <c r="DF60">
        <f>VLOOKUP(B60,'Inflammatory Mediators'!B$3:W$147,22,FALSE)</f>
        <v>0</v>
      </c>
      <c r="DG60">
        <v>1636.442</v>
      </c>
      <c r="DH60">
        <v>1.407</v>
      </c>
    </row>
    <row r="61" spans="1:112" x14ac:dyDescent="0.25">
      <c r="A61">
        <v>67</v>
      </c>
      <c r="B61">
        <v>3264435</v>
      </c>
      <c r="C61">
        <v>202</v>
      </c>
      <c r="D61" t="s">
        <v>109</v>
      </c>
      <c r="E61">
        <v>0</v>
      </c>
      <c r="F61">
        <v>0</v>
      </c>
      <c r="G61">
        <v>1</v>
      </c>
      <c r="H61">
        <v>74</v>
      </c>
      <c r="I61">
        <v>0</v>
      </c>
      <c r="J61">
        <v>0</v>
      </c>
      <c r="K61">
        <v>182.9</v>
      </c>
      <c r="L61">
        <v>141</v>
      </c>
      <c r="M61" s="2">
        <f t="shared" si="11"/>
        <v>42.149429592666124</v>
      </c>
      <c r="N61" t="str">
        <f t="shared" si="6"/>
        <v>III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15</v>
      </c>
      <c r="V61">
        <v>0</v>
      </c>
      <c r="W61">
        <v>4</v>
      </c>
      <c r="X61">
        <v>2</v>
      </c>
      <c r="Y61">
        <f t="shared" si="7"/>
        <v>6</v>
      </c>
      <c r="Z61" s="3" t="str">
        <f t="shared" si="8"/>
        <v>3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</v>
      </c>
      <c r="BH61">
        <v>0</v>
      </c>
      <c r="BI61">
        <v>0</v>
      </c>
      <c r="BJ61">
        <v>1</v>
      </c>
      <c r="BK61">
        <v>0</v>
      </c>
      <c r="BL61">
        <v>1</v>
      </c>
      <c r="BM61">
        <v>1</v>
      </c>
      <c r="BN61" t="s">
        <v>109</v>
      </c>
      <c r="BO61">
        <v>26.47</v>
      </c>
      <c r="BP61">
        <v>26</v>
      </c>
      <c r="BQ61">
        <v>28</v>
      </c>
      <c r="BR61" t="s">
        <v>109</v>
      </c>
      <c r="BS61" t="s">
        <v>109</v>
      </c>
      <c r="BT61" t="s">
        <v>109</v>
      </c>
      <c r="BU61" t="s">
        <v>109</v>
      </c>
      <c r="BV61" t="s">
        <v>109</v>
      </c>
      <c r="BW61" t="s">
        <v>109</v>
      </c>
      <c r="BX61" t="s">
        <v>109</v>
      </c>
      <c r="BY61">
        <v>7.5</v>
      </c>
      <c r="BZ61">
        <v>0.13700000000000001</v>
      </c>
      <c r="CA61">
        <v>255</v>
      </c>
      <c r="CB61">
        <v>2.0489999999999999</v>
      </c>
      <c r="CC61">
        <v>0</v>
      </c>
      <c r="CD61">
        <f t="shared" si="10"/>
        <v>3</v>
      </c>
      <c r="CE61" t="s">
        <v>109</v>
      </c>
      <c r="CF61" t="s">
        <v>109</v>
      </c>
      <c r="CG61" t="s">
        <v>109</v>
      </c>
      <c r="CH61" t="s">
        <v>109</v>
      </c>
      <c r="CI61" t="s">
        <v>109</v>
      </c>
      <c r="CJ61" t="s">
        <v>109</v>
      </c>
      <c r="CK61" t="s">
        <v>109</v>
      </c>
      <c r="CL61">
        <f>VLOOKUP(B61,'Inflammatory Mediators'!B$3:W$147,2,FALSE)</f>
        <v>0</v>
      </c>
      <c r="CM61">
        <f>VLOOKUP(B61,'Inflammatory Mediators'!B$3:W$147,3,FALSE)</f>
        <v>0</v>
      </c>
      <c r="CN61">
        <f>VLOOKUP(B61,'Inflammatory Mediators'!B$3:W$147,4,FALSE)</f>
        <v>0</v>
      </c>
      <c r="CO61">
        <f>VLOOKUP(B61,'Inflammatory Mediators'!B$3:W$147,5,FALSE)</f>
        <v>1.64</v>
      </c>
      <c r="CP61">
        <f>VLOOKUP(B61,'Inflammatory Mediators'!B$3:W$147,6,FALSE)</f>
        <v>0</v>
      </c>
      <c r="CQ61">
        <f>VLOOKUP(B61,'Inflammatory Mediators'!B$3:W$147,7,FALSE)</f>
        <v>0</v>
      </c>
      <c r="CR61">
        <f>VLOOKUP(B61,'Inflammatory Mediators'!B$3:W$147,8,FALSE)</f>
        <v>4.5250000000000004</v>
      </c>
      <c r="CS61">
        <f>VLOOKUP(B61,'Inflammatory Mediators'!B$3:W$147,9,FALSE)</f>
        <v>0</v>
      </c>
      <c r="CT61">
        <f>VLOOKUP(B61,'Inflammatory Mediators'!B$3:W$147,10,FALSE)</f>
        <v>3.7</v>
      </c>
      <c r="CU61">
        <f>VLOOKUP(B61,'Inflammatory Mediators'!B$3:W$147,11,FALSE)</f>
        <v>0.92500000000000004</v>
      </c>
      <c r="CV61">
        <f>VLOOKUP(B61,'Inflammatory Mediators'!B$3:W$147,12,FALSE)</f>
        <v>0</v>
      </c>
      <c r="CW61">
        <f>VLOOKUP(B61,'Inflammatory Mediators'!B$3:W$147,13,FALSE)</f>
        <v>0</v>
      </c>
      <c r="CX61">
        <f>VLOOKUP(B61,'Inflammatory Mediators'!B$3:W$147,14,FALSE)</f>
        <v>0</v>
      </c>
      <c r="CY61">
        <f>VLOOKUP(B61,'Inflammatory Mediators'!B$3:W$147,15,FALSE)</f>
        <v>0</v>
      </c>
      <c r="CZ61">
        <f>VLOOKUP(B61,'Inflammatory Mediators'!B$3:W$147,16,FALSE)</f>
        <v>60.82</v>
      </c>
      <c r="DA61">
        <f>VLOOKUP(B61,'Inflammatory Mediators'!B$3:W$147,17,FALSE)</f>
        <v>13.690000000000001</v>
      </c>
      <c r="DB61">
        <f>VLOOKUP(B61,'Inflammatory Mediators'!B$3:W$147,18,FALSE)</f>
        <v>51.335000000000001</v>
      </c>
      <c r="DC61">
        <f>VLOOKUP(B61,'Inflammatory Mediators'!B$3:W$147,19,FALSE)</f>
        <v>1.66</v>
      </c>
      <c r="DD61">
        <f>VLOOKUP(B61,'Inflammatory Mediators'!B$3:W$147,20,FALSE)</f>
        <v>12.68</v>
      </c>
      <c r="DE61">
        <f>VLOOKUP(B61,'Inflammatory Mediators'!B$3:W$147,21,FALSE)</f>
        <v>0.17499999999999999</v>
      </c>
      <c r="DF61">
        <f>VLOOKUP(B61,'Inflammatory Mediators'!B$3:W$147,22,FALSE)</f>
        <v>0</v>
      </c>
      <c r="DG61">
        <v>1446.9169999999999</v>
      </c>
      <c r="DH61">
        <v>2.1789999999999998</v>
      </c>
    </row>
    <row r="62" spans="1:112" x14ac:dyDescent="0.25">
      <c r="A62">
        <v>68</v>
      </c>
      <c r="B62">
        <v>2956648</v>
      </c>
      <c r="C62">
        <v>204</v>
      </c>
      <c r="D62" t="s">
        <v>109</v>
      </c>
      <c r="E62">
        <v>0</v>
      </c>
      <c r="F62">
        <v>0</v>
      </c>
      <c r="G62">
        <v>1</v>
      </c>
      <c r="H62">
        <v>77</v>
      </c>
      <c r="I62">
        <v>1</v>
      </c>
      <c r="J62">
        <v>4</v>
      </c>
      <c r="K62">
        <v>162.6</v>
      </c>
      <c r="L62">
        <v>71.599999999999994</v>
      </c>
      <c r="M62" s="2">
        <f t="shared" si="11"/>
        <v>27.081451626324384</v>
      </c>
      <c r="N62" t="str">
        <f t="shared" si="6"/>
        <v>NA</v>
      </c>
      <c r="O62">
        <v>1</v>
      </c>
      <c r="P62">
        <v>1</v>
      </c>
      <c r="Q62">
        <v>1</v>
      </c>
      <c r="R62">
        <v>1</v>
      </c>
      <c r="S62">
        <v>1</v>
      </c>
      <c r="T62">
        <v>13</v>
      </c>
      <c r="U62">
        <v>22</v>
      </c>
      <c r="V62">
        <v>0</v>
      </c>
      <c r="W62">
        <v>4</v>
      </c>
      <c r="X62">
        <v>1</v>
      </c>
      <c r="Y62">
        <f t="shared" si="7"/>
        <v>8</v>
      </c>
      <c r="Z62" s="3" t="str">
        <f t="shared" si="8"/>
        <v>3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1</v>
      </c>
      <c r="AT62" s="4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1</v>
      </c>
      <c r="BM62">
        <v>0</v>
      </c>
      <c r="BN62">
        <v>6.2</v>
      </c>
      <c r="BO62" t="s">
        <v>109</v>
      </c>
      <c r="BP62">
        <v>186</v>
      </c>
      <c r="BQ62">
        <v>134</v>
      </c>
      <c r="BR62" t="s">
        <v>109</v>
      </c>
      <c r="BS62" t="s">
        <v>120</v>
      </c>
      <c r="BT62">
        <v>986</v>
      </c>
      <c r="BU62">
        <v>2541</v>
      </c>
      <c r="BV62" t="s">
        <v>109</v>
      </c>
      <c r="BW62">
        <v>2884</v>
      </c>
      <c r="BX62" t="s">
        <v>109</v>
      </c>
      <c r="BY62">
        <v>1.2</v>
      </c>
      <c r="BZ62">
        <v>2.72</v>
      </c>
      <c r="CA62">
        <v>204</v>
      </c>
      <c r="CB62">
        <v>0.56000000000000005</v>
      </c>
      <c r="CC62">
        <v>0</v>
      </c>
      <c r="CD62">
        <f t="shared" si="10"/>
        <v>2</v>
      </c>
      <c r="CE62" t="s">
        <v>109</v>
      </c>
      <c r="CF62" t="s">
        <v>109</v>
      </c>
      <c r="CG62" t="s">
        <v>109</v>
      </c>
      <c r="CH62" t="s">
        <v>109</v>
      </c>
      <c r="CI62" t="s">
        <v>109</v>
      </c>
      <c r="CJ62" t="s">
        <v>109</v>
      </c>
      <c r="CK62" t="s">
        <v>109</v>
      </c>
      <c r="CL62">
        <f>VLOOKUP(B62,'Inflammatory Mediators'!B$3:W$147,2,FALSE)</f>
        <v>0.88</v>
      </c>
      <c r="CM62">
        <f>VLOOKUP(B62,'Inflammatory Mediators'!B$3:W$147,3,FALSE)</f>
        <v>0</v>
      </c>
      <c r="CN62">
        <f>VLOOKUP(B62,'Inflammatory Mediators'!B$3:W$147,4,FALSE)</f>
        <v>0</v>
      </c>
      <c r="CO62">
        <f>VLOOKUP(B62,'Inflammatory Mediators'!B$3:W$147,5,FALSE)</f>
        <v>1.5649999999999999</v>
      </c>
      <c r="CP62">
        <f>VLOOKUP(B62,'Inflammatory Mediators'!B$3:W$147,6,FALSE)</f>
        <v>0.69</v>
      </c>
      <c r="CQ62">
        <f>VLOOKUP(B62,'Inflammatory Mediators'!B$3:W$147,7,FALSE)</f>
        <v>0</v>
      </c>
      <c r="CR62">
        <f>VLOOKUP(B62,'Inflammatory Mediators'!B$3:W$147,8,FALSE)</f>
        <v>6.24</v>
      </c>
      <c r="CS62">
        <f>VLOOKUP(B62,'Inflammatory Mediators'!B$3:W$147,9,FALSE)</f>
        <v>2.8049999999999997</v>
      </c>
      <c r="CT62">
        <f>VLOOKUP(B62,'Inflammatory Mediators'!B$3:W$147,10,FALSE)</f>
        <v>0</v>
      </c>
      <c r="CU62">
        <f>VLOOKUP(B62,'Inflammatory Mediators'!B$3:W$147,11,FALSE)</f>
        <v>1.93</v>
      </c>
      <c r="CV62">
        <f>VLOOKUP(B62,'Inflammatory Mediators'!B$3:W$147,12,FALSE)</f>
        <v>0</v>
      </c>
      <c r="CW62">
        <f>VLOOKUP(B62,'Inflammatory Mediators'!B$3:W$147,13,FALSE)</f>
        <v>1.3</v>
      </c>
      <c r="CX62">
        <f>VLOOKUP(B62,'Inflammatory Mediators'!B$3:W$147,14,FALSE)</f>
        <v>0</v>
      </c>
      <c r="CY62">
        <f>VLOOKUP(B62,'Inflammatory Mediators'!B$3:W$147,15,FALSE)</f>
        <v>0.72500000000000009</v>
      </c>
      <c r="CZ62">
        <f>VLOOKUP(B62,'Inflammatory Mediators'!B$3:W$147,16,FALSE)</f>
        <v>44.82</v>
      </c>
      <c r="DA62">
        <f>VLOOKUP(B62,'Inflammatory Mediators'!B$3:W$147,17,FALSE)</f>
        <v>10.93</v>
      </c>
      <c r="DB62">
        <f>VLOOKUP(B62,'Inflammatory Mediators'!B$3:W$147,18,FALSE)</f>
        <v>18.93</v>
      </c>
      <c r="DC62">
        <f>VLOOKUP(B62,'Inflammatory Mediators'!B$3:W$147,19,FALSE)</f>
        <v>0</v>
      </c>
      <c r="DD62">
        <f>VLOOKUP(B62,'Inflammatory Mediators'!B$3:W$147,20,FALSE)</f>
        <v>0</v>
      </c>
      <c r="DE62">
        <f>VLOOKUP(B62,'Inflammatory Mediators'!B$3:W$147,21,FALSE)</f>
        <v>0.71</v>
      </c>
      <c r="DF62">
        <f>VLOOKUP(B62,'Inflammatory Mediators'!B$3:W$147,22,FALSE)</f>
        <v>0</v>
      </c>
      <c r="DG62">
        <v>653.94799999999998</v>
      </c>
      <c r="DH62" t="s">
        <v>282</v>
      </c>
    </row>
    <row r="63" spans="1:112" x14ac:dyDescent="0.25">
      <c r="A63">
        <v>69</v>
      </c>
      <c r="B63">
        <v>4690720</v>
      </c>
      <c r="C63">
        <v>208</v>
      </c>
      <c r="D63" t="s">
        <v>109</v>
      </c>
      <c r="E63">
        <v>0</v>
      </c>
      <c r="F63">
        <v>0</v>
      </c>
      <c r="G63">
        <v>1</v>
      </c>
      <c r="H63">
        <v>63</v>
      </c>
      <c r="I63">
        <v>1</v>
      </c>
      <c r="J63">
        <v>0</v>
      </c>
      <c r="K63">
        <v>172.7</v>
      </c>
      <c r="L63">
        <v>101</v>
      </c>
      <c r="M63" s="2">
        <f t="shared" si="11"/>
        <v>33.86387860771849</v>
      </c>
      <c r="N63" t="str">
        <f t="shared" si="6"/>
        <v>I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6</v>
      </c>
      <c r="V63">
        <v>0</v>
      </c>
      <c r="W63">
        <v>4</v>
      </c>
      <c r="X63">
        <v>1</v>
      </c>
      <c r="Y63">
        <f t="shared" si="7"/>
        <v>12</v>
      </c>
      <c r="Z63" s="3" t="str">
        <f t="shared" si="8"/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1</v>
      </c>
      <c r="AM63">
        <v>0</v>
      </c>
      <c r="AN63">
        <v>1</v>
      </c>
      <c r="AO63">
        <v>0</v>
      </c>
      <c r="AP63">
        <v>0</v>
      </c>
      <c r="AQ63">
        <v>1</v>
      </c>
      <c r="AR63">
        <v>0</v>
      </c>
      <c r="AS63">
        <v>1</v>
      </c>
      <c r="AT63" s="4" t="str">
        <f t="shared" ref="AT63:AT74" si="12">IF(M63&gt;=30,"1","0")</f>
        <v>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1</v>
      </c>
      <c r="BM63">
        <v>0</v>
      </c>
      <c r="BN63" t="s">
        <v>109</v>
      </c>
      <c r="BO63" t="s">
        <v>109</v>
      </c>
      <c r="BP63">
        <v>25</v>
      </c>
      <c r="BQ63">
        <v>22</v>
      </c>
      <c r="BR63" t="s">
        <v>109</v>
      </c>
      <c r="BS63" t="s">
        <v>109</v>
      </c>
      <c r="BT63" t="s">
        <v>109</v>
      </c>
      <c r="BU63" t="s">
        <v>109</v>
      </c>
      <c r="BV63" t="s">
        <v>109</v>
      </c>
      <c r="BW63" t="s">
        <v>109</v>
      </c>
      <c r="BX63" t="s">
        <v>109</v>
      </c>
      <c r="BY63" t="s">
        <v>109</v>
      </c>
      <c r="BZ63" t="s">
        <v>109</v>
      </c>
      <c r="CA63">
        <v>123</v>
      </c>
      <c r="CB63">
        <v>3.843</v>
      </c>
      <c r="CC63">
        <v>1</v>
      </c>
      <c r="CD63">
        <f t="shared" si="10"/>
        <v>3</v>
      </c>
      <c r="CE63" t="s">
        <v>109</v>
      </c>
      <c r="CF63" t="s">
        <v>109</v>
      </c>
      <c r="CG63" t="s">
        <v>109</v>
      </c>
      <c r="CH63" t="s">
        <v>109</v>
      </c>
      <c r="CI63" t="s">
        <v>109</v>
      </c>
      <c r="CJ63" t="s">
        <v>109</v>
      </c>
      <c r="CK63" t="s">
        <v>109</v>
      </c>
      <c r="CL63">
        <f>VLOOKUP(B63,'Inflammatory Mediators'!B$3:W$147,2,FALSE)</f>
        <v>0.88</v>
      </c>
      <c r="CM63">
        <f>VLOOKUP(B63,'Inflammatory Mediators'!B$3:W$147,3,FALSE)</f>
        <v>0</v>
      </c>
      <c r="CN63">
        <f>VLOOKUP(B63,'Inflammatory Mediators'!B$3:W$147,4,FALSE)</f>
        <v>1.4999999999999999E-2</v>
      </c>
      <c r="CO63">
        <f>VLOOKUP(B63,'Inflammatory Mediators'!B$3:W$147,5,FALSE)</f>
        <v>2.2250000000000001</v>
      </c>
      <c r="CP63">
        <f>VLOOKUP(B63,'Inflammatory Mediators'!B$3:W$147,6,FALSE)</f>
        <v>0.28999999999999998</v>
      </c>
      <c r="CQ63">
        <f>VLOOKUP(B63,'Inflammatory Mediators'!B$3:W$147,7,FALSE)</f>
        <v>1.02</v>
      </c>
      <c r="CR63">
        <f>VLOOKUP(B63,'Inflammatory Mediators'!B$3:W$147,8,FALSE)</f>
        <v>13.205</v>
      </c>
      <c r="CS63">
        <f>VLOOKUP(B63,'Inflammatory Mediators'!B$3:W$147,9,FALSE)</f>
        <v>0.51</v>
      </c>
      <c r="CT63">
        <f>VLOOKUP(B63,'Inflammatory Mediators'!B$3:W$147,10,FALSE)</f>
        <v>3.6950000000000003</v>
      </c>
      <c r="CU63">
        <f>VLOOKUP(B63,'Inflammatory Mediators'!B$3:W$147,11,FALSE)</f>
        <v>3.05</v>
      </c>
      <c r="CV63">
        <f>VLOOKUP(B63,'Inflammatory Mediators'!B$3:W$147,12,FALSE)</f>
        <v>0</v>
      </c>
      <c r="CW63">
        <f>VLOOKUP(B63,'Inflammatory Mediators'!B$3:W$147,13,FALSE)</f>
        <v>0.73</v>
      </c>
      <c r="CX63">
        <f>VLOOKUP(B63,'Inflammatory Mediators'!B$3:W$147,14,FALSE)</f>
        <v>2.65</v>
      </c>
      <c r="CY63">
        <f>VLOOKUP(B63,'Inflammatory Mediators'!B$3:W$147,15,FALSE)</f>
        <v>0.19</v>
      </c>
      <c r="CZ63">
        <f>VLOOKUP(B63,'Inflammatory Mediators'!B$3:W$147,16,FALSE)</f>
        <v>69.715000000000003</v>
      </c>
      <c r="DA63">
        <f>VLOOKUP(B63,'Inflammatory Mediators'!B$3:W$147,17,FALSE)</f>
        <v>30.875</v>
      </c>
      <c r="DB63">
        <f>VLOOKUP(B63,'Inflammatory Mediators'!B$3:W$147,18,FALSE)</f>
        <v>70.709999999999994</v>
      </c>
      <c r="DC63">
        <f>VLOOKUP(B63,'Inflammatory Mediators'!B$3:W$147,19,FALSE)</f>
        <v>2.37</v>
      </c>
      <c r="DD63">
        <f>VLOOKUP(B63,'Inflammatory Mediators'!B$3:W$147,20,FALSE)</f>
        <v>22.125</v>
      </c>
      <c r="DE63">
        <f>VLOOKUP(B63,'Inflammatory Mediators'!B$3:W$147,21,FALSE)</f>
        <v>0.53</v>
      </c>
      <c r="DF63">
        <f>VLOOKUP(B63,'Inflammatory Mediators'!B$3:W$147,22,FALSE)</f>
        <v>0.98</v>
      </c>
      <c r="DG63">
        <v>1181.8150000000001</v>
      </c>
      <c r="DH63">
        <v>0.313</v>
      </c>
    </row>
    <row r="64" spans="1:112" x14ac:dyDescent="0.25">
      <c r="A64">
        <v>70</v>
      </c>
      <c r="B64">
        <v>4886383</v>
      </c>
      <c r="C64">
        <v>267</v>
      </c>
      <c r="D64" t="s">
        <v>109</v>
      </c>
      <c r="E64">
        <v>0</v>
      </c>
      <c r="F64">
        <v>0</v>
      </c>
      <c r="G64">
        <v>1</v>
      </c>
      <c r="H64">
        <v>61</v>
      </c>
      <c r="I64">
        <v>0</v>
      </c>
      <c r="J64">
        <v>0</v>
      </c>
      <c r="K64">
        <v>182.9</v>
      </c>
      <c r="L64">
        <v>89.4</v>
      </c>
      <c r="M64" s="2">
        <f t="shared" si="11"/>
        <v>26.724531954498946</v>
      </c>
      <c r="N64" t="str">
        <f t="shared" si="6"/>
        <v>NA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3</v>
      </c>
      <c r="V64">
        <v>0</v>
      </c>
      <c r="W64">
        <v>4</v>
      </c>
      <c r="X64">
        <v>2</v>
      </c>
      <c r="Y64">
        <f t="shared" si="7"/>
        <v>14</v>
      </c>
      <c r="Z64" s="3" t="str">
        <f t="shared" si="8"/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1</v>
      </c>
      <c r="AL64">
        <v>1</v>
      </c>
      <c r="AM64">
        <v>0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 s="4" t="str">
        <f t="shared" si="12"/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1</v>
      </c>
      <c r="BJ64">
        <v>0</v>
      </c>
      <c r="BK64">
        <v>0</v>
      </c>
      <c r="BL64">
        <v>1</v>
      </c>
      <c r="BM64">
        <v>1</v>
      </c>
      <c r="BN64" t="s">
        <v>109</v>
      </c>
      <c r="BO64" t="s">
        <v>109</v>
      </c>
      <c r="BP64">
        <v>30</v>
      </c>
      <c r="BQ64">
        <v>28</v>
      </c>
      <c r="BR64" t="s">
        <v>109</v>
      </c>
      <c r="BS64" t="s">
        <v>109</v>
      </c>
      <c r="BT64" t="s">
        <v>109</v>
      </c>
      <c r="BU64">
        <v>1012</v>
      </c>
      <c r="BV64" t="s">
        <v>109</v>
      </c>
      <c r="BW64" t="s">
        <v>109</v>
      </c>
      <c r="BX64" t="s">
        <v>109</v>
      </c>
      <c r="BY64">
        <v>1.9</v>
      </c>
      <c r="BZ64" t="s">
        <v>109</v>
      </c>
      <c r="CA64">
        <v>232</v>
      </c>
      <c r="CB64">
        <v>1.0620000000000001</v>
      </c>
      <c r="CC64">
        <v>1</v>
      </c>
      <c r="CD64">
        <f t="shared" si="10"/>
        <v>3</v>
      </c>
      <c r="CE64" t="s">
        <v>109</v>
      </c>
      <c r="CF64" t="s">
        <v>109</v>
      </c>
      <c r="CG64" t="s">
        <v>109</v>
      </c>
      <c r="CH64" t="s">
        <v>109</v>
      </c>
      <c r="CI64" t="s">
        <v>109</v>
      </c>
      <c r="CJ64" t="s">
        <v>109</v>
      </c>
      <c r="CK64" t="s">
        <v>109</v>
      </c>
      <c r="CL64">
        <f>VLOOKUP(B64,'Inflammatory Mediators'!B$3:W$147,2,FALSE)</f>
        <v>0.125</v>
      </c>
      <c r="CM64">
        <f>VLOOKUP(B64,'Inflammatory Mediators'!B$3:W$147,3,FALSE)</f>
        <v>0</v>
      </c>
      <c r="CN64">
        <f>VLOOKUP(B64,'Inflammatory Mediators'!B$3:W$147,4,FALSE)</f>
        <v>0</v>
      </c>
      <c r="CO64">
        <f>VLOOKUP(B64,'Inflammatory Mediators'!B$3:W$147,5,FALSE)</f>
        <v>1.49</v>
      </c>
      <c r="CP64">
        <f>VLOOKUP(B64,'Inflammatory Mediators'!B$3:W$147,6,FALSE)</f>
        <v>0.76</v>
      </c>
      <c r="CQ64">
        <f>VLOOKUP(B64,'Inflammatory Mediators'!B$3:W$147,7,FALSE)</f>
        <v>0</v>
      </c>
      <c r="CR64">
        <f>VLOOKUP(B64,'Inflammatory Mediators'!B$3:W$147,8,FALSE)</f>
        <v>9.5150000000000006</v>
      </c>
      <c r="CS64">
        <f>VLOOKUP(B64,'Inflammatory Mediators'!B$3:W$147,9,FALSE)</f>
        <v>2.42</v>
      </c>
      <c r="CT64">
        <f>VLOOKUP(B64,'Inflammatory Mediators'!B$3:W$147,10,FALSE)</f>
        <v>0</v>
      </c>
      <c r="CU64">
        <f>VLOOKUP(B64,'Inflammatory Mediators'!B$3:W$147,11,FALSE)</f>
        <v>3.1749999999999998</v>
      </c>
      <c r="CV64">
        <f>VLOOKUP(B64,'Inflammatory Mediators'!B$3:W$147,12,FALSE)</f>
        <v>0</v>
      </c>
      <c r="CW64">
        <f>VLOOKUP(B64,'Inflammatory Mediators'!B$3:W$147,13,FALSE)</f>
        <v>1.48</v>
      </c>
      <c r="CX64">
        <f>VLOOKUP(B64,'Inflammatory Mediators'!B$3:W$147,14,FALSE)</f>
        <v>0</v>
      </c>
      <c r="CY64">
        <f>VLOOKUP(B64,'Inflammatory Mediators'!B$3:W$147,15,FALSE)</f>
        <v>1.325</v>
      </c>
      <c r="CZ64">
        <f>VLOOKUP(B64,'Inflammatory Mediators'!B$3:W$147,16,FALSE)</f>
        <v>43.164999999999999</v>
      </c>
      <c r="DA64">
        <f>VLOOKUP(B64,'Inflammatory Mediators'!B$3:W$147,17,FALSE)</f>
        <v>9.56</v>
      </c>
      <c r="DB64">
        <f>VLOOKUP(B64,'Inflammatory Mediators'!B$3:W$147,18,FALSE)</f>
        <v>17.79</v>
      </c>
      <c r="DC64">
        <f>VLOOKUP(B64,'Inflammatory Mediators'!B$3:W$147,19,FALSE)</f>
        <v>0</v>
      </c>
      <c r="DD64">
        <f>VLOOKUP(B64,'Inflammatory Mediators'!B$3:W$147,20,FALSE)</f>
        <v>0</v>
      </c>
      <c r="DE64">
        <f>VLOOKUP(B64,'Inflammatory Mediators'!B$3:W$147,21,FALSE)</f>
        <v>0.89</v>
      </c>
      <c r="DF64">
        <f>VLOOKUP(B64,'Inflammatory Mediators'!B$3:W$147,22,FALSE)</f>
        <v>0</v>
      </c>
      <c r="DG64">
        <v>1045.2670000000001</v>
      </c>
      <c r="DH64" t="s">
        <v>283</v>
      </c>
    </row>
    <row r="65" spans="1:112" x14ac:dyDescent="0.25">
      <c r="A65">
        <v>71</v>
      </c>
      <c r="B65">
        <v>2363665</v>
      </c>
      <c r="C65">
        <v>266</v>
      </c>
      <c r="D65" t="s">
        <v>109</v>
      </c>
      <c r="E65">
        <v>0</v>
      </c>
      <c r="F65">
        <v>0</v>
      </c>
      <c r="G65">
        <v>1</v>
      </c>
      <c r="H65">
        <v>75</v>
      </c>
      <c r="I65">
        <v>0</v>
      </c>
      <c r="J65">
        <v>0</v>
      </c>
      <c r="K65">
        <v>167.6</v>
      </c>
      <c r="L65">
        <v>64.900000000000006</v>
      </c>
      <c r="M65" s="2">
        <f t="shared" si="11"/>
        <v>23.104504986870662</v>
      </c>
      <c r="N65" t="str">
        <f t="shared" si="6"/>
        <v>NA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5</v>
      </c>
      <c r="V65">
        <v>0</v>
      </c>
      <c r="W65">
        <v>4</v>
      </c>
      <c r="X65">
        <v>0</v>
      </c>
      <c r="Y65">
        <f t="shared" si="7"/>
        <v>4</v>
      </c>
      <c r="Z65" s="3" t="str">
        <f t="shared" si="8"/>
        <v>3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1</v>
      </c>
      <c r="AT65" s="4" t="str">
        <f t="shared" si="12"/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5.3</v>
      </c>
      <c r="BO65" t="s">
        <v>109</v>
      </c>
      <c r="BP65" t="s">
        <v>123</v>
      </c>
      <c r="BQ65">
        <v>14</v>
      </c>
      <c r="BR65" t="s">
        <v>109</v>
      </c>
      <c r="BS65" t="s">
        <v>109</v>
      </c>
      <c r="BT65" t="s">
        <v>109</v>
      </c>
      <c r="BU65" t="s">
        <v>109</v>
      </c>
      <c r="BV65" t="s">
        <v>109</v>
      </c>
      <c r="BW65" t="s">
        <v>109</v>
      </c>
      <c r="BX65" t="s">
        <v>109</v>
      </c>
      <c r="BY65">
        <v>2</v>
      </c>
      <c r="BZ65" t="s">
        <v>109</v>
      </c>
      <c r="CA65">
        <v>91</v>
      </c>
      <c r="CB65">
        <v>1.3009999999999999</v>
      </c>
      <c r="CC65">
        <v>0</v>
      </c>
      <c r="CD65">
        <f t="shared" si="10"/>
        <v>1</v>
      </c>
      <c r="CE65" t="s">
        <v>109</v>
      </c>
      <c r="CF65" t="s">
        <v>109</v>
      </c>
      <c r="CG65" t="s">
        <v>109</v>
      </c>
      <c r="CH65" t="s">
        <v>109</v>
      </c>
      <c r="CI65" t="s">
        <v>109</v>
      </c>
      <c r="CJ65" t="s">
        <v>109</v>
      </c>
      <c r="CK65" t="s">
        <v>109</v>
      </c>
      <c r="CL65">
        <f>VLOOKUP(B65,'Inflammatory Mediators'!B$3:W$147,2,FALSE)</f>
        <v>0</v>
      </c>
      <c r="CM65">
        <f>VLOOKUP(B65,'Inflammatory Mediators'!B$3:W$147,3,FALSE)</f>
        <v>0</v>
      </c>
      <c r="CN65">
        <f>VLOOKUP(B65,'Inflammatory Mediators'!B$3:W$147,4,FALSE)</f>
        <v>0</v>
      </c>
      <c r="CO65">
        <f>VLOOKUP(B65,'Inflammatory Mediators'!B$3:W$147,5,FALSE)</f>
        <v>0.51500000000000001</v>
      </c>
      <c r="CP65">
        <f>VLOOKUP(B65,'Inflammatory Mediators'!B$3:W$147,6,FALSE)</f>
        <v>0</v>
      </c>
      <c r="CQ65">
        <f>VLOOKUP(B65,'Inflammatory Mediators'!B$3:W$147,7,FALSE)</f>
        <v>0</v>
      </c>
      <c r="CR65">
        <f>VLOOKUP(B65,'Inflammatory Mediators'!B$3:W$147,8,FALSE)</f>
        <v>4.3600000000000003</v>
      </c>
      <c r="CS65">
        <f>VLOOKUP(B65,'Inflammatory Mediators'!B$3:W$147,9,FALSE)</f>
        <v>0</v>
      </c>
      <c r="CT65">
        <f>VLOOKUP(B65,'Inflammatory Mediators'!B$3:W$147,10,FALSE)</f>
        <v>1.0249999999999999</v>
      </c>
      <c r="CU65">
        <f>VLOOKUP(B65,'Inflammatory Mediators'!B$3:W$147,11,FALSE)</f>
        <v>0.60000000000000009</v>
      </c>
      <c r="CV65">
        <f>VLOOKUP(B65,'Inflammatory Mediators'!B$3:W$147,12,FALSE)</f>
        <v>0</v>
      </c>
      <c r="CW65">
        <f>VLOOKUP(B65,'Inflammatory Mediators'!B$3:W$147,13,FALSE)</f>
        <v>0</v>
      </c>
      <c r="CX65">
        <f>VLOOKUP(B65,'Inflammatory Mediators'!B$3:W$147,14,FALSE)</f>
        <v>0</v>
      </c>
      <c r="CY65">
        <f>VLOOKUP(B65,'Inflammatory Mediators'!B$3:W$147,15,FALSE)</f>
        <v>0</v>
      </c>
      <c r="CZ65">
        <f>VLOOKUP(B65,'Inflammatory Mediators'!B$3:W$147,16,FALSE)</f>
        <v>33.43</v>
      </c>
      <c r="DA65">
        <f>VLOOKUP(B65,'Inflammatory Mediators'!B$3:W$147,17,FALSE)</f>
        <v>6.32</v>
      </c>
      <c r="DB65">
        <f>VLOOKUP(B65,'Inflammatory Mediators'!B$3:W$147,18,FALSE)</f>
        <v>22.564999999999998</v>
      </c>
      <c r="DC65">
        <f>VLOOKUP(B65,'Inflammatory Mediators'!B$3:W$147,19,FALSE)</f>
        <v>0</v>
      </c>
      <c r="DD65">
        <f>VLOOKUP(B65,'Inflammatory Mediators'!B$3:W$147,20,FALSE)</f>
        <v>2.82</v>
      </c>
      <c r="DE65">
        <f>VLOOKUP(B65,'Inflammatory Mediators'!B$3:W$147,21,FALSE)</f>
        <v>0</v>
      </c>
      <c r="DF65">
        <f>VLOOKUP(B65,'Inflammatory Mediators'!B$3:W$147,22,FALSE)</f>
        <v>0</v>
      </c>
      <c r="DG65">
        <v>1653.498</v>
      </c>
      <c r="DH65" t="s">
        <v>282</v>
      </c>
    </row>
    <row r="66" spans="1:112" x14ac:dyDescent="0.25">
      <c r="A66">
        <v>72</v>
      </c>
      <c r="B66">
        <v>2168139</v>
      </c>
      <c r="C66">
        <v>265</v>
      </c>
      <c r="D66" t="s">
        <v>109</v>
      </c>
      <c r="E66">
        <v>0</v>
      </c>
      <c r="F66">
        <v>0</v>
      </c>
      <c r="G66">
        <v>1</v>
      </c>
      <c r="H66">
        <v>52</v>
      </c>
      <c r="I66">
        <v>1</v>
      </c>
      <c r="J66">
        <v>0</v>
      </c>
      <c r="K66">
        <v>175.3</v>
      </c>
      <c r="L66">
        <v>94.9</v>
      </c>
      <c r="M66" s="2">
        <f t="shared" si="11"/>
        <v>30.881783945312232</v>
      </c>
      <c r="N66" t="str">
        <f t="shared" ref="N66:N74" si="13">IF(M66&gt;=40,"III",IF(M66&gt;=35,"II",IF(M66&gt;=30,"I",IF(M66&lt;30,"NA"))))</f>
        <v>I</v>
      </c>
      <c r="O66">
        <v>1</v>
      </c>
      <c r="P66">
        <v>1</v>
      </c>
      <c r="Q66">
        <v>1</v>
      </c>
      <c r="R66">
        <v>1</v>
      </c>
      <c r="S66">
        <v>0</v>
      </c>
      <c r="T66">
        <v>0</v>
      </c>
      <c r="U66">
        <v>3</v>
      </c>
      <c r="V66">
        <v>0</v>
      </c>
      <c r="W66">
        <v>4</v>
      </c>
      <c r="X66">
        <v>1</v>
      </c>
      <c r="Y66">
        <f t="shared" ref="Y66:Y74" si="14">SUM(Z66+AA66+AB66+AC66+AD66+AE66+AF66+AG66+AH66+AI66+AJ66+AK66*2+AM66*2+AN66*2+AO66*2+AP66*3+AQ66*6+AR66*6)</f>
        <v>1</v>
      </c>
      <c r="Z66" s="3" t="str">
        <f t="shared" ref="Z66:Z74" si="15">IF(H66&gt;=80,"4",IF(H66&gt;=70,"3",IF(H66&gt;=60,"2",IF(H66&gt;=50,"1",IF(H66&lt;50,"0")))))</f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4" t="str">
        <f t="shared" si="12"/>
        <v>1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 t="s">
        <v>109</v>
      </c>
      <c r="BO66" t="s">
        <v>109</v>
      </c>
      <c r="BP66">
        <v>32</v>
      </c>
      <c r="BQ66">
        <v>27</v>
      </c>
      <c r="BR66" t="s">
        <v>109</v>
      </c>
      <c r="BS66">
        <v>1.82</v>
      </c>
      <c r="BT66" t="s">
        <v>109</v>
      </c>
      <c r="BU66">
        <v>322</v>
      </c>
      <c r="BV66">
        <v>3</v>
      </c>
      <c r="BW66" t="s">
        <v>109</v>
      </c>
      <c r="BX66" t="s">
        <v>109</v>
      </c>
      <c r="BY66" t="s">
        <v>109</v>
      </c>
      <c r="BZ66" t="s">
        <v>109</v>
      </c>
      <c r="CA66">
        <v>103</v>
      </c>
      <c r="CB66">
        <v>0.63100000000000001</v>
      </c>
      <c r="CC66">
        <v>0</v>
      </c>
      <c r="CD66">
        <f t="shared" ref="CD66:CD74" si="16">SUM(CC66,AT66,AS66,AL66)</f>
        <v>0</v>
      </c>
      <c r="CE66" t="s">
        <v>109</v>
      </c>
      <c r="CF66" t="s">
        <v>109</v>
      </c>
      <c r="CG66" t="s">
        <v>109</v>
      </c>
      <c r="CH66" t="s">
        <v>109</v>
      </c>
      <c r="CI66" t="s">
        <v>109</v>
      </c>
      <c r="CJ66" t="s">
        <v>109</v>
      </c>
      <c r="CK66" t="s">
        <v>109</v>
      </c>
      <c r="CL66">
        <f>VLOOKUP(B66,'Inflammatory Mediators'!B$3:W$147,2,FALSE)</f>
        <v>0.125</v>
      </c>
      <c r="CM66">
        <f>VLOOKUP(B66,'Inflammatory Mediators'!B$3:W$147,3,FALSE)</f>
        <v>0</v>
      </c>
      <c r="CN66">
        <f>VLOOKUP(B66,'Inflammatory Mediators'!B$3:W$147,4,FALSE)</f>
        <v>0</v>
      </c>
      <c r="CO66">
        <f>VLOOKUP(B66,'Inflammatory Mediators'!B$3:W$147,5,FALSE)</f>
        <v>0.44</v>
      </c>
      <c r="CP66">
        <f>VLOOKUP(B66,'Inflammatory Mediators'!B$3:W$147,6,FALSE)</f>
        <v>0.14499999999999999</v>
      </c>
      <c r="CQ66">
        <f>VLOOKUP(B66,'Inflammatory Mediators'!B$3:W$147,7,FALSE)</f>
        <v>0</v>
      </c>
      <c r="CR66">
        <f>VLOOKUP(B66,'Inflammatory Mediators'!B$3:W$147,8,FALSE)</f>
        <v>2.665</v>
      </c>
      <c r="CS66">
        <f>VLOOKUP(B66,'Inflammatory Mediators'!B$3:W$147,9,FALSE)</f>
        <v>7.4999999999999997E-2</v>
      </c>
      <c r="CT66">
        <f>VLOOKUP(B66,'Inflammatory Mediators'!B$3:W$147,10,FALSE)</f>
        <v>2.0499999999999998</v>
      </c>
      <c r="CU66">
        <f>VLOOKUP(B66,'Inflammatory Mediators'!B$3:W$147,11,FALSE)</f>
        <v>0</v>
      </c>
      <c r="CV66">
        <f>VLOOKUP(B66,'Inflammatory Mediators'!B$3:W$147,12,FALSE)</f>
        <v>0</v>
      </c>
      <c r="CW66">
        <f>VLOOKUP(B66,'Inflammatory Mediators'!B$3:W$147,13,FALSE)</f>
        <v>0.73</v>
      </c>
      <c r="CX66">
        <f>VLOOKUP(B66,'Inflammatory Mediators'!B$3:W$147,14,FALSE)</f>
        <v>0</v>
      </c>
      <c r="CY66">
        <f>VLOOKUP(B66,'Inflammatory Mediators'!B$3:W$147,15,FALSE)</f>
        <v>0.19</v>
      </c>
      <c r="CZ66">
        <f>VLOOKUP(B66,'Inflammatory Mediators'!B$3:W$147,16,FALSE)</f>
        <v>13.4</v>
      </c>
      <c r="DA66">
        <f>VLOOKUP(B66,'Inflammatory Mediators'!B$3:W$147,17,FALSE)</f>
        <v>8.2050000000000001</v>
      </c>
      <c r="DB66">
        <f>VLOOKUP(B66,'Inflammatory Mediators'!B$3:W$147,18,FALSE)</f>
        <v>13.16</v>
      </c>
      <c r="DC66">
        <f>VLOOKUP(B66,'Inflammatory Mediators'!B$3:W$147,19,FALSE)</f>
        <v>0</v>
      </c>
      <c r="DD66">
        <f>VLOOKUP(B66,'Inflammatory Mediators'!B$3:W$147,20,FALSE)</f>
        <v>0</v>
      </c>
      <c r="DE66">
        <f>VLOOKUP(B66,'Inflammatory Mediators'!B$3:W$147,21,FALSE)</f>
        <v>0.35</v>
      </c>
      <c r="DF66">
        <f>VLOOKUP(B66,'Inflammatory Mediators'!B$3:W$147,22,FALSE)</f>
        <v>0</v>
      </c>
      <c r="DG66">
        <v>1155.915</v>
      </c>
      <c r="DH66">
        <v>0.191</v>
      </c>
    </row>
    <row r="67" spans="1:112" x14ac:dyDescent="0.25">
      <c r="A67">
        <v>73</v>
      </c>
      <c r="B67">
        <v>4747326</v>
      </c>
      <c r="C67">
        <v>264</v>
      </c>
      <c r="D67" t="s">
        <v>109</v>
      </c>
      <c r="E67">
        <v>0</v>
      </c>
      <c r="F67">
        <v>0</v>
      </c>
      <c r="G67">
        <v>1</v>
      </c>
      <c r="H67">
        <v>74</v>
      </c>
      <c r="I67">
        <v>1</v>
      </c>
      <c r="J67">
        <v>4</v>
      </c>
      <c r="K67">
        <v>152.4</v>
      </c>
      <c r="L67">
        <v>57.8</v>
      </c>
      <c r="M67" s="2">
        <f t="shared" si="11"/>
        <v>24.886160883432876</v>
      </c>
      <c r="N67" t="str">
        <f t="shared" si="13"/>
        <v>NA</v>
      </c>
      <c r="O67">
        <v>1</v>
      </c>
      <c r="P67">
        <v>1</v>
      </c>
      <c r="Q67">
        <v>9</v>
      </c>
      <c r="R67">
        <v>9</v>
      </c>
      <c r="S67">
        <v>0</v>
      </c>
      <c r="T67">
        <v>0</v>
      </c>
      <c r="U67">
        <v>7</v>
      </c>
      <c r="V67">
        <v>0</v>
      </c>
      <c r="W67">
        <v>4</v>
      </c>
      <c r="X67">
        <v>1</v>
      </c>
      <c r="Y67">
        <f t="shared" si="14"/>
        <v>5</v>
      </c>
      <c r="Z67" s="3" t="str">
        <f t="shared" si="15"/>
        <v>3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 s="4" t="str">
        <f t="shared" si="12"/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</v>
      </c>
      <c r="BH67">
        <v>1</v>
      </c>
      <c r="BI67">
        <v>0</v>
      </c>
      <c r="BJ67">
        <v>0</v>
      </c>
      <c r="BK67">
        <v>1</v>
      </c>
      <c r="BL67">
        <v>1</v>
      </c>
      <c r="BM67">
        <v>1</v>
      </c>
      <c r="BN67">
        <v>6.2</v>
      </c>
      <c r="BO67" t="s">
        <v>109</v>
      </c>
      <c r="BP67">
        <v>16</v>
      </c>
      <c r="BQ67">
        <v>16</v>
      </c>
      <c r="BR67" t="s">
        <v>109</v>
      </c>
      <c r="BS67" t="s">
        <v>109</v>
      </c>
      <c r="BT67" t="s">
        <v>109</v>
      </c>
      <c r="BU67" t="s">
        <v>109</v>
      </c>
      <c r="BV67" t="s">
        <v>109</v>
      </c>
      <c r="BW67" t="s">
        <v>109</v>
      </c>
      <c r="BX67" t="s">
        <v>109</v>
      </c>
      <c r="BY67">
        <v>1.3</v>
      </c>
      <c r="BZ67" t="s">
        <v>109</v>
      </c>
      <c r="CA67">
        <v>173</v>
      </c>
      <c r="CB67">
        <v>0.68400000000000005</v>
      </c>
      <c r="CC67">
        <v>1</v>
      </c>
      <c r="CD67">
        <f t="shared" si="16"/>
        <v>3</v>
      </c>
      <c r="CE67" t="s">
        <v>109</v>
      </c>
      <c r="CF67" t="s">
        <v>109</v>
      </c>
      <c r="CG67" t="s">
        <v>109</v>
      </c>
      <c r="CH67" t="s">
        <v>109</v>
      </c>
      <c r="CI67" t="s">
        <v>109</v>
      </c>
      <c r="CJ67" t="s">
        <v>109</v>
      </c>
      <c r="CK67" t="s">
        <v>109</v>
      </c>
      <c r="CL67">
        <f>VLOOKUP(B67,'Inflammatory Mediators'!B$3:W$147,2,FALSE)</f>
        <v>2.0299999999999998</v>
      </c>
      <c r="CM67">
        <f>VLOOKUP(B67,'Inflammatory Mediators'!B$3:W$147,3,FALSE)</f>
        <v>0</v>
      </c>
      <c r="CN67">
        <f>VLOOKUP(B67,'Inflammatory Mediators'!B$3:W$147,4,FALSE)</f>
        <v>4.4999999999999998E-2</v>
      </c>
      <c r="CO67">
        <f>VLOOKUP(B67,'Inflammatory Mediators'!B$3:W$147,5,FALSE)</f>
        <v>1.115</v>
      </c>
      <c r="CP67">
        <f>VLOOKUP(B67,'Inflammatory Mediators'!B$3:W$147,6,FALSE)</f>
        <v>0.95500000000000007</v>
      </c>
      <c r="CQ67">
        <f>VLOOKUP(B67,'Inflammatory Mediators'!B$3:W$147,7,FALSE)</f>
        <v>0</v>
      </c>
      <c r="CR67">
        <f>VLOOKUP(B67,'Inflammatory Mediators'!B$3:W$147,8,FALSE)</f>
        <v>0.41499999999999998</v>
      </c>
      <c r="CS67">
        <f>VLOOKUP(B67,'Inflammatory Mediators'!B$3:W$147,9,FALSE)</f>
        <v>1.64</v>
      </c>
      <c r="CT67">
        <f>VLOOKUP(B67,'Inflammatory Mediators'!B$3:W$147,10,FALSE)</f>
        <v>28.325000000000003</v>
      </c>
      <c r="CU67">
        <f>VLOOKUP(B67,'Inflammatory Mediators'!B$3:W$147,11,FALSE)</f>
        <v>3.31</v>
      </c>
      <c r="CV67">
        <f>VLOOKUP(B67,'Inflammatory Mediators'!B$3:W$147,12,FALSE)</f>
        <v>0.36</v>
      </c>
      <c r="CW67">
        <f>VLOOKUP(B67,'Inflammatory Mediators'!B$3:W$147,13,FALSE)</f>
        <v>1.115</v>
      </c>
      <c r="CX67">
        <f>VLOOKUP(B67,'Inflammatory Mediators'!B$3:W$147,14,FALSE)</f>
        <v>0</v>
      </c>
      <c r="CY67">
        <f>VLOOKUP(B67,'Inflammatory Mediators'!B$3:W$147,15,FALSE)</f>
        <v>1.405</v>
      </c>
      <c r="CZ67">
        <f>VLOOKUP(B67,'Inflammatory Mediators'!B$3:W$147,16,FALSE)</f>
        <v>28.285</v>
      </c>
      <c r="DA67">
        <f>VLOOKUP(B67,'Inflammatory Mediators'!B$3:W$147,17,FALSE)</f>
        <v>3.6</v>
      </c>
      <c r="DB67">
        <f>VLOOKUP(B67,'Inflammatory Mediators'!B$3:W$147,18,FALSE)</f>
        <v>4.9950000000000001</v>
      </c>
      <c r="DC67">
        <f>VLOOKUP(B67,'Inflammatory Mediators'!B$3:W$147,19,FALSE)</f>
        <v>0.53</v>
      </c>
      <c r="DD67">
        <f>VLOOKUP(B67,'Inflammatory Mediators'!B$3:W$147,20,FALSE)</f>
        <v>0</v>
      </c>
      <c r="DE67">
        <f>VLOOKUP(B67,'Inflammatory Mediators'!B$3:W$147,21,FALSE)</f>
        <v>1.2450000000000001</v>
      </c>
      <c r="DF67">
        <f>VLOOKUP(B67,'Inflammatory Mediators'!B$3:W$147,22,FALSE)</f>
        <v>0</v>
      </c>
      <c r="DG67">
        <v>1345.5830000000001</v>
      </c>
      <c r="DH67">
        <v>7.4999999999999997E-2</v>
      </c>
    </row>
    <row r="68" spans="1:112" x14ac:dyDescent="0.25">
      <c r="A68">
        <v>74</v>
      </c>
      <c r="B68">
        <v>4697681</v>
      </c>
      <c r="C68">
        <v>263</v>
      </c>
      <c r="D68" t="s">
        <v>109</v>
      </c>
      <c r="E68">
        <v>0</v>
      </c>
      <c r="F68">
        <v>0</v>
      </c>
      <c r="G68">
        <v>1</v>
      </c>
      <c r="H68">
        <v>78</v>
      </c>
      <c r="I68">
        <v>0</v>
      </c>
      <c r="J68">
        <v>0</v>
      </c>
      <c r="K68">
        <v>177.8</v>
      </c>
      <c r="L68">
        <v>75.3</v>
      </c>
      <c r="M68" s="2">
        <f t="shared" si="11"/>
        <v>23.819435393972828</v>
      </c>
      <c r="N68" t="str">
        <f t="shared" si="13"/>
        <v>NA</v>
      </c>
      <c r="O68">
        <v>9</v>
      </c>
      <c r="P68">
        <v>9</v>
      </c>
      <c r="Q68">
        <v>9</v>
      </c>
      <c r="R68">
        <v>9</v>
      </c>
      <c r="S68">
        <v>0</v>
      </c>
      <c r="T68">
        <v>0</v>
      </c>
      <c r="U68">
        <v>2</v>
      </c>
      <c r="V68">
        <v>0</v>
      </c>
      <c r="W68">
        <v>4</v>
      </c>
      <c r="X68">
        <v>1</v>
      </c>
      <c r="Y68">
        <f t="shared" si="14"/>
        <v>5</v>
      </c>
      <c r="Z68" s="3" t="str">
        <f t="shared" si="15"/>
        <v>3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1</v>
      </c>
      <c r="AT68" s="4" t="str">
        <f t="shared" si="12"/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 t="s">
        <v>109</v>
      </c>
      <c r="BO68" t="s">
        <v>109</v>
      </c>
      <c r="BP68" t="s">
        <v>123</v>
      </c>
      <c r="BQ68">
        <v>18</v>
      </c>
      <c r="BR68" t="s">
        <v>109</v>
      </c>
      <c r="BS68" t="s">
        <v>109</v>
      </c>
      <c r="BT68" t="s">
        <v>109</v>
      </c>
      <c r="BU68" t="s">
        <v>109</v>
      </c>
      <c r="BV68" t="s">
        <v>109</v>
      </c>
      <c r="BW68" t="s">
        <v>109</v>
      </c>
      <c r="BX68" t="s">
        <v>109</v>
      </c>
      <c r="BY68" t="s">
        <v>109</v>
      </c>
      <c r="BZ68" t="s">
        <v>109</v>
      </c>
      <c r="CA68">
        <v>118</v>
      </c>
      <c r="CB68">
        <v>1.2929999999999999</v>
      </c>
      <c r="CC68">
        <v>1</v>
      </c>
      <c r="CD68">
        <f t="shared" si="16"/>
        <v>2</v>
      </c>
      <c r="CE68" t="s">
        <v>109</v>
      </c>
      <c r="CF68" t="s">
        <v>109</v>
      </c>
      <c r="CG68" t="s">
        <v>109</v>
      </c>
      <c r="CH68" t="s">
        <v>109</v>
      </c>
      <c r="CI68" t="s">
        <v>109</v>
      </c>
      <c r="CJ68" t="s">
        <v>109</v>
      </c>
      <c r="CK68" t="s">
        <v>109</v>
      </c>
      <c r="CL68">
        <f>VLOOKUP(B68,'Inflammatory Mediators'!B$3:W$147,2,FALSE)</f>
        <v>0</v>
      </c>
      <c r="CM68">
        <f>VLOOKUP(B68,'Inflammatory Mediators'!B$3:W$147,3,FALSE)</f>
        <v>0</v>
      </c>
      <c r="CN68">
        <f>VLOOKUP(B68,'Inflammatory Mediators'!B$3:W$147,4,FALSE)</f>
        <v>0</v>
      </c>
      <c r="CO68">
        <f>VLOOKUP(B68,'Inflammatory Mediators'!B$3:W$147,5,FALSE)</f>
        <v>0.59</v>
      </c>
      <c r="CP68">
        <f>VLOOKUP(B68,'Inflammatory Mediators'!B$3:W$147,6,FALSE)</f>
        <v>0</v>
      </c>
      <c r="CQ68">
        <f>VLOOKUP(B68,'Inflammatory Mediators'!B$3:W$147,7,FALSE)</f>
        <v>0</v>
      </c>
      <c r="CR68">
        <f>VLOOKUP(B68,'Inflammatory Mediators'!B$3:W$147,8,FALSE)</f>
        <v>4.5250000000000004</v>
      </c>
      <c r="CS68">
        <f>VLOOKUP(B68,'Inflammatory Mediators'!B$3:W$147,9,FALSE)</f>
        <v>7.4999999999999997E-2</v>
      </c>
      <c r="CT68">
        <f>VLOOKUP(B68,'Inflammatory Mediators'!B$3:W$147,10,FALSE)</f>
        <v>3.0949999999999998</v>
      </c>
      <c r="CU68">
        <f>VLOOKUP(B68,'Inflammatory Mediators'!B$3:W$147,11,FALSE)</f>
        <v>0.38</v>
      </c>
      <c r="CV68">
        <f>VLOOKUP(B68,'Inflammatory Mediators'!B$3:W$147,12,FALSE)</f>
        <v>0</v>
      </c>
      <c r="CW68">
        <f>VLOOKUP(B68,'Inflammatory Mediators'!B$3:W$147,13,FALSE)</f>
        <v>0</v>
      </c>
      <c r="CX68">
        <f>VLOOKUP(B68,'Inflammatory Mediators'!B$3:W$147,14,FALSE)</f>
        <v>0</v>
      </c>
      <c r="CY68">
        <f>VLOOKUP(B68,'Inflammatory Mediators'!B$3:W$147,15,FALSE)</f>
        <v>0</v>
      </c>
      <c r="CZ68">
        <f>VLOOKUP(B68,'Inflammatory Mediators'!B$3:W$147,16,FALSE)</f>
        <v>39.125</v>
      </c>
      <c r="DA68">
        <f>VLOOKUP(B68,'Inflammatory Mediators'!B$3:W$147,17,FALSE)</f>
        <v>12</v>
      </c>
      <c r="DB68">
        <f>VLOOKUP(B68,'Inflammatory Mediators'!B$3:W$147,18,FALSE)</f>
        <v>54.394999999999996</v>
      </c>
      <c r="DC68">
        <f>VLOOKUP(B68,'Inflammatory Mediators'!B$3:W$147,19,FALSE)</f>
        <v>0.24</v>
      </c>
      <c r="DD68">
        <f>VLOOKUP(B68,'Inflammatory Mediators'!B$3:W$147,20,FALSE)</f>
        <v>7.84</v>
      </c>
      <c r="DE68">
        <f>VLOOKUP(B68,'Inflammatory Mediators'!B$3:W$147,21,FALSE)</f>
        <v>0</v>
      </c>
      <c r="DF68">
        <f>VLOOKUP(B68,'Inflammatory Mediators'!B$3:W$147,22,FALSE)</f>
        <v>0</v>
      </c>
      <c r="DG68">
        <v>1516.384</v>
      </c>
      <c r="DH68">
        <v>0.51300000000000001</v>
      </c>
    </row>
    <row r="69" spans="1:112" x14ac:dyDescent="0.25">
      <c r="A69">
        <v>75</v>
      </c>
      <c r="B69">
        <v>1250112</v>
      </c>
      <c r="C69">
        <v>205</v>
      </c>
      <c r="D69" t="s">
        <v>109</v>
      </c>
      <c r="E69">
        <v>0</v>
      </c>
      <c r="F69">
        <v>0</v>
      </c>
      <c r="G69">
        <v>1</v>
      </c>
      <c r="H69">
        <v>59</v>
      </c>
      <c r="I69">
        <v>1</v>
      </c>
      <c r="J69">
        <v>0</v>
      </c>
      <c r="K69">
        <v>157.5</v>
      </c>
      <c r="L69">
        <v>52.1</v>
      </c>
      <c r="M69" s="2">
        <f t="shared" si="11"/>
        <v>21.002771478961957</v>
      </c>
      <c r="N69" t="str">
        <f t="shared" si="13"/>
        <v>NA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7</v>
      </c>
      <c r="V69">
        <v>0</v>
      </c>
      <c r="W69">
        <v>4</v>
      </c>
      <c r="X69">
        <v>0</v>
      </c>
      <c r="Y69">
        <f t="shared" si="14"/>
        <v>5</v>
      </c>
      <c r="Z69" s="3" t="str">
        <f t="shared" si="15"/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 s="4" t="str">
        <f t="shared" si="12"/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1</v>
      </c>
      <c r="BN69" t="s">
        <v>109</v>
      </c>
      <c r="BO69" t="s">
        <v>109</v>
      </c>
      <c r="BP69">
        <v>29</v>
      </c>
      <c r="BQ69">
        <v>118</v>
      </c>
      <c r="BR69" t="s">
        <v>109</v>
      </c>
      <c r="BS69" t="s">
        <v>109</v>
      </c>
      <c r="BT69" t="s">
        <v>109</v>
      </c>
      <c r="BU69" t="s">
        <v>109</v>
      </c>
      <c r="BV69" t="s">
        <v>109</v>
      </c>
      <c r="BW69" t="s">
        <v>109</v>
      </c>
      <c r="BX69" t="s">
        <v>109</v>
      </c>
      <c r="BY69">
        <v>1.6</v>
      </c>
      <c r="BZ69">
        <v>0.223</v>
      </c>
      <c r="CA69">
        <v>115</v>
      </c>
      <c r="CB69">
        <v>0.70499999999999996</v>
      </c>
      <c r="CC69">
        <v>1</v>
      </c>
      <c r="CD69">
        <f t="shared" si="16"/>
        <v>1</v>
      </c>
      <c r="CE69" t="s">
        <v>109</v>
      </c>
      <c r="CF69" t="s">
        <v>109</v>
      </c>
      <c r="CG69" t="s">
        <v>109</v>
      </c>
      <c r="CH69" t="s">
        <v>109</v>
      </c>
      <c r="CI69" t="s">
        <v>109</v>
      </c>
      <c r="CJ69" t="s">
        <v>109</v>
      </c>
      <c r="CK69" t="s">
        <v>109</v>
      </c>
      <c r="CL69">
        <f>VLOOKUP(B69,'Inflammatory Mediators'!B$3:W$147,2,FALSE)</f>
        <v>1.4549999999999998</v>
      </c>
      <c r="CM69">
        <f>VLOOKUP(B69,'Inflammatory Mediators'!B$3:W$147,3,FALSE)</f>
        <v>0</v>
      </c>
      <c r="CN69">
        <f>VLOOKUP(B69,'Inflammatory Mediators'!B$3:W$147,4,FALSE)</f>
        <v>1.4999999999999999E-2</v>
      </c>
      <c r="CO69">
        <f>VLOOKUP(B69,'Inflammatory Mediators'!B$3:W$147,5,FALSE)</f>
        <v>7.66</v>
      </c>
      <c r="CP69">
        <f>VLOOKUP(B69,'Inflammatory Mediators'!B$3:W$147,6,FALSE)</f>
        <v>0.69</v>
      </c>
      <c r="CQ69">
        <f>VLOOKUP(B69,'Inflammatory Mediators'!B$3:W$147,7,FALSE)</f>
        <v>0</v>
      </c>
      <c r="CR69">
        <f>VLOOKUP(B69,'Inflammatory Mediators'!B$3:W$147,8,FALSE)</f>
        <v>54.19</v>
      </c>
      <c r="CS69">
        <f>VLOOKUP(B69,'Inflammatory Mediators'!B$3:W$147,9,FALSE)</f>
        <v>0.87</v>
      </c>
      <c r="CT69">
        <f>VLOOKUP(B69,'Inflammatory Mediators'!B$3:W$147,10,FALSE)</f>
        <v>6.82</v>
      </c>
      <c r="CU69">
        <f>VLOOKUP(B69,'Inflammatory Mediators'!B$3:W$147,11,FALSE)</f>
        <v>30.925000000000001</v>
      </c>
      <c r="CV69">
        <f>VLOOKUP(B69,'Inflammatory Mediators'!B$3:W$147,12,FALSE)</f>
        <v>2.38</v>
      </c>
      <c r="CW69">
        <f>VLOOKUP(B69,'Inflammatory Mediators'!B$3:W$147,13,FALSE)</f>
        <v>1.66</v>
      </c>
      <c r="CX69">
        <f>VLOOKUP(B69,'Inflammatory Mediators'!B$3:W$147,14,FALSE)</f>
        <v>0.71</v>
      </c>
      <c r="CY69">
        <f>VLOOKUP(B69,'Inflammatory Mediators'!B$3:W$147,15,FALSE)</f>
        <v>0.55499999999999994</v>
      </c>
      <c r="CZ69">
        <f>VLOOKUP(B69,'Inflammatory Mediators'!B$3:W$147,16,FALSE)</f>
        <v>174.18</v>
      </c>
      <c r="DA69">
        <f>VLOOKUP(B69,'Inflammatory Mediators'!B$3:W$147,17,FALSE)</f>
        <v>113.88</v>
      </c>
      <c r="DB69">
        <f>VLOOKUP(B69,'Inflammatory Mediators'!B$3:W$147,18,FALSE)</f>
        <v>56.03</v>
      </c>
      <c r="DC69">
        <f>VLOOKUP(B69,'Inflammatory Mediators'!B$3:W$147,19,FALSE)</f>
        <v>2.15</v>
      </c>
      <c r="DD69">
        <f>VLOOKUP(B69,'Inflammatory Mediators'!B$3:W$147,20,FALSE)</f>
        <v>40.81</v>
      </c>
      <c r="DE69">
        <f>VLOOKUP(B69,'Inflammatory Mediators'!B$3:W$147,21,FALSE)</f>
        <v>2.12</v>
      </c>
      <c r="DF69">
        <f>VLOOKUP(B69,'Inflammatory Mediators'!B$3:W$147,22,FALSE)</f>
        <v>1.8199999999999998</v>
      </c>
      <c r="DG69">
        <v>2107.16</v>
      </c>
      <c r="DH69">
        <v>5.0460000000000003</v>
      </c>
    </row>
    <row r="70" spans="1:112" x14ac:dyDescent="0.25">
      <c r="A70">
        <v>76</v>
      </c>
      <c r="B70">
        <v>6957015</v>
      </c>
      <c r="C70">
        <v>272</v>
      </c>
      <c r="D70" t="s">
        <v>109</v>
      </c>
      <c r="E70">
        <v>0</v>
      </c>
      <c r="F70">
        <v>0</v>
      </c>
      <c r="G70">
        <v>1</v>
      </c>
      <c r="H70">
        <v>84</v>
      </c>
      <c r="I70">
        <v>0</v>
      </c>
      <c r="J70">
        <v>0</v>
      </c>
      <c r="K70">
        <v>165.1</v>
      </c>
      <c r="L70">
        <v>70.3</v>
      </c>
      <c r="M70" s="2">
        <f t="shared" si="11"/>
        <v>25.790584125546946</v>
      </c>
      <c r="N70" t="str">
        <f t="shared" si="13"/>
        <v>NA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4</v>
      </c>
      <c r="V70">
        <v>0</v>
      </c>
      <c r="W70">
        <v>4</v>
      </c>
      <c r="X70">
        <v>2</v>
      </c>
      <c r="Y70">
        <f t="shared" si="14"/>
        <v>13</v>
      </c>
      <c r="Z70" s="3" t="str">
        <f t="shared" si="15"/>
        <v>4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 s="4" t="str">
        <f t="shared" si="12"/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5.4</v>
      </c>
      <c r="BO70" t="s">
        <v>109</v>
      </c>
      <c r="BP70">
        <v>28</v>
      </c>
      <c r="BQ70">
        <v>40</v>
      </c>
      <c r="BR70" t="s">
        <v>109</v>
      </c>
      <c r="BS70" t="s">
        <v>109</v>
      </c>
      <c r="BT70" t="s">
        <v>109</v>
      </c>
      <c r="BU70" t="s">
        <v>109</v>
      </c>
      <c r="BV70" t="s">
        <v>109</v>
      </c>
      <c r="BW70" t="s">
        <v>109</v>
      </c>
      <c r="BX70" t="s">
        <v>109</v>
      </c>
      <c r="BY70" t="s">
        <v>109</v>
      </c>
      <c r="BZ70" t="s">
        <v>109</v>
      </c>
      <c r="CA70">
        <v>128</v>
      </c>
      <c r="CB70">
        <v>0.93799999999999994</v>
      </c>
      <c r="CC70">
        <v>1</v>
      </c>
      <c r="CD70">
        <f t="shared" si="16"/>
        <v>2</v>
      </c>
      <c r="CE70" t="s">
        <v>109</v>
      </c>
      <c r="CF70" t="s">
        <v>109</v>
      </c>
      <c r="CG70" t="s">
        <v>109</v>
      </c>
      <c r="CH70" t="s">
        <v>109</v>
      </c>
      <c r="CI70" t="s">
        <v>109</v>
      </c>
      <c r="CJ70" t="s">
        <v>109</v>
      </c>
      <c r="CK70" t="s">
        <v>109</v>
      </c>
      <c r="CL70">
        <f>VLOOKUP(B70,'Inflammatory Mediators'!B$3:W$147,2,FALSE)</f>
        <v>0.88</v>
      </c>
      <c r="CM70">
        <f>VLOOKUP(B70,'Inflammatory Mediators'!B$3:W$147,3,FALSE)</f>
        <v>0</v>
      </c>
      <c r="CN70">
        <f>VLOOKUP(B70,'Inflammatory Mediators'!B$3:W$147,4,FALSE)</f>
        <v>0</v>
      </c>
      <c r="CO70">
        <f>VLOOKUP(B70,'Inflammatory Mediators'!B$3:W$147,5,FALSE)</f>
        <v>0.44</v>
      </c>
      <c r="CP70">
        <f>VLOOKUP(B70,'Inflammatory Mediators'!B$3:W$147,6,FALSE)</f>
        <v>0.28000000000000003</v>
      </c>
      <c r="CQ70">
        <f>VLOOKUP(B70,'Inflammatory Mediators'!B$3:W$147,7,FALSE)</f>
        <v>0</v>
      </c>
      <c r="CR70">
        <f>VLOOKUP(B70,'Inflammatory Mediators'!B$3:W$147,8,FALSE)</f>
        <v>2.3199999999999998</v>
      </c>
      <c r="CS70">
        <f>VLOOKUP(B70,'Inflammatory Mediators'!B$3:W$147,9,FALSE)</f>
        <v>0.51</v>
      </c>
      <c r="CT70">
        <f>VLOOKUP(B70,'Inflammatory Mediators'!B$3:W$147,10,FALSE)</f>
        <v>0</v>
      </c>
      <c r="CU70">
        <f>VLOOKUP(B70,'Inflammatory Mediators'!B$3:W$147,11,FALSE)</f>
        <v>1.56</v>
      </c>
      <c r="CV70">
        <f>VLOOKUP(B70,'Inflammatory Mediators'!B$3:W$147,12,FALSE)</f>
        <v>0</v>
      </c>
      <c r="CW70">
        <f>VLOOKUP(B70,'Inflammatory Mediators'!B$3:W$147,13,FALSE)</f>
        <v>1.2050000000000001</v>
      </c>
      <c r="CX70">
        <f>VLOOKUP(B70,'Inflammatory Mediators'!B$3:W$147,14,FALSE)</f>
        <v>0</v>
      </c>
      <c r="CY70">
        <f>VLOOKUP(B70,'Inflammatory Mediators'!B$3:W$147,15,FALSE)</f>
        <v>0.38</v>
      </c>
      <c r="CZ70">
        <f>VLOOKUP(B70,'Inflammatory Mediators'!B$3:W$147,16,FALSE)</f>
        <v>17.16</v>
      </c>
      <c r="DA70">
        <f>VLOOKUP(B70,'Inflammatory Mediators'!B$3:W$147,17,FALSE)</f>
        <v>4.5649999999999995</v>
      </c>
      <c r="DB70">
        <f>VLOOKUP(B70,'Inflammatory Mediators'!B$3:W$147,18,FALSE)</f>
        <v>16.119999999999997</v>
      </c>
      <c r="DC70">
        <f>VLOOKUP(B70,'Inflammatory Mediators'!B$3:W$147,19,FALSE)</f>
        <v>0</v>
      </c>
      <c r="DD70">
        <f>VLOOKUP(B70,'Inflammatory Mediators'!B$3:W$147,20,FALSE)</f>
        <v>0</v>
      </c>
      <c r="DE70">
        <f>VLOOKUP(B70,'Inflammatory Mediators'!B$3:W$147,21,FALSE)</f>
        <v>0.53</v>
      </c>
      <c r="DF70">
        <f>VLOOKUP(B70,'Inflammatory Mediators'!B$3:W$147,22,FALSE)</f>
        <v>0</v>
      </c>
      <c r="DG70">
        <v>778.47199999999998</v>
      </c>
      <c r="DH70" t="s">
        <v>282</v>
      </c>
    </row>
    <row r="71" spans="1:112" x14ac:dyDescent="0.25">
      <c r="A71">
        <v>77</v>
      </c>
      <c r="B71">
        <v>4905770</v>
      </c>
      <c r="C71">
        <v>271</v>
      </c>
      <c r="D71" t="s">
        <v>109</v>
      </c>
      <c r="E71">
        <v>0</v>
      </c>
      <c r="F71">
        <v>0</v>
      </c>
      <c r="G71">
        <v>1</v>
      </c>
      <c r="H71">
        <v>43</v>
      </c>
      <c r="I71">
        <v>0</v>
      </c>
      <c r="J71">
        <v>0</v>
      </c>
      <c r="K71">
        <v>167.6</v>
      </c>
      <c r="L71">
        <v>97.5</v>
      </c>
      <c r="M71" s="2">
        <f t="shared" si="11"/>
        <v>34.710157722956694</v>
      </c>
      <c r="N71" t="str">
        <f t="shared" si="13"/>
        <v>I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2</v>
      </c>
      <c r="V71">
        <v>0</v>
      </c>
      <c r="W71">
        <v>4</v>
      </c>
      <c r="X71">
        <v>0</v>
      </c>
      <c r="Y71">
        <f t="shared" si="14"/>
        <v>0</v>
      </c>
      <c r="Z71" s="3" t="str">
        <f t="shared" si="15"/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4" t="str">
        <f t="shared" si="12"/>
        <v>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</v>
      </c>
      <c r="BN71" t="s">
        <v>109</v>
      </c>
      <c r="BO71" t="s">
        <v>109</v>
      </c>
      <c r="BP71">
        <v>24</v>
      </c>
      <c r="BQ71">
        <v>18</v>
      </c>
      <c r="BR71" t="s">
        <v>109</v>
      </c>
      <c r="BS71" t="s">
        <v>109</v>
      </c>
      <c r="BT71" t="s">
        <v>109</v>
      </c>
      <c r="BU71" t="s">
        <v>109</v>
      </c>
      <c r="BV71" t="s">
        <v>109</v>
      </c>
      <c r="BW71" t="s">
        <v>109</v>
      </c>
      <c r="BX71" t="s">
        <v>109</v>
      </c>
      <c r="BY71" t="s">
        <v>109</v>
      </c>
      <c r="BZ71" t="s">
        <v>109</v>
      </c>
      <c r="CA71">
        <v>154</v>
      </c>
      <c r="CB71">
        <v>1.262</v>
      </c>
      <c r="CC71">
        <v>0</v>
      </c>
      <c r="CD71">
        <f t="shared" si="16"/>
        <v>0</v>
      </c>
      <c r="CE71" t="s">
        <v>109</v>
      </c>
      <c r="CF71" t="s">
        <v>109</v>
      </c>
      <c r="CG71" t="s">
        <v>109</v>
      </c>
      <c r="CH71" t="s">
        <v>109</v>
      </c>
      <c r="CI71" t="s">
        <v>109</v>
      </c>
      <c r="CJ71" t="s">
        <v>109</v>
      </c>
      <c r="CK71" t="s">
        <v>109</v>
      </c>
      <c r="CL71">
        <f>VLOOKUP(B71,'Inflammatory Mediators'!B$3:W$147,2,FALSE)</f>
        <v>1.4549999999999998</v>
      </c>
      <c r="CM71">
        <f>VLOOKUP(B71,'Inflammatory Mediators'!B$3:W$147,3,FALSE)</f>
        <v>0</v>
      </c>
      <c r="CN71">
        <f>VLOOKUP(B71,'Inflammatory Mediators'!B$3:W$147,4,FALSE)</f>
        <v>1.4999999999999999E-2</v>
      </c>
      <c r="CO71">
        <f>VLOOKUP(B71,'Inflammatory Mediators'!B$3:W$147,5,FALSE)</f>
        <v>0.96500000000000008</v>
      </c>
      <c r="CP71">
        <f>VLOOKUP(B71,'Inflammatory Mediators'!B$3:W$147,6,FALSE)</f>
        <v>0.55499999999999994</v>
      </c>
      <c r="CQ71">
        <f>VLOOKUP(B71,'Inflammatory Mediators'!B$3:W$147,7,FALSE)</f>
        <v>0</v>
      </c>
      <c r="CR71">
        <f>VLOOKUP(B71,'Inflammatory Mediators'!B$3:W$147,8,FALSE)</f>
        <v>0.125</v>
      </c>
      <c r="CS71">
        <f>VLOOKUP(B71,'Inflammatory Mediators'!B$3:W$147,9,FALSE)</f>
        <v>0.51</v>
      </c>
      <c r="CT71">
        <f>VLOOKUP(B71,'Inflammatory Mediators'!B$3:W$147,10,FALSE)</f>
        <v>0</v>
      </c>
      <c r="CU71">
        <f>VLOOKUP(B71,'Inflammatory Mediators'!B$3:W$147,11,FALSE)</f>
        <v>0</v>
      </c>
      <c r="CV71">
        <f>VLOOKUP(B71,'Inflammatory Mediators'!B$3:W$147,12,FALSE)</f>
        <v>0</v>
      </c>
      <c r="CW71">
        <f>VLOOKUP(B71,'Inflammatory Mediators'!B$3:W$147,13,FALSE)</f>
        <v>1.115</v>
      </c>
      <c r="CX71">
        <f>VLOOKUP(B71,'Inflammatory Mediators'!B$3:W$147,14,FALSE)</f>
        <v>3.44</v>
      </c>
      <c r="CY71">
        <f>VLOOKUP(B71,'Inflammatory Mediators'!B$3:W$147,15,FALSE)</f>
        <v>0.55499999999999994</v>
      </c>
      <c r="CZ71">
        <f>VLOOKUP(B71,'Inflammatory Mediators'!B$3:W$147,16,FALSE)</f>
        <v>18.100000000000001</v>
      </c>
      <c r="DA71">
        <f>VLOOKUP(B71,'Inflammatory Mediators'!B$3:W$147,17,FALSE)</f>
        <v>2.75</v>
      </c>
      <c r="DB71">
        <f>VLOOKUP(B71,'Inflammatory Mediators'!B$3:W$147,18,FALSE)</f>
        <v>13.455</v>
      </c>
      <c r="DC71">
        <f>VLOOKUP(B71,'Inflammatory Mediators'!B$3:W$147,19,FALSE)</f>
        <v>0</v>
      </c>
      <c r="DD71">
        <f>VLOOKUP(B71,'Inflammatory Mediators'!B$3:W$147,20,FALSE)</f>
        <v>0</v>
      </c>
      <c r="DE71">
        <f>VLOOKUP(B71,'Inflammatory Mediators'!B$3:W$147,21,FALSE)</f>
        <v>0.71</v>
      </c>
      <c r="DF71">
        <f>VLOOKUP(B71,'Inflammatory Mediators'!B$3:W$147,22,FALSE)</f>
        <v>0</v>
      </c>
      <c r="DG71">
        <v>1791.3309999999999</v>
      </c>
      <c r="DH71" t="s">
        <v>282</v>
      </c>
    </row>
    <row r="72" spans="1:112" x14ac:dyDescent="0.25">
      <c r="A72">
        <v>78</v>
      </c>
      <c r="B72">
        <v>4722831</v>
      </c>
      <c r="C72">
        <v>270</v>
      </c>
      <c r="D72" t="s">
        <v>109</v>
      </c>
      <c r="E72">
        <v>0</v>
      </c>
      <c r="F72">
        <v>0</v>
      </c>
      <c r="G72">
        <v>2</v>
      </c>
      <c r="H72">
        <v>84</v>
      </c>
      <c r="I72">
        <v>1</v>
      </c>
      <c r="J72">
        <v>4</v>
      </c>
      <c r="K72">
        <v>172.7</v>
      </c>
      <c r="L72">
        <v>97</v>
      </c>
      <c r="M72" s="2">
        <f t="shared" si="11"/>
        <v>32.522734900482114</v>
      </c>
      <c r="N72" t="str">
        <f t="shared" si="13"/>
        <v>I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1</v>
      </c>
      <c r="V72">
        <v>0</v>
      </c>
      <c r="W72">
        <v>4</v>
      </c>
      <c r="X72">
        <v>2</v>
      </c>
      <c r="Y72">
        <f t="shared" si="14"/>
        <v>14</v>
      </c>
      <c r="Z72" s="3" t="str">
        <f t="shared" si="15"/>
        <v>4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0</v>
      </c>
      <c r="AQ72">
        <v>1</v>
      </c>
      <c r="AR72">
        <v>0</v>
      </c>
      <c r="AS72">
        <v>0</v>
      </c>
      <c r="AT72" s="4" t="str">
        <f t="shared" si="12"/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5.6</v>
      </c>
      <c r="BO72" t="s">
        <v>109</v>
      </c>
      <c r="BP72">
        <v>20</v>
      </c>
      <c r="BQ72">
        <v>30</v>
      </c>
      <c r="BR72" t="s">
        <v>109</v>
      </c>
      <c r="BS72" t="s">
        <v>109</v>
      </c>
      <c r="BT72" t="s">
        <v>109</v>
      </c>
      <c r="BU72" t="s">
        <v>109</v>
      </c>
      <c r="BV72" t="s">
        <v>109</v>
      </c>
      <c r="BW72" t="s">
        <v>109</v>
      </c>
      <c r="BX72" t="s">
        <v>109</v>
      </c>
      <c r="BY72" t="s">
        <v>109</v>
      </c>
      <c r="BZ72" t="s">
        <v>109</v>
      </c>
      <c r="CA72">
        <v>91</v>
      </c>
      <c r="CB72">
        <v>0.84299999999999997</v>
      </c>
      <c r="CC72">
        <v>0</v>
      </c>
      <c r="CD72">
        <f t="shared" si="16"/>
        <v>0</v>
      </c>
      <c r="CE72" t="s">
        <v>109</v>
      </c>
      <c r="CF72" t="s">
        <v>109</v>
      </c>
      <c r="CG72" t="s">
        <v>109</v>
      </c>
      <c r="CH72" t="s">
        <v>109</v>
      </c>
      <c r="CI72" t="s">
        <v>109</v>
      </c>
      <c r="CJ72" t="s">
        <v>109</v>
      </c>
      <c r="CK72" t="s">
        <v>109</v>
      </c>
      <c r="CL72">
        <f>VLOOKUP(B72,'Inflammatory Mediators'!B$3:W$147,2,FALSE)</f>
        <v>1.4549999999999998</v>
      </c>
      <c r="CM72">
        <f>VLOOKUP(B72,'Inflammatory Mediators'!B$3:W$147,3,FALSE)</f>
        <v>0</v>
      </c>
      <c r="CN72">
        <f>VLOOKUP(B72,'Inflammatory Mediators'!B$3:W$147,4,FALSE)</f>
        <v>0</v>
      </c>
      <c r="CO72">
        <f>VLOOKUP(B72,'Inflammatory Mediators'!B$3:W$147,5,FALSE)</f>
        <v>0.74</v>
      </c>
      <c r="CP72">
        <f>VLOOKUP(B72,'Inflammatory Mediators'!B$3:W$147,6,FALSE)</f>
        <v>0</v>
      </c>
      <c r="CQ72">
        <f>VLOOKUP(B72,'Inflammatory Mediators'!B$3:W$147,7,FALSE)</f>
        <v>0</v>
      </c>
      <c r="CR72">
        <f>VLOOKUP(B72,'Inflammatory Mediators'!B$3:W$147,8,FALSE)</f>
        <v>10.515000000000001</v>
      </c>
      <c r="CS72">
        <f>VLOOKUP(B72,'Inflammatory Mediators'!B$3:W$147,9,FALSE)</f>
        <v>0.15</v>
      </c>
      <c r="CT72">
        <f>VLOOKUP(B72,'Inflammatory Mediators'!B$3:W$147,10,FALSE)</f>
        <v>2.89</v>
      </c>
      <c r="CU72">
        <f>VLOOKUP(B72,'Inflammatory Mediators'!B$3:W$147,11,FALSE)</f>
        <v>0.60000000000000009</v>
      </c>
      <c r="CV72">
        <f>VLOOKUP(B72,'Inflammatory Mediators'!B$3:W$147,12,FALSE)</f>
        <v>0</v>
      </c>
      <c r="CW72">
        <f>VLOOKUP(B72,'Inflammatory Mediators'!B$3:W$147,13,FALSE)</f>
        <v>0.53</v>
      </c>
      <c r="CX72">
        <f>VLOOKUP(B72,'Inflammatory Mediators'!B$3:W$147,14,FALSE)</f>
        <v>0</v>
      </c>
      <c r="CY72">
        <f>VLOOKUP(B72,'Inflammatory Mediators'!B$3:W$147,15,FALSE)</f>
        <v>0</v>
      </c>
      <c r="CZ72">
        <f>VLOOKUP(B72,'Inflammatory Mediators'!B$3:W$147,16,FALSE)</f>
        <v>30.495000000000001</v>
      </c>
      <c r="DA72">
        <f>VLOOKUP(B72,'Inflammatory Mediators'!B$3:W$147,17,FALSE)</f>
        <v>22.814999999999998</v>
      </c>
      <c r="DB72">
        <f>VLOOKUP(B72,'Inflammatory Mediators'!B$3:W$147,18,FALSE)</f>
        <v>98.484999999999999</v>
      </c>
      <c r="DC72">
        <f>VLOOKUP(B72,'Inflammatory Mediators'!B$3:W$147,19,FALSE)</f>
        <v>1.79</v>
      </c>
      <c r="DD72">
        <f>VLOOKUP(B72,'Inflammatory Mediators'!B$3:W$147,20,FALSE)</f>
        <v>28.64</v>
      </c>
      <c r="DE72">
        <f>VLOOKUP(B72,'Inflammatory Mediators'!B$3:W$147,21,FALSE)</f>
        <v>0.71</v>
      </c>
      <c r="DF72">
        <f>VLOOKUP(B72,'Inflammatory Mediators'!B$3:W$147,22,FALSE)</f>
        <v>0</v>
      </c>
      <c r="DG72">
        <v>1698.8140000000001</v>
      </c>
      <c r="DH72">
        <v>4.6529999999999996</v>
      </c>
    </row>
    <row r="73" spans="1:112" x14ac:dyDescent="0.25">
      <c r="A73">
        <v>79</v>
      </c>
      <c r="B73">
        <v>4807190</v>
      </c>
      <c r="C73">
        <v>269</v>
      </c>
      <c r="D73" t="s">
        <v>109</v>
      </c>
      <c r="E73">
        <v>0</v>
      </c>
      <c r="F73">
        <v>0</v>
      </c>
      <c r="G73">
        <v>1</v>
      </c>
      <c r="H73">
        <v>83</v>
      </c>
      <c r="I73">
        <v>1</v>
      </c>
      <c r="J73">
        <v>0</v>
      </c>
      <c r="K73">
        <v>160</v>
      </c>
      <c r="L73">
        <v>79.400000000000006</v>
      </c>
      <c r="M73" s="2">
        <f t="shared" si="11"/>
        <v>31.015624999999996</v>
      </c>
      <c r="N73" t="str">
        <f t="shared" si="13"/>
        <v>I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2</v>
      </c>
      <c r="V73">
        <v>0</v>
      </c>
      <c r="W73">
        <v>4</v>
      </c>
      <c r="X73">
        <v>2</v>
      </c>
      <c r="Y73">
        <f t="shared" si="14"/>
        <v>5</v>
      </c>
      <c r="Z73" s="3" t="str">
        <f t="shared" si="15"/>
        <v>4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 s="4" t="str">
        <f t="shared" si="12"/>
        <v>1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1</v>
      </c>
      <c r="BJ73">
        <v>0</v>
      </c>
      <c r="BK73">
        <v>0</v>
      </c>
      <c r="BL73">
        <v>1</v>
      </c>
      <c r="BM73">
        <v>0</v>
      </c>
      <c r="BN73">
        <v>8.8000000000000007</v>
      </c>
      <c r="BO73" t="s">
        <v>109</v>
      </c>
      <c r="BP73">
        <v>12</v>
      </c>
      <c r="BQ73">
        <v>20</v>
      </c>
      <c r="BR73" t="s">
        <v>109</v>
      </c>
      <c r="BS73" t="s">
        <v>109</v>
      </c>
      <c r="BT73" t="s">
        <v>109</v>
      </c>
      <c r="BU73" t="s">
        <v>109</v>
      </c>
      <c r="BV73" t="s">
        <v>109</v>
      </c>
      <c r="BW73" t="s">
        <v>109</v>
      </c>
      <c r="BX73" t="s">
        <v>109</v>
      </c>
      <c r="BY73" t="s">
        <v>109</v>
      </c>
      <c r="BZ73" t="s">
        <v>109</v>
      </c>
      <c r="CA73">
        <v>212</v>
      </c>
      <c r="CB73">
        <v>1.3420000000000001</v>
      </c>
      <c r="CC73">
        <v>1</v>
      </c>
      <c r="CD73">
        <f t="shared" si="16"/>
        <v>2</v>
      </c>
      <c r="CE73" t="s">
        <v>109</v>
      </c>
      <c r="CF73" t="s">
        <v>109</v>
      </c>
      <c r="CG73" t="s">
        <v>109</v>
      </c>
      <c r="CH73" t="s">
        <v>109</v>
      </c>
      <c r="CI73" t="s">
        <v>109</v>
      </c>
      <c r="CJ73" t="s">
        <v>109</v>
      </c>
      <c r="CK73" t="s">
        <v>109</v>
      </c>
      <c r="CL73">
        <f>VLOOKUP(B73,'Inflammatory Mediators'!B$3:W$147,2,FALSE)</f>
        <v>0.44</v>
      </c>
      <c r="CM73">
        <f>VLOOKUP(B73,'Inflammatory Mediators'!B$3:W$147,3,FALSE)</f>
        <v>0</v>
      </c>
      <c r="CN73">
        <f>VLOOKUP(B73,'Inflammatory Mediators'!B$3:W$147,4,FALSE)</f>
        <v>0</v>
      </c>
      <c r="CO73">
        <f>VLOOKUP(B73,'Inflammatory Mediators'!B$3:W$147,5,FALSE)</f>
        <v>0.32999999999999996</v>
      </c>
      <c r="CP73">
        <f>VLOOKUP(B73,'Inflammatory Mediators'!B$3:W$147,6,FALSE)</f>
        <v>0</v>
      </c>
      <c r="CQ73">
        <f>VLOOKUP(B73,'Inflammatory Mediators'!B$3:W$147,7,FALSE)</f>
        <v>0</v>
      </c>
      <c r="CR73">
        <f>VLOOKUP(B73,'Inflammatory Mediators'!B$3:W$147,8,FALSE)</f>
        <v>1.63</v>
      </c>
      <c r="CS73">
        <f>VLOOKUP(B73,'Inflammatory Mediators'!B$3:W$147,9,FALSE)</f>
        <v>7.4999999999999997E-2</v>
      </c>
      <c r="CT73">
        <f>VLOOKUP(B73,'Inflammatory Mediators'!B$3:W$147,10,FALSE)</f>
        <v>0</v>
      </c>
      <c r="CU73">
        <f>VLOOKUP(B73,'Inflammatory Mediators'!B$3:W$147,11,FALSE)</f>
        <v>0.24000000000000002</v>
      </c>
      <c r="CV73">
        <f>VLOOKUP(B73,'Inflammatory Mediators'!B$3:W$147,12,FALSE)</f>
        <v>0</v>
      </c>
      <c r="CW73">
        <f>VLOOKUP(B73,'Inflammatory Mediators'!B$3:W$147,13,FALSE)</f>
        <v>0</v>
      </c>
      <c r="CX73">
        <f>VLOOKUP(B73,'Inflammatory Mediators'!B$3:W$147,14,FALSE)</f>
        <v>0</v>
      </c>
      <c r="CY73">
        <f>VLOOKUP(B73,'Inflammatory Mediators'!B$3:W$147,15,FALSE)</f>
        <v>0</v>
      </c>
      <c r="CZ73">
        <f>VLOOKUP(B73,'Inflammatory Mediators'!B$3:W$147,16,FALSE)</f>
        <v>18.285</v>
      </c>
      <c r="DA73">
        <f>VLOOKUP(B73,'Inflammatory Mediators'!B$3:W$147,17,FALSE)</f>
        <v>9.745000000000001</v>
      </c>
      <c r="DB73">
        <f>VLOOKUP(B73,'Inflammatory Mediators'!B$3:W$147,18,FALSE)</f>
        <v>48</v>
      </c>
      <c r="DC73">
        <f>VLOOKUP(B73,'Inflammatory Mediators'!B$3:W$147,19,FALSE)</f>
        <v>0</v>
      </c>
      <c r="DD73">
        <f>VLOOKUP(B73,'Inflammatory Mediators'!B$3:W$147,20,FALSE)</f>
        <v>3.2450000000000001</v>
      </c>
      <c r="DE73">
        <f>VLOOKUP(B73,'Inflammatory Mediators'!B$3:W$147,21,FALSE)</f>
        <v>0</v>
      </c>
      <c r="DF73">
        <f>VLOOKUP(B73,'Inflammatory Mediators'!B$3:W$147,22,FALSE)</f>
        <v>0</v>
      </c>
      <c r="DG73">
        <v>1319.6389999999999</v>
      </c>
      <c r="DH73">
        <v>12.818</v>
      </c>
    </row>
    <row r="74" spans="1:112" x14ac:dyDescent="0.25">
      <c r="A74">
        <v>80</v>
      </c>
      <c r="B74">
        <v>5005559</v>
      </c>
      <c r="C74">
        <v>268</v>
      </c>
      <c r="D74" t="s">
        <v>109</v>
      </c>
      <c r="E74">
        <v>0</v>
      </c>
      <c r="F74">
        <v>0</v>
      </c>
      <c r="G74">
        <v>1</v>
      </c>
      <c r="H74">
        <v>83</v>
      </c>
      <c r="I74">
        <v>0</v>
      </c>
      <c r="J74">
        <v>0</v>
      </c>
      <c r="K74">
        <v>177.8</v>
      </c>
      <c r="L74">
        <v>79.099999999999994</v>
      </c>
      <c r="M74" s="2">
        <f t="shared" si="11"/>
        <v>25.021478614385796</v>
      </c>
      <c r="N74" t="str">
        <f t="shared" si="13"/>
        <v>NA</v>
      </c>
      <c r="O74">
        <v>1</v>
      </c>
      <c r="P74">
        <v>1</v>
      </c>
      <c r="Q74">
        <v>1</v>
      </c>
      <c r="R74">
        <v>1</v>
      </c>
      <c r="S74">
        <v>1</v>
      </c>
      <c r="T74">
        <v>4</v>
      </c>
      <c r="U74" t="s">
        <v>122</v>
      </c>
      <c r="V74">
        <v>0</v>
      </c>
      <c r="W74">
        <v>4</v>
      </c>
      <c r="X74">
        <v>0</v>
      </c>
      <c r="Y74">
        <f t="shared" si="14"/>
        <v>8</v>
      </c>
      <c r="Z74" s="3" t="str">
        <f t="shared" si="15"/>
        <v>4</v>
      </c>
      <c r="AA74">
        <v>1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 s="4" t="str">
        <f t="shared" si="12"/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</v>
      </c>
      <c r="BM74">
        <v>1</v>
      </c>
      <c r="BN74">
        <v>5.5</v>
      </c>
      <c r="BO74" t="s">
        <v>109</v>
      </c>
      <c r="BP74">
        <v>25</v>
      </c>
      <c r="BQ74">
        <v>26</v>
      </c>
      <c r="BR74" t="s">
        <v>109</v>
      </c>
      <c r="BS74" t="s">
        <v>109</v>
      </c>
      <c r="BT74" t="s">
        <v>109</v>
      </c>
      <c r="BU74" t="s">
        <v>109</v>
      </c>
      <c r="BV74" t="s">
        <v>109</v>
      </c>
      <c r="BW74">
        <v>606.6</v>
      </c>
      <c r="BX74">
        <v>1079</v>
      </c>
      <c r="BY74">
        <v>1.8</v>
      </c>
      <c r="BZ74" t="s">
        <v>109</v>
      </c>
      <c r="CA74">
        <v>121</v>
      </c>
      <c r="CB74">
        <v>1.198</v>
      </c>
      <c r="CC74">
        <v>1</v>
      </c>
      <c r="CD74">
        <f t="shared" si="16"/>
        <v>2</v>
      </c>
      <c r="CE74" t="s">
        <v>109</v>
      </c>
      <c r="CF74" t="s">
        <v>109</v>
      </c>
      <c r="CG74" t="s">
        <v>109</v>
      </c>
      <c r="CH74" t="s">
        <v>109</v>
      </c>
      <c r="CI74" t="s">
        <v>109</v>
      </c>
      <c r="CJ74" t="s">
        <v>109</v>
      </c>
      <c r="CK74" t="s">
        <v>109</v>
      </c>
      <c r="CL74">
        <f>VLOOKUP(B74,'Inflammatory Mediators'!B$3:W$147,2,FALSE)</f>
        <v>0.44</v>
      </c>
      <c r="CM74">
        <f>VLOOKUP(B74,'Inflammatory Mediators'!B$3:W$147,3,FALSE)</f>
        <v>0</v>
      </c>
      <c r="CN74">
        <f>VLOOKUP(B74,'Inflammatory Mediators'!B$3:W$147,4,FALSE)</f>
        <v>0</v>
      </c>
      <c r="CO74">
        <f>VLOOKUP(B74,'Inflammatory Mediators'!B$3:W$147,5,FALSE)</f>
        <v>0.81499999999999995</v>
      </c>
      <c r="CP74">
        <f>VLOOKUP(B74,'Inflammatory Mediators'!B$3:W$147,6,FALSE)</f>
        <v>0</v>
      </c>
      <c r="CQ74">
        <f>VLOOKUP(B74,'Inflammatory Mediators'!B$3:W$147,7,FALSE)</f>
        <v>0</v>
      </c>
      <c r="CR74">
        <f>VLOOKUP(B74,'Inflammatory Mediators'!B$3:W$147,8,FALSE)</f>
        <v>13.719999999999999</v>
      </c>
      <c r="CS74">
        <f>VLOOKUP(B74,'Inflammatory Mediators'!B$3:W$147,9,FALSE)</f>
        <v>7.4999999999999997E-2</v>
      </c>
      <c r="CT74">
        <f>VLOOKUP(B74,'Inflammatory Mediators'!B$3:W$147,10,FALSE)</f>
        <v>32.54</v>
      </c>
      <c r="CU74">
        <f>VLOOKUP(B74,'Inflammatory Mediators'!B$3:W$147,11,FALSE)</f>
        <v>5.08</v>
      </c>
      <c r="CV74">
        <f>VLOOKUP(B74,'Inflammatory Mediators'!B$3:W$147,12,FALSE)</f>
        <v>0</v>
      </c>
      <c r="CW74">
        <f>VLOOKUP(B74,'Inflammatory Mediators'!B$3:W$147,13,FALSE)</f>
        <v>0</v>
      </c>
      <c r="CX74">
        <f>VLOOKUP(B74,'Inflammatory Mediators'!B$3:W$147,14,FALSE)</f>
        <v>0</v>
      </c>
      <c r="CY74">
        <f>VLOOKUP(B74,'Inflammatory Mediators'!B$3:W$147,15,FALSE)</f>
        <v>0</v>
      </c>
      <c r="CZ74">
        <f>VLOOKUP(B74,'Inflammatory Mediators'!B$3:W$147,16,FALSE)</f>
        <v>50.695</v>
      </c>
      <c r="DA74">
        <f>VLOOKUP(B74,'Inflammatory Mediators'!B$3:W$147,17,FALSE)</f>
        <v>30.515000000000001</v>
      </c>
      <c r="DB74">
        <f>VLOOKUP(B74,'Inflammatory Mediators'!B$3:W$147,18,FALSE)</f>
        <v>37.354999999999997</v>
      </c>
      <c r="DC74">
        <f>VLOOKUP(B74,'Inflammatory Mediators'!B$3:W$147,19,FALSE)</f>
        <v>4.96</v>
      </c>
      <c r="DD74">
        <f>VLOOKUP(B74,'Inflammatory Mediators'!B$3:W$147,20,FALSE)</f>
        <v>70.14</v>
      </c>
      <c r="DE74">
        <f>VLOOKUP(B74,'Inflammatory Mediators'!B$3:W$147,21,FALSE)</f>
        <v>0.35</v>
      </c>
      <c r="DF74">
        <f>VLOOKUP(B74,'Inflammatory Mediators'!B$3:W$147,22,FALSE)</f>
        <v>0.26</v>
      </c>
      <c r="DG74">
        <v>65.391000000000005</v>
      </c>
      <c r="DH74">
        <v>0.22499999999999998</v>
      </c>
    </row>
    <row r="75" spans="1:112" x14ac:dyDescent="0.25">
      <c r="A75">
        <v>81</v>
      </c>
      <c r="B75">
        <v>778824</v>
      </c>
      <c r="C75">
        <v>850301</v>
      </c>
      <c r="D75" t="s">
        <v>2</v>
      </c>
      <c r="E75">
        <v>1</v>
      </c>
      <c r="F75">
        <v>1</v>
      </c>
      <c r="G75">
        <v>1</v>
      </c>
      <c r="H75">
        <v>75</v>
      </c>
      <c r="I75">
        <v>0</v>
      </c>
      <c r="J75">
        <v>1</v>
      </c>
      <c r="K75">
        <v>180.3</v>
      </c>
      <c r="L75">
        <v>77.099999999999994</v>
      </c>
      <c r="M75">
        <v>23.717173171355185</v>
      </c>
      <c r="N75" t="s">
        <v>109</v>
      </c>
      <c r="O75">
        <v>0</v>
      </c>
      <c r="P75">
        <v>0</v>
      </c>
      <c r="Q75">
        <v>0</v>
      </c>
      <c r="R75">
        <v>0</v>
      </c>
      <c r="S75">
        <v>1</v>
      </c>
      <c r="T75">
        <v>11</v>
      </c>
      <c r="U75">
        <v>11</v>
      </c>
      <c r="V75">
        <v>1</v>
      </c>
      <c r="W75">
        <v>3</v>
      </c>
      <c r="X75">
        <v>1</v>
      </c>
      <c r="Y75">
        <v>8</v>
      </c>
      <c r="Z75">
        <v>3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2</v>
      </c>
      <c r="AO75">
        <v>2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1</v>
      </c>
      <c r="AV75">
        <v>1</v>
      </c>
      <c r="AW75">
        <v>1</v>
      </c>
      <c r="AX75">
        <v>0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6</v>
      </c>
      <c r="BO75" t="s">
        <v>109</v>
      </c>
      <c r="BP75">
        <v>915</v>
      </c>
      <c r="BQ75">
        <v>1353</v>
      </c>
      <c r="BR75" t="s">
        <v>109</v>
      </c>
      <c r="BS75" t="s">
        <v>109</v>
      </c>
      <c r="BT75" t="s">
        <v>109</v>
      </c>
      <c r="BU75" t="s">
        <v>109</v>
      </c>
      <c r="BV75" t="s">
        <v>109</v>
      </c>
      <c r="BW75">
        <v>12671</v>
      </c>
      <c r="BX75">
        <v>824</v>
      </c>
      <c r="BY75">
        <v>1</v>
      </c>
      <c r="BZ75" t="s">
        <v>109</v>
      </c>
      <c r="CA75">
        <v>132</v>
      </c>
      <c r="CB75">
        <v>2.14</v>
      </c>
      <c r="CC75">
        <v>1</v>
      </c>
      <c r="CD75">
        <v>3</v>
      </c>
      <c r="CE75">
        <v>6</v>
      </c>
      <c r="CF75">
        <v>6</v>
      </c>
      <c r="CG75">
        <v>5</v>
      </c>
      <c r="CK75">
        <v>8</v>
      </c>
      <c r="CL75">
        <f>VLOOKUP(B75,'Inflammatory Mediators'!B$3:W$147,2,FALSE)</f>
        <v>0</v>
      </c>
      <c r="CM75">
        <f>VLOOKUP(B75,'Inflammatory Mediators'!B$3:W$147,3,FALSE)</f>
        <v>0</v>
      </c>
      <c r="CN75">
        <f>VLOOKUP(B75,'Inflammatory Mediators'!B$3:W$147,4,FALSE)</f>
        <v>6.5000000000000002E-2</v>
      </c>
      <c r="CO75">
        <f>VLOOKUP(B75,'Inflammatory Mediators'!B$3:W$147,5,FALSE)</f>
        <v>0.64</v>
      </c>
      <c r="CP75">
        <f>VLOOKUP(B75,'Inflammatory Mediators'!B$3:W$147,6,FALSE)</f>
        <v>0.20499999999999999</v>
      </c>
      <c r="CQ75">
        <f>VLOOKUP(B75,'Inflammatory Mediators'!B$3:W$147,7,FALSE)</f>
        <v>0.72499999999999998</v>
      </c>
      <c r="CR75">
        <f>VLOOKUP(B75,'Inflammatory Mediators'!B$3:W$147,8,FALSE)</f>
        <v>7.2</v>
      </c>
      <c r="CS75">
        <f>VLOOKUP(B75,'Inflammatory Mediators'!B$3:W$147,9,FALSE)</f>
        <v>1.48</v>
      </c>
      <c r="CT75">
        <f>VLOOKUP(B75,'Inflammatory Mediators'!B$3:W$147,10,FALSE)</f>
        <v>2.3149999999999999</v>
      </c>
      <c r="CU75">
        <f>VLOOKUP(B75,'Inflammatory Mediators'!B$3:W$147,11,FALSE)</f>
        <v>0.92</v>
      </c>
      <c r="CV75">
        <f>VLOOKUP(B75,'Inflammatory Mediators'!B$3:W$147,12,FALSE)</f>
        <v>0</v>
      </c>
      <c r="CW75">
        <f>VLOOKUP(B75,'Inflammatory Mediators'!B$3:W$147,13,FALSE)</f>
        <v>0</v>
      </c>
      <c r="CX75">
        <f>VLOOKUP(B75,'Inflammatory Mediators'!B$3:W$147,14,FALSE)</f>
        <v>0.3</v>
      </c>
      <c r="CY75">
        <f>VLOOKUP(B75,'Inflammatory Mediators'!B$3:W$147,15,FALSE)</f>
        <v>0.17499999999999999</v>
      </c>
      <c r="CZ75">
        <f>VLOOKUP(B75,'Inflammatory Mediators'!B$3:W$147,16,FALSE)</f>
        <v>21.715</v>
      </c>
      <c r="DA75">
        <f>VLOOKUP(B75,'Inflammatory Mediators'!B$3:W$147,17,FALSE)</f>
        <v>16.190000000000001</v>
      </c>
      <c r="DB75">
        <f>VLOOKUP(B75,'Inflammatory Mediators'!B$3:W$147,18,FALSE)</f>
        <v>4.87</v>
      </c>
      <c r="DC75">
        <f>VLOOKUP(B75,'Inflammatory Mediators'!B$3:W$147,19,FALSE)</f>
        <v>0</v>
      </c>
      <c r="DD75">
        <f>VLOOKUP(B75,'Inflammatory Mediators'!B$3:W$147,20,FALSE)</f>
        <v>0</v>
      </c>
      <c r="DE75">
        <f>VLOOKUP(B75,'Inflammatory Mediators'!B$3:W$147,21,FALSE)</f>
        <v>1.06</v>
      </c>
      <c r="DF75">
        <f>VLOOKUP(B75,'Inflammatory Mediators'!B$3:W$147,22,FALSE)</f>
        <v>0</v>
      </c>
      <c r="DG75">
        <v>202.43600000000001</v>
      </c>
      <c r="DH75">
        <v>15.21</v>
      </c>
    </row>
    <row r="76" spans="1:112" x14ac:dyDescent="0.25">
      <c r="A76">
        <v>82</v>
      </c>
      <c r="B76">
        <v>172112</v>
      </c>
      <c r="C76">
        <v>243589</v>
      </c>
      <c r="D76" t="s">
        <v>2</v>
      </c>
      <c r="E76">
        <v>1</v>
      </c>
      <c r="F76">
        <v>1</v>
      </c>
      <c r="G76">
        <v>1</v>
      </c>
      <c r="H76">
        <v>78</v>
      </c>
      <c r="I76">
        <v>0</v>
      </c>
      <c r="J76">
        <v>0</v>
      </c>
      <c r="K76">
        <v>170.2</v>
      </c>
      <c r="L76">
        <v>84.9</v>
      </c>
      <c r="M76">
        <v>29.308161684394253</v>
      </c>
      <c r="N76" t="s">
        <v>109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4</v>
      </c>
      <c r="V76">
        <v>0</v>
      </c>
      <c r="W76">
        <v>3</v>
      </c>
      <c r="X76">
        <v>1</v>
      </c>
      <c r="Y76">
        <v>7</v>
      </c>
      <c r="Z76">
        <v>3</v>
      </c>
      <c r="AA76">
        <v>0</v>
      </c>
      <c r="AB76">
        <v>1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2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1</v>
      </c>
      <c r="BH76">
        <v>0</v>
      </c>
      <c r="BI76">
        <v>0</v>
      </c>
      <c r="BJ76">
        <v>0</v>
      </c>
      <c r="BK76">
        <v>1</v>
      </c>
      <c r="BL76">
        <v>2</v>
      </c>
      <c r="BM76">
        <v>0</v>
      </c>
      <c r="BN76" t="s">
        <v>109</v>
      </c>
      <c r="BO76" t="s">
        <v>109</v>
      </c>
      <c r="BP76">
        <v>170</v>
      </c>
      <c r="BQ76">
        <v>75</v>
      </c>
      <c r="BR76" t="s">
        <v>109</v>
      </c>
      <c r="BS76" t="s">
        <v>109</v>
      </c>
      <c r="BT76">
        <v>490</v>
      </c>
      <c r="BU76">
        <v>2092</v>
      </c>
      <c r="BV76" t="s">
        <v>109</v>
      </c>
      <c r="BW76">
        <v>124</v>
      </c>
      <c r="BX76">
        <v>303</v>
      </c>
      <c r="BY76">
        <v>1.1000000000000001</v>
      </c>
      <c r="BZ76">
        <v>0.27</v>
      </c>
      <c r="CA76">
        <v>156</v>
      </c>
      <c r="CB76">
        <v>2.12</v>
      </c>
      <c r="CC76">
        <v>1</v>
      </c>
      <c r="CD76">
        <v>3</v>
      </c>
      <c r="CE76">
        <v>5</v>
      </c>
      <c r="CF76">
        <v>4</v>
      </c>
      <c r="CK76">
        <v>1</v>
      </c>
      <c r="CL76">
        <f>VLOOKUP(B76,'Inflammatory Mediators'!B$3:W$147,2,FALSE)</f>
        <v>3.0550000000000002</v>
      </c>
      <c r="CM76">
        <f>VLOOKUP(B76,'Inflammatory Mediators'!B$3:W$147,3,FALSE)</f>
        <v>0</v>
      </c>
      <c r="CN76">
        <f>VLOOKUP(B76,'Inflammatory Mediators'!B$3:W$147,4,FALSE)</f>
        <v>0</v>
      </c>
      <c r="CO76">
        <f>VLOOKUP(B76,'Inflammatory Mediators'!B$3:W$147,5,FALSE)</f>
        <v>4.3899999999999997</v>
      </c>
      <c r="CP76">
        <f>VLOOKUP(B76,'Inflammatory Mediators'!B$3:W$147,6,FALSE)</f>
        <v>3.7250000000000001</v>
      </c>
      <c r="CQ76">
        <f>VLOOKUP(B76,'Inflammatory Mediators'!B$3:W$147,7,FALSE)</f>
        <v>0</v>
      </c>
      <c r="CR76">
        <f>VLOOKUP(B76,'Inflammatory Mediators'!B$3:W$147,8,FALSE)</f>
        <v>0.36499999999999999</v>
      </c>
      <c r="CS76">
        <f>VLOOKUP(B76,'Inflammatory Mediators'!B$3:W$147,9,FALSE)</f>
        <v>0.49</v>
      </c>
      <c r="CT76">
        <f>VLOOKUP(B76,'Inflammatory Mediators'!B$3:W$147,10,FALSE)</f>
        <v>9.81</v>
      </c>
      <c r="CU76">
        <f>VLOOKUP(B76,'Inflammatory Mediators'!B$3:W$147,11,FALSE)</f>
        <v>6.27</v>
      </c>
      <c r="CV76">
        <f>VLOOKUP(B76,'Inflammatory Mediators'!B$3:W$147,12,FALSE)</f>
        <v>0.48</v>
      </c>
      <c r="CW76">
        <f>VLOOKUP(B76,'Inflammatory Mediators'!B$3:W$147,13,FALSE)</f>
        <v>0.69500000000000006</v>
      </c>
      <c r="CX76">
        <f>VLOOKUP(B76,'Inflammatory Mediators'!B$3:W$147,14,FALSE)</f>
        <v>0.43999999999999995</v>
      </c>
      <c r="CY76">
        <f>VLOOKUP(B76,'Inflammatory Mediators'!B$3:W$147,15,FALSE)</f>
        <v>0.17499999999999999</v>
      </c>
      <c r="CZ76">
        <f>VLOOKUP(B76,'Inflammatory Mediators'!B$3:W$147,16,FALSE)</f>
        <v>192.66</v>
      </c>
      <c r="DA76">
        <f>VLOOKUP(B76,'Inflammatory Mediators'!B$3:W$147,17,FALSE)</f>
        <v>18.424999999999997</v>
      </c>
      <c r="DB76">
        <f>VLOOKUP(B76,'Inflammatory Mediators'!B$3:W$147,18,FALSE)</f>
        <v>199.57</v>
      </c>
      <c r="DC76">
        <f>VLOOKUP(B76,'Inflammatory Mediators'!B$3:W$147,19,FALSE)</f>
        <v>11.15</v>
      </c>
      <c r="DD76">
        <f>VLOOKUP(B76,'Inflammatory Mediators'!B$3:W$147,20,FALSE)</f>
        <v>42.46</v>
      </c>
      <c r="DE76">
        <f>VLOOKUP(B76,'Inflammatory Mediators'!B$3:W$147,21,FALSE)</f>
        <v>4.415</v>
      </c>
      <c r="DF76">
        <f>VLOOKUP(B76,'Inflammatory Mediators'!B$3:W$147,22,FALSE)</f>
        <v>0</v>
      </c>
      <c r="DG76">
        <v>186.71</v>
      </c>
      <c r="DH76">
        <v>1.1819999999999999</v>
      </c>
    </row>
    <row r="77" spans="1:112" x14ac:dyDescent="0.25">
      <c r="A77">
        <v>83</v>
      </c>
      <c r="B77">
        <v>8134613</v>
      </c>
      <c r="C77">
        <v>8206090</v>
      </c>
      <c r="D77" t="s">
        <v>2</v>
      </c>
      <c r="E77">
        <v>1</v>
      </c>
      <c r="F77">
        <v>1</v>
      </c>
      <c r="G77">
        <v>2</v>
      </c>
      <c r="H77">
        <v>45</v>
      </c>
      <c r="I77">
        <v>0</v>
      </c>
      <c r="J77">
        <v>0</v>
      </c>
      <c r="K77">
        <v>177.8</v>
      </c>
      <c r="L77">
        <v>92</v>
      </c>
      <c r="M77">
        <v>29.10209902052457</v>
      </c>
      <c r="N77" t="s">
        <v>109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 t="s">
        <v>109</v>
      </c>
      <c r="BO77" t="s">
        <v>109</v>
      </c>
      <c r="BP77">
        <v>286</v>
      </c>
      <c r="BQ77">
        <v>325</v>
      </c>
      <c r="BR77" t="s">
        <v>109</v>
      </c>
      <c r="BS77" t="s">
        <v>109</v>
      </c>
      <c r="BT77" t="s">
        <v>109</v>
      </c>
      <c r="BU77">
        <v>1307</v>
      </c>
      <c r="BV77" t="s">
        <v>109</v>
      </c>
      <c r="BW77">
        <v>4372</v>
      </c>
      <c r="BX77">
        <v>777</v>
      </c>
      <c r="BY77">
        <v>1</v>
      </c>
      <c r="BZ77">
        <v>0.6</v>
      </c>
      <c r="CA77">
        <v>105</v>
      </c>
      <c r="CB77">
        <v>1.44</v>
      </c>
      <c r="CC77">
        <v>0</v>
      </c>
      <c r="CD77">
        <v>0</v>
      </c>
      <c r="CE77">
        <v>3</v>
      </c>
      <c r="CK77">
        <v>1</v>
      </c>
      <c r="CL77">
        <f>VLOOKUP(B77,'Inflammatory Mediators'!B$3:W$147,2,FALSE)</f>
        <v>7.6550000000000002</v>
      </c>
      <c r="CM77">
        <f>VLOOKUP(B77,'Inflammatory Mediators'!B$3:W$147,3,FALSE)</f>
        <v>15.120000000000001</v>
      </c>
      <c r="CN77">
        <f>VLOOKUP(B77,'Inflammatory Mediators'!B$3:W$147,4,FALSE)</f>
        <v>0.39</v>
      </c>
      <c r="CO77">
        <f>VLOOKUP(B77,'Inflammatory Mediators'!B$3:W$147,5,FALSE)</f>
        <v>4.4950000000000001</v>
      </c>
      <c r="CP77">
        <f>VLOOKUP(B77,'Inflammatory Mediators'!B$3:W$147,6,FALSE)</f>
        <v>5.4950000000000001</v>
      </c>
      <c r="CQ77">
        <f>VLOOKUP(B77,'Inflammatory Mediators'!B$3:W$147,7,FALSE)</f>
        <v>10.75</v>
      </c>
      <c r="CR77">
        <f>VLOOKUP(B77,'Inflammatory Mediators'!B$3:W$147,8,FALSE)</f>
        <v>25.924999999999997</v>
      </c>
      <c r="CS77">
        <f>VLOOKUP(B77,'Inflammatory Mediators'!B$3:W$147,9,FALSE)</f>
        <v>4.8049999999999997</v>
      </c>
      <c r="CT77">
        <f>VLOOKUP(B77,'Inflammatory Mediators'!B$3:W$147,10,FALSE)</f>
        <v>4.5</v>
      </c>
      <c r="CU77">
        <f>VLOOKUP(B77,'Inflammatory Mediators'!B$3:W$147,11,FALSE)</f>
        <v>0.54499999999999993</v>
      </c>
      <c r="CV77">
        <f>VLOOKUP(B77,'Inflammatory Mediators'!B$3:W$147,12,FALSE)</f>
        <v>1.19</v>
      </c>
      <c r="CW77">
        <f>VLOOKUP(B77,'Inflammatory Mediators'!B$3:W$147,13,FALSE)</f>
        <v>8.1349999999999998</v>
      </c>
      <c r="CX77">
        <f>VLOOKUP(B77,'Inflammatory Mediators'!B$3:W$147,14,FALSE)</f>
        <v>7.74</v>
      </c>
      <c r="CY77">
        <f>VLOOKUP(B77,'Inflammatory Mediators'!B$3:W$147,15,FALSE)</f>
        <v>4.4450000000000003</v>
      </c>
      <c r="CZ77">
        <f>VLOOKUP(B77,'Inflammatory Mediators'!B$3:W$147,16,FALSE)</f>
        <v>78.215000000000003</v>
      </c>
      <c r="DA77">
        <f>VLOOKUP(B77,'Inflammatory Mediators'!B$3:W$147,17,FALSE)</f>
        <v>25.92</v>
      </c>
      <c r="DB77">
        <f>VLOOKUP(B77,'Inflammatory Mediators'!B$3:W$147,18,FALSE)</f>
        <v>19.64</v>
      </c>
      <c r="DC77">
        <f>VLOOKUP(B77,'Inflammatory Mediators'!B$3:W$147,19,FALSE)</f>
        <v>0</v>
      </c>
      <c r="DD77">
        <f>VLOOKUP(B77,'Inflammatory Mediators'!B$3:W$147,20,FALSE)</f>
        <v>6.5549999999999997</v>
      </c>
      <c r="DE77">
        <f>VLOOKUP(B77,'Inflammatory Mediators'!B$3:W$147,21,FALSE)</f>
        <v>4.9800000000000004</v>
      </c>
      <c r="DF77">
        <f>VLOOKUP(B77,'Inflammatory Mediators'!B$3:W$147,22,FALSE)</f>
        <v>2.75</v>
      </c>
      <c r="DG77">
        <v>177.279</v>
      </c>
      <c r="DH77">
        <v>0.30300000000000005</v>
      </c>
    </row>
    <row r="78" spans="1:112" x14ac:dyDescent="0.25">
      <c r="A78">
        <v>84</v>
      </c>
      <c r="B78">
        <v>562873</v>
      </c>
      <c r="C78">
        <v>634350</v>
      </c>
      <c r="D78" t="s">
        <v>2</v>
      </c>
      <c r="E78">
        <v>1</v>
      </c>
      <c r="F78">
        <v>1</v>
      </c>
      <c r="G78">
        <v>1</v>
      </c>
      <c r="H78">
        <v>71</v>
      </c>
      <c r="I78">
        <v>0</v>
      </c>
      <c r="J78">
        <v>0</v>
      </c>
      <c r="K78">
        <v>185.1</v>
      </c>
      <c r="L78">
        <v>85</v>
      </c>
      <c r="M78">
        <v>24.808818863808632</v>
      </c>
      <c r="N78" t="s">
        <v>109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</v>
      </c>
      <c r="V78">
        <v>0</v>
      </c>
      <c r="W78">
        <v>3</v>
      </c>
      <c r="X78">
        <v>1</v>
      </c>
      <c r="Y78">
        <v>5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>
        <v>0</v>
      </c>
      <c r="BN78" t="s">
        <v>109</v>
      </c>
      <c r="BO78" t="s">
        <v>109</v>
      </c>
      <c r="BP78">
        <v>29</v>
      </c>
      <c r="BQ78">
        <v>42</v>
      </c>
      <c r="BR78" t="s">
        <v>109</v>
      </c>
      <c r="BS78" t="s">
        <v>109</v>
      </c>
      <c r="BT78">
        <v>792</v>
      </c>
      <c r="BU78" t="s">
        <v>109</v>
      </c>
      <c r="BV78" t="s">
        <v>109</v>
      </c>
      <c r="BW78">
        <v>1155</v>
      </c>
      <c r="BX78">
        <v>293</v>
      </c>
      <c r="BY78">
        <v>1.1000000000000001</v>
      </c>
      <c r="BZ78" t="s">
        <v>109</v>
      </c>
      <c r="CA78">
        <v>102</v>
      </c>
      <c r="CB78">
        <v>1.1499999999999999</v>
      </c>
      <c r="CC78">
        <v>0</v>
      </c>
      <c r="CD78">
        <v>1</v>
      </c>
      <c r="CE78">
        <v>4</v>
      </c>
      <c r="CF78">
        <v>5</v>
      </c>
      <c r="CK78">
        <v>1</v>
      </c>
      <c r="CL78">
        <f>VLOOKUP(B78,'Inflammatory Mediators'!B$3:W$147,2,FALSE)</f>
        <v>0</v>
      </c>
      <c r="CM78">
        <f>VLOOKUP(B78,'Inflammatory Mediators'!B$3:W$147,3,FALSE)</f>
        <v>0</v>
      </c>
      <c r="CN78">
        <f>VLOOKUP(B78,'Inflammatory Mediators'!B$3:W$147,4,FALSE)</f>
        <v>0</v>
      </c>
      <c r="CO78">
        <f>VLOOKUP(B78,'Inflammatory Mediators'!B$3:W$147,5,FALSE)</f>
        <v>1.6</v>
      </c>
      <c r="CP78">
        <f>VLOOKUP(B78,'Inflammatory Mediators'!B$3:W$147,6,FALSE)</f>
        <v>0</v>
      </c>
      <c r="CQ78">
        <f>VLOOKUP(B78,'Inflammatory Mediators'!B$3:W$147,7,FALSE)</f>
        <v>0</v>
      </c>
      <c r="CR78">
        <f>VLOOKUP(B78,'Inflammatory Mediators'!B$3:W$147,8,FALSE)</f>
        <v>18.16</v>
      </c>
      <c r="CS78">
        <f>VLOOKUP(B78,'Inflammatory Mediators'!B$3:W$147,9,FALSE)</f>
        <v>0.34</v>
      </c>
      <c r="CT78">
        <f>VLOOKUP(B78,'Inflammatory Mediators'!B$3:W$147,10,FALSE)</f>
        <v>6.81</v>
      </c>
      <c r="CU78">
        <f>VLOOKUP(B78,'Inflammatory Mediators'!B$3:W$147,11,FALSE)</f>
        <v>0.96500000000000008</v>
      </c>
      <c r="CV78">
        <f>VLOOKUP(B78,'Inflammatory Mediators'!B$3:W$147,12,FALSE)</f>
        <v>0</v>
      </c>
      <c r="CW78">
        <f>VLOOKUP(B78,'Inflammatory Mediators'!B$3:W$147,13,FALSE)</f>
        <v>0.82000000000000006</v>
      </c>
      <c r="CX78">
        <f>VLOOKUP(B78,'Inflammatory Mediators'!B$3:W$147,14,FALSE)</f>
        <v>0</v>
      </c>
      <c r="CY78">
        <f>VLOOKUP(B78,'Inflammatory Mediators'!B$3:W$147,15,FALSE)</f>
        <v>0.35</v>
      </c>
      <c r="CZ78">
        <f>VLOOKUP(B78,'Inflammatory Mediators'!B$3:W$147,16,FALSE)</f>
        <v>54.040000000000006</v>
      </c>
      <c r="DA78">
        <f>VLOOKUP(B78,'Inflammatory Mediators'!B$3:W$147,17,FALSE)</f>
        <v>23.454999999999998</v>
      </c>
      <c r="DB78">
        <f>VLOOKUP(B78,'Inflammatory Mediators'!B$3:W$147,18,FALSE)</f>
        <v>47.635000000000005</v>
      </c>
      <c r="DC78">
        <f>VLOOKUP(B78,'Inflammatory Mediators'!B$3:W$147,19,FALSE)</f>
        <v>1.4999999999999999E-2</v>
      </c>
      <c r="DD78">
        <f>VLOOKUP(B78,'Inflammatory Mediators'!B$3:W$147,20,FALSE)</f>
        <v>2.3449999999999998</v>
      </c>
      <c r="DE78">
        <f>VLOOKUP(B78,'Inflammatory Mediators'!B$3:W$147,21,FALSE)</f>
        <v>1.29</v>
      </c>
      <c r="DF78">
        <f>VLOOKUP(B78,'Inflammatory Mediators'!B$3:W$147,22,FALSE)</f>
        <v>0</v>
      </c>
      <c r="DG78">
        <v>126.779</v>
      </c>
      <c r="DH78">
        <v>0.129</v>
      </c>
    </row>
    <row r="79" spans="1:112" x14ac:dyDescent="0.25">
      <c r="A79">
        <v>85</v>
      </c>
      <c r="B79">
        <v>805833</v>
      </c>
      <c r="C79">
        <v>877310</v>
      </c>
      <c r="D79" t="s">
        <v>2</v>
      </c>
      <c r="E79">
        <v>0</v>
      </c>
      <c r="F79">
        <v>1</v>
      </c>
      <c r="G79">
        <v>1</v>
      </c>
      <c r="H79">
        <v>59</v>
      </c>
      <c r="I79">
        <v>0</v>
      </c>
      <c r="J79">
        <v>1</v>
      </c>
      <c r="K79">
        <v>190.5</v>
      </c>
      <c r="L79">
        <v>134.80000000000001</v>
      </c>
      <c r="M79">
        <v>37.144963178815253</v>
      </c>
      <c r="N79" t="s">
        <v>112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0</v>
      </c>
      <c r="W79">
        <v>3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 t="s">
        <v>109</v>
      </c>
      <c r="BO79" t="s">
        <v>109</v>
      </c>
      <c r="BP79" t="s">
        <v>109</v>
      </c>
      <c r="BQ79" t="s">
        <v>109</v>
      </c>
      <c r="BR79">
        <v>13.486000000000001</v>
      </c>
      <c r="BS79" t="s">
        <v>109</v>
      </c>
      <c r="BT79" t="s">
        <v>109</v>
      </c>
      <c r="BU79" t="s">
        <v>109</v>
      </c>
      <c r="BV79" t="s">
        <v>109</v>
      </c>
      <c r="BW79">
        <v>371.9</v>
      </c>
      <c r="BX79">
        <v>214</v>
      </c>
      <c r="BY79">
        <v>1.3</v>
      </c>
      <c r="BZ79">
        <v>0.15</v>
      </c>
      <c r="CA79">
        <v>143</v>
      </c>
      <c r="CB79">
        <v>1.0900000000000001</v>
      </c>
      <c r="CC79">
        <v>1</v>
      </c>
      <c r="CD79">
        <v>3</v>
      </c>
      <c r="CE79">
        <v>5</v>
      </c>
      <c r="CK79">
        <v>1</v>
      </c>
      <c r="CL79" t="e">
        <f>VLOOKUP(B79,'Inflammatory Mediators'!B$3:W$147,2,FALSE)</f>
        <v>#N/A</v>
      </c>
      <c r="CM79" t="e">
        <f>VLOOKUP(B79,'Inflammatory Mediators'!B$3:W$147,3,FALSE)</f>
        <v>#N/A</v>
      </c>
      <c r="CN79" t="e">
        <f>VLOOKUP(B79,'Inflammatory Mediators'!B$3:W$147,4,FALSE)</f>
        <v>#N/A</v>
      </c>
      <c r="CO79" t="e">
        <f>VLOOKUP(B79,'Inflammatory Mediators'!B$3:W$147,5,FALSE)</f>
        <v>#N/A</v>
      </c>
      <c r="CP79" t="e">
        <f>VLOOKUP(B79,'Inflammatory Mediators'!B$3:W$147,6,FALSE)</f>
        <v>#N/A</v>
      </c>
      <c r="CQ79" t="e">
        <f>VLOOKUP(B79,'Inflammatory Mediators'!B$3:W$147,7,FALSE)</f>
        <v>#N/A</v>
      </c>
      <c r="CR79" t="e">
        <f>VLOOKUP(B79,'Inflammatory Mediators'!B$3:W$147,8,FALSE)</f>
        <v>#N/A</v>
      </c>
      <c r="CS79" t="e">
        <f>VLOOKUP(B79,'Inflammatory Mediators'!B$3:W$147,9,FALSE)</f>
        <v>#N/A</v>
      </c>
      <c r="CT79" t="e">
        <f>VLOOKUP(B79,'Inflammatory Mediators'!B$3:W$147,10,FALSE)</f>
        <v>#N/A</v>
      </c>
      <c r="CU79" t="e">
        <f>VLOOKUP(B79,'Inflammatory Mediators'!B$3:W$147,11,FALSE)</f>
        <v>#N/A</v>
      </c>
      <c r="CV79" t="e">
        <f>VLOOKUP(B79,'Inflammatory Mediators'!B$3:W$147,12,FALSE)</f>
        <v>#N/A</v>
      </c>
      <c r="CW79" t="e">
        <f>VLOOKUP(B79,'Inflammatory Mediators'!B$3:W$147,13,FALSE)</f>
        <v>#N/A</v>
      </c>
      <c r="CX79" t="e">
        <f>VLOOKUP(B79,'Inflammatory Mediators'!B$3:W$147,14,FALSE)</f>
        <v>#N/A</v>
      </c>
      <c r="CY79" t="e">
        <f>VLOOKUP(B79,'Inflammatory Mediators'!B$3:W$147,15,FALSE)</f>
        <v>#N/A</v>
      </c>
      <c r="CZ79" t="e">
        <f>VLOOKUP(B79,'Inflammatory Mediators'!B$3:W$147,16,FALSE)</f>
        <v>#N/A</v>
      </c>
      <c r="DA79" t="e">
        <f>VLOOKUP(B79,'Inflammatory Mediators'!B$3:W$147,17,FALSE)</f>
        <v>#N/A</v>
      </c>
      <c r="DB79" t="e">
        <f>VLOOKUP(B79,'Inflammatory Mediators'!B$3:W$147,18,FALSE)</f>
        <v>#N/A</v>
      </c>
      <c r="DC79" t="e">
        <f>VLOOKUP(B79,'Inflammatory Mediators'!B$3:W$147,19,FALSE)</f>
        <v>#N/A</v>
      </c>
      <c r="DD79" t="e">
        <f>VLOOKUP(B79,'Inflammatory Mediators'!B$3:W$147,20,FALSE)</f>
        <v>#N/A</v>
      </c>
      <c r="DE79" t="e">
        <f>VLOOKUP(B79,'Inflammatory Mediators'!B$3:W$147,21,FALSE)</f>
        <v>#N/A</v>
      </c>
      <c r="DF79" t="e">
        <f>VLOOKUP(B79,'Inflammatory Mediators'!B$3:W$147,22,FALSE)</f>
        <v>#N/A</v>
      </c>
      <c r="DG79">
        <v>205.81299999999999</v>
      </c>
      <c r="DH79">
        <v>1.23</v>
      </c>
    </row>
    <row r="80" spans="1:112" x14ac:dyDescent="0.25">
      <c r="A80">
        <v>86</v>
      </c>
      <c r="B80">
        <v>341512</v>
      </c>
      <c r="C80">
        <v>412989</v>
      </c>
      <c r="D80" t="s">
        <v>2</v>
      </c>
      <c r="E80">
        <v>1</v>
      </c>
      <c r="F80">
        <v>1</v>
      </c>
      <c r="G80">
        <v>1</v>
      </c>
      <c r="H80">
        <v>62</v>
      </c>
      <c r="I80">
        <v>1</v>
      </c>
      <c r="J80">
        <v>0</v>
      </c>
      <c r="K80">
        <v>144.80000000000001</v>
      </c>
      <c r="L80">
        <v>42</v>
      </c>
      <c r="M80">
        <v>20.031439821739259</v>
      </c>
      <c r="N80" t="s">
        <v>109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</v>
      </c>
      <c r="V80">
        <v>0</v>
      </c>
      <c r="W80">
        <v>3</v>
      </c>
      <c r="X80">
        <v>0</v>
      </c>
      <c r="Y80">
        <v>2</v>
      </c>
      <c r="Z80">
        <v>2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 t="s">
        <v>109</v>
      </c>
      <c r="BO80" t="s">
        <v>109</v>
      </c>
      <c r="BP80">
        <v>20</v>
      </c>
      <c r="BQ80">
        <v>36</v>
      </c>
      <c r="BR80" t="s">
        <v>109</v>
      </c>
      <c r="BS80" t="s">
        <v>109</v>
      </c>
      <c r="BT80">
        <v>355</v>
      </c>
      <c r="BU80">
        <v>255</v>
      </c>
      <c r="BV80">
        <v>8</v>
      </c>
      <c r="BW80">
        <v>1525</v>
      </c>
      <c r="BX80">
        <v>357</v>
      </c>
      <c r="BY80" t="s">
        <v>109</v>
      </c>
      <c r="BZ80" t="s">
        <v>109</v>
      </c>
      <c r="CA80">
        <v>103</v>
      </c>
      <c r="CB80">
        <v>0.28999999999999998</v>
      </c>
      <c r="CC80">
        <v>0</v>
      </c>
      <c r="CD80">
        <v>1</v>
      </c>
      <c r="CE80">
        <v>5</v>
      </c>
      <c r="CF80">
        <v>5</v>
      </c>
      <c r="CK80">
        <v>2</v>
      </c>
      <c r="CL80">
        <f>VLOOKUP(B80,'Inflammatory Mediators'!B$3:W$147,2,FALSE)</f>
        <v>1.28</v>
      </c>
      <c r="CM80">
        <f>VLOOKUP(B80,'Inflammatory Mediators'!B$3:W$147,3,FALSE)</f>
        <v>0</v>
      </c>
      <c r="CN80">
        <f>VLOOKUP(B80,'Inflammatory Mediators'!B$3:W$147,4,FALSE)</f>
        <v>0</v>
      </c>
      <c r="CO80">
        <f>VLOOKUP(B80,'Inflammatory Mediators'!B$3:W$147,5,FALSE)</f>
        <v>1.9450000000000001</v>
      </c>
      <c r="CP80">
        <f>VLOOKUP(B80,'Inflammatory Mediators'!B$3:W$147,6,FALSE)</f>
        <v>0</v>
      </c>
      <c r="CQ80">
        <f>VLOOKUP(B80,'Inflammatory Mediators'!B$3:W$147,7,FALSE)</f>
        <v>0</v>
      </c>
      <c r="CR80">
        <f>VLOOKUP(B80,'Inflammatory Mediators'!B$3:W$147,8,FALSE)</f>
        <v>8.14</v>
      </c>
      <c r="CS80">
        <f>VLOOKUP(B80,'Inflammatory Mediators'!B$3:W$147,9,FALSE)</f>
        <v>0</v>
      </c>
      <c r="CT80">
        <f>VLOOKUP(B80,'Inflammatory Mediators'!B$3:W$147,10,FALSE)</f>
        <v>0</v>
      </c>
      <c r="CU80">
        <f>VLOOKUP(B80,'Inflammatory Mediators'!B$3:W$147,11,FALSE)</f>
        <v>0</v>
      </c>
      <c r="CV80">
        <f>VLOOKUP(B80,'Inflammatory Mediators'!B$3:W$147,12,FALSE)</f>
        <v>0</v>
      </c>
      <c r="CW80">
        <f>VLOOKUP(B80,'Inflammatory Mediators'!B$3:W$147,13,FALSE)</f>
        <v>0</v>
      </c>
      <c r="CX80">
        <f>VLOOKUP(B80,'Inflammatory Mediators'!B$3:W$147,14,FALSE)</f>
        <v>0</v>
      </c>
      <c r="CY80">
        <f>VLOOKUP(B80,'Inflammatory Mediators'!B$3:W$147,15,FALSE)</f>
        <v>0.34499999999999997</v>
      </c>
      <c r="CZ80">
        <f>VLOOKUP(B80,'Inflammatory Mediators'!B$3:W$147,16,FALSE)</f>
        <v>86.144999999999996</v>
      </c>
      <c r="DA80">
        <f>VLOOKUP(B80,'Inflammatory Mediators'!B$3:W$147,17,FALSE)</f>
        <v>25.155000000000001</v>
      </c>
      <c r="DB80">
        <f>VLOOKUP(B80,'Inflammatory Mediators'!B$3:W$147,18,FALSE)</f>
        <v>44.01</v>
      </c>
      <c r="DC80">
        <f>VLOOKUP(B80,'Inflammatory Mediators'!B$3:W$147,19,FALSE)</f>
        <v>0</v>
      </c>
      <c r="DD80">
        <f>VLOOKUP(B80,'Inflammatory Mediators'!B$3:W$147,20,FALSE)</f>
        <v>0.64</v>
      </c>
      <c r="DE80">
        <f>VLOOKUP(B80,'Inflammatory Mediators'!B$3:W$147,21,FALSE)</f>
        <v>1.29</v>
      </c>
      <c r="DF80">
        <f>VLOOKUP(B80,'Inflammatory Mediators'!B$3:W$147,22,FALSE)</f>
        <v>0</v>
      </c>
      <c r="DG80">
        <v>271.57499999999999</v>
      </c>
      <c r="DH80">
        <v>2.9820000000000002</v>
      </c>
    </row>
    <row r="81" spans="1:112" x14ac:dyDescent="0.25">
      <c r="A81">
        <v>87</v>
      </c>
      <c r="B81">
        <v>136869</v>
      </c>
      <c r="C81">
        <v>208346</v>
      </c>
      <c r="D81" t="s">
        <v>2</v>
      </c>
      <c r="E81">
        <v>1</v>
      </c>
      <c r="F81">
        <v>1</v>
      </c>
      <c r="G81">
        <v>1</v>
      </c>
      <c r="H81">
        <v>66</v>
      </c>
      <c r="I81">
        <v>1</v>
      </c>
      <c r="J81">
        <v>0</v>
      </c>
      <c r="K81">
        <v>162.6</v>
      </c>
      <c r="L81">
        <v>84.7</v>
      </c>
      <c r="M81">
        <v>32.036298222760827</v>
      </c>
      <c r="N81" t="s">
        <v>110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3</v>
      </c>
      <c r="V81">
        <v>0</v>
      </c>
      <c r="W81">
        <v>3</v>
      </c>
      <c r="X81">
        <v>0</v>
      </c>
      <c r="Y81">
        <v>6</v>
      </c>
      <c r="Z81">
        <v>2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2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</v>
      </c>
      <c r="BM81">
        <v>0</v>
      </c>
      <c r="BN81" t="s">
        <v>109</v>
      </c>
      <c r="BO81" t="s">
        <v>109</v>
      </c>
      <c r="BP81">
        <v>46</v>
      </c>
      <c r="BQ81">
        <v>37</v>
      </c>
      <c r="BR81" t="s">
        <v>109</v>
      </c>
      <c r="BS81" t="s">
        <v>109</v>
      </c>
      <c r="BT81">
        <v>643</v>
      </c>
      <c r="BU81">
        <v>368</v>
      </c>
      <c r="BV81" t="s">
        <v>109</v>
      </c>
      <c r="BW81">
        <v>233.8</v>
      </c>
      <c r="BX81">
        <v>259</v>
      </c>
      <c r="BY81">
        <v>1</v>
      </c>
      <c r="BZ81">
        <v>0.08</v>
      </c>
      <c r="CA81">
        <v>111</v>
      </c>
      <c r="CB81">
        <v>0.81</v>
      </c>
      <c r="CC81">
        <v>0</v>
      </c>
      <c r="CD81">
        <v>3</v>
      </c>
      <c r="CE81">
        <v>5</v>
      </c>
      <c r="CF81">
        <v>5</v>
      </c>
      <c r="CK81">
        <v>1</v>
      </c>
      <c r="CL81">
        <f>VLOOKUP(B81,'Inflammatory Mediators'!B$3:W$147,2,FALSE)</f>
        <v>6.11</v>
      </c>
      <c r="CM81">
        <f>VLOOKUP(B81,'Inflammatory Mediators'!B$3:W$147,3,FALSE)</f>
        <v>6.59</v>
      </c>
      <c r="CN81">
        <f>VLOOKUP(B81,'Inflammatory Mediators'!B$3:W$147,4,FALSE)</f>
        <v>0.21500000000000002</v>
      </c>
      <c r="CO81">
        <f>VLOOKUP(B81,'Inflammatory Mediators'!B$3:W$147,5,FALSE)</f>
        <v>3.0300000000000002</v>
      </c>
      <c r="CP81">
        <f>VLOOKUP(B81,'Inflammatory Mediators'!B$3:W$147,6,FALSE)</f>
        <v>3.19</v>
      </c>
      <c r="CQ81">
        <f>VLOOKUP(B81,'Inflammatory Mediators'!B$3:W$147,7,FALSE)</f>
        <v>7.88</v>
      </c>
      <c r="CR81">
        <f>VLOOKUP(B81,'Inflammatory Mediators'!B$3:W$147,8,FALSE)</f>
        <v>4.585</v>
      </c>
      <c r="CS81">
        <f>VLOOKUP(B81,'Inflammatory Mediators'!B$3:W$147,9,FALSE)</f>
        <v>4.18</v>
      </c>
      <c r="CT81">
        <f>VLOOKUP(B81,'Inflammatory Mediators'!B$3:W$147,10,FALSE)</f>
        <v>3.72</v>
      </c>
      <c r="CU81">
        <f>VLOOKUP(B81,'Inflammatory Mediators'!B$3:W$147,11,FALSE)</f>
        <v>0</v>
      </c>
      <c r="CV81">
        <f>VLOOKUP(B81,'Inflammatory Mediators'!B$3:W$147,12,FALSE)</f>
        <v>0.16999999999999998</v>
      </c>
      <c r="CW81">
        <f>VLOOKUP(B81,'Inflammatory Mediators'!B$3:W$147,13,FALSE)</f>
        <v>4.6850000000000005</v>
      </c>
      <c r="CX81">
        <f>VLOOKUP(B81,'Inflammatory Mediators'!B$3:W$147,14,FALSE)</f>
        <v>3.5750000000000002</v>
      </c>
      <c r="CY81">
        <f>VLOOKUP(B81,'Inflammatory Mediators'!B$3:W$147,15,FALSE)</f>
        <v>3.51</v>
      </c>
      <c r="CZ81">
        <f>VLOOKUP(B81,'Inflammatory Mediators'!B$3:W$147,16,FALSE)</f>
        <v>79.7</v>
      </c>
      <c r="DA81">
        <f>VLOOKUP(B81,'Inflammatory Mediators'!B$3:W$147,17,FALSE)</f>
        <v>11.04</v>
      </c>
      <c r="DB81">
        <f>VLOOKUP(B81,'Inflammatory Mediators'!B$3:W$147,18,FALSE)</f>
        <v>11.865</v>
      </c>
      <c r="DC81">
        <f>VLOOKUP(B81,'Inflammatory Mediators'!B$3:W$147,19,FALSE)</f>
        <v>0.14500000000000002</v>
      </c>
      <c r="DD81">
        <f>VLOOKUP(B81,'Inflammatory Mediators'!B$3:W$147,20,FALSE)</f>
        <v>2.42</v>
      </c>
      <c r="DE81">
        <f>VLOOKUP(B81,'Inflammatory Mediators'!B$3:W$147,21,FALSE)</f>
        <v>3.3149999999999999</v>
      </c>
      <c r="DF81">
        <f>VLOOKUP(B81,'Inflammatory Mediators'!B$3:W$147,22,FALSE)</f>
        <v>0</v>
      </c>
      <c r="DG81">
        <v>265.97899999999998</v>
      </c>
      <c r="DH81">
        <v>1.9380000000000002</v>
      </c>
    </row>
    <row r="82" spans="1:112" x14ac:dyDescent="0.25">
      <c r="A82">
        <v>88</v>
      </c>
      <c r="B82">
        <v>597328</v>
      </c>
      <c r="C82">
        <v>668805</v>
      </c>
      <c r="D82" t="s">
        <v>2</v>
      </c>
      <c r="E82">
        <v>1</v>
      </c>
      <c r="F82">
        <v>1</v>
      </c>
      <c r="G82">
        <v>1</v>
      </c>
      <c r="H82">
        <v>83</v>
      </c>
      <c r="I82">
        <v>0</v>
      </c>
      <c r="J82">
        <v>0</v>
      </c>
      <c r="K82">
        <v>190.5</v>
      </c>
      <c r="L82">
        <v>118.8</v>
      </c>
      <c r="M82">
        <v>32.736065472130946</v>
      </c>
      <c r="N82" t="s">
        <v>110</v>
      </c>
      <c r="O82">
        <v>1</v>
      </c>
      <c r="P82">
        <v>1</v>
      </c>
      <c r="Q82">
        <v>0</v>
      </c>
      <c r="R82">
        <v>0</v>
      </c>
      <c r="S82">
        <v>0</v>
      </c>
      <c r="T82">
        <v>0</v>
      </c>
      <c r="U82">
        <v>5</v>
      </c>
      <c r="V82">
        <v>0</v>
      </c>
      <c r="W82">
        <v>3</v>
      </c>
      <c r="X82">
        <v>0</v>
      </c>
      <c r="Y82">
        <v>5</v>
      </c>
      <c r="Z82">
        <v>4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>
        <v>0</v>
      </c>
      <c r="BF82">
        <v>0</v>
      </c>
      <c r="BG82">
        <v>1</v>
      </c>
      <c r="BH82">
        <v>1</v>
      </c>
      <c r="BI82">
        <v>0</v>
      </c>
      <c r="BJ82">
        <v>0</v>
      </c>
      <c r="BK82">
        <v>1</v>
      </c>
      <c r="BL82">
        <v>1</v>
      </c>
      <c r="BM82">
        <v>0</v>
      </c>
      <c r="BN82">
        <v>8.9</v>
      </c>
      <c r="BO82" t="s">
        <v>109</v>
      </c>
      <c r="BP82">
        <v>16</v>
      </c>
      <c r="BQ82">
        <v>26</v>
      </c>
      <c r="BR82" t="s">
        <v>109</v>
      </c>
      <c r="BS82" t="s">
        <v>109</v>
      </c>
      <c r="BT82">
        <v>578</v>
      </c>
      <c r="BU82">
        <v>846</v>
      </c>
      <c r="BV82" t="s">
        <v>109</v>
      </c>
      <c r="BW82">
        <v>252</v>
      </c>
      <c r="BX82">
        <v>199</v>
      </c>
      <c r="BY82">
        <v>1.1000000000000001</v>
      </c>
      <c r="BZ82" t="s">
        <v>109</v>
      </c>
      <c r="CA82">
        <v>204</v>
      </c>
      <c r="CB82">
        <v>1.28</v>
      </c>
      <c r="CC82">
        <v>1</v>
      </c>
      <c r="CD82">
        <v>4</v>
      </c>
      <c r="CE82">
        <v>4</v>
      </c>
      <c r="CF82">
        <v>4</v>
      </c>
      <c r="CK82">
        <v>2</v>
      </c>
      <c r="CL82">
        <f>VLOOKUP(B82,'Inflammatory Mediators'!B$3:W$147,2,FALSE)</f>
        <v>0</v>
      </c>
      <c r="CM82">
        <f>VLOOKUP(B82,'Inflammatory Mediators'!B$3:W$147,3,FALSE)</f>
        <v>0</v>
      </c>
      <c r="CN82">
        <f>VLOOKUP(B82,'Inflammatory Mediators'!B$3:W$147,4,FALSE)</f>
        <v>0.81499999999999995</v>
      </c>
      <c r="CO82">
        <f>VLOOKUP(B82,'Inflammatory Mediators'!B$3:W$147,5,FALSE)</f>
        <v>3.9800000000000004</v>
      </c>
      <c r="CP82">
        <f>VLOOKUP(B82,'Inflammatory Mediators'!B$3:W$147,6,FALSE)</f>
        <v>0</v>
      </c>
      <c r="CQ82">
        <f>VLOOKUP(B82,'Inflammatory Mediators'!B$3:W$147,7,FALSE)</f>
        <v>0</v>
      </c>
      <c r="CR82">
        <f>VLOOKUP(B82,'Inflammatory Mediators'!B$3:W$147,8,FALSE)</f>
        <v>25.67</v>
      </c>
      <c r="CS82">
        <f>VLOOKUP(B82,'Inflammatory Mediators'!B$3:W$147,9,FALSE)</f>
        <v>0.34</v>
      </c>
      <c r="CT82">
        <f>VLOOKUP(B82,'Inflammatory Mediators'!B$3:W$147,10,FALSE)</f>
        <v>5.6549999999999994</v>
      </c>
      <c r="CU82">
        <f>VLOOKUP(B82,'Inflammatory Mediators'!B$3:W$147,11,FALSE)</f>
        <v>0.94000000000000006</v>
      </c>
      <c r="CV82">
        <f>VLOOKUP(B82,'Inflammatory Mediators'!B$3:W$147,12,FALSE)</f>
        <v>0.33500000000000002</v>
      </c>
      <c r="CW82">
        <f>VLOOKUP(B82,'Inflammatory Mediators'!B$3:W$147,13,FALSE)</f>
        <v>0</v>
      </c>
      <c r="CX82">
        <f>VLOOKUP(B82,'Inflammatory Mediators'!B$3:W$147,14,FALSE)</f>
        <v>0</v>
      </c>
      <c r="CY82">
        <f>VLOOKUP(B82,'Inflammatory Mediators'!B$3:W$147,15,FALSE)</f>
        <v>0</v>
      </c>
      <c r="CZ82">
        <f>VLOOKUP(B82,'Inflammatory Mediators'!B$3:W$147,16,FALSE)</f>
        <v>42.504999999999995</v>
      </c>
      <c r="DA82">
        <f>VLOOKUP(B82,'Inflammatory Mediators'!B$3:W$147,17,FALSE)</f>
        <v>19.795000000000002</v>
      </c>
      <c r="DB82">
        <f>VLOOKUP(B82,'Inflammatory Mediators'!B$3:W$147,18,FALSE)</f>
        <v>39.29</v>
      </c>
      <c r="DC82">
        <f>VLOOKUP(B82,'Inflammatory Mediators'!B$3:W$147,19,FALSE)</f>
        <v>0</v>
      </c>
      <c r="DD82">
        <f>VLOOKUP(B82,'Inflammatory Mediators'!B$3:W$147,20,FALSE)</f>
        <v>0.23499999999999999</v>
      </c>
      <c r="DE82">
        <f>VLOOKUP(B82,'Inflammatory Mediators'!B$3:W$147,21,FALSE)</f>
        <v>0.83</v>
      </c>
      <c r="DF82">
        <f>VLOOKUP(B82,'Inflammatory Mediators'!B$3:W$147,22,FALSE)</f>
        <v>0</v>
      </c>
      <c r="DG82">
        <v>133.11699999999999</v>
      </c>
      <c r="DH82">
        <v>70.605000000000004</v>
      </c>
    </row>
    <row r="83" spans="1:112" x14ac:dyDescent="0.25">
      <c r="A83">
        <v>89</v>
      </c>
      <c r="B83">
        <v>449249</v>
      </c>
      <c r="C83">
        <v>520726</v>
      </c>
      <c r="D83" t="s">
        <v>2</v>
      </c>
      <c r="E83">
        <v>1</v>
      </c>
      <c r="F83">
        <v>1</v>
      </c>
      <c r="G83">
        <v>1</v>
      </c>
      <c r="H83">
        <v>55</v>
      </c>
      <c r="I83">
        <v>1</v>
      </c>
      <c r="J83">
        <v>0</v>
      </c>
      <c r="K83">
        <v>180.3</v>
      </c>
      <c r="L83">
        <v>87.7</v>
      </c>
      <c r="M83">
        <v>26.977899962747728</v>
      </c>
      <c r="N83" t="s">
        <v>109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6</v>
      </c>
      <c r="V83">
        <v>0</v>
      </c>
      <c r="W83">
        <v>3</v>
      </c>
      <c r="X83">
        <v>1</v>
      </c>
      <c r="Y83">
        <v>3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</v>
      </c>
      <c r="BM83">
        <v>0</v>
      </c>
      <c r="BN83" t="s">
        <v>109</v>
      </c>
      <c r="BO83" t="s">
        <v>109</v>
      </c>
      <c r="BP83">
        <v>29</v>
      </c>
      <c r="BQ83">
        <v>25</v>
      </c>
      <c r="BR83" t="s">
        <v>109</v>
      </c>
      <c r="BS83" t="s">
        <v>109</v>
      </c>
      <c r="BT83" t="s">
        <v>109</v>
      </c>
      <c r="BU83">
        <v>295</v>
      </c>
      <c r="BV83" t="s">
        <v>109</v>
      </c>
      <c r="BW83" t="s">
        <v>109</v>
      </c>
      <c r="BX83" t="s">
        <v>109</v>
      </c>
      <c r="BY83" t="s">
        <v>109</v>
      </c>
      <c r="BZ83" t="s">
        <v>109</v>
      </c>
      <c r="CA83">
        <v>109</v>
      </c>
      <c r="CB83">
        <v>0.74</v>
      </c>
      <c r="CC83">
        <v>1</v>
      </c>
      <c r="CD83">
        <v>2</v>
      </c>
      <c r="CE83">
        <v>5</v>
      </c>
      <c r="CF83">
        <v>5</v>
      </c>
      <c r="CK83">
        <v>1</v>
      </c>
      <c r="CL83">
        <f>VLOOKUP(B83,'Inflammatory Mediators'!B$3:W$147,2,FALSE)</f>
        <v>1.28</v>
      </c>
      <c r="CM83">
        <f>VLOOKUP(B83,'Inflammatory Mediators'!B$3:W$147,3,FALSE)</f>
        <v>0</v>
      </c>
      <c r="CN83">
        <f>VLOOKUP(B83,'Inflammatory Mediators'!B$3:W$147,4,FALSE)</f>
        <v>0</v>
      </c>
      <c r="CO83">
        <f>VLOOKUP(B83,'Inflammatory Mediators'!B$3:W$147,5,FALSE)</f>
        <v>1.6</v>
      </c>
      <c r="CP83">
        <f>VLOOKUP(B83,'Inflammatory Mediators'!B$3:W$147,6,FALSE)</f>
        <v>1.115</v>
      </c>
      <c r="CQ83">
        <f>VLOOKUP(B83,'Inflammatory Mediators'!B$3:W$147,7,FALSE)</f>
        <v>0</v>
      </c>
      <c r="CR83">
        <f>VLOOKUP(B83,'Inflammatory Mediators'!B$3:W$147,8,FALSE)</f>
        <v>9.6349999999999998</v>
      </c>
      <c r="CS83">
        <f>VLOOKUP(B83,'Inflammatory Mediators'!B$3:W$147,9,FALSE)</f>
        <v>1.48</v>
      </c>
      <c r="CT83">
        <f>VLOOKUP(B83,'Inflammatory Mediators'!B$3:W$147,10,FALSE)</f>
        <v>0</v>
      </c>
      <c r="CU83">
        <f>VLOOKUP(B83,'Inflammatory Mediators'!B$3:W$147,11,FALSE)</f>
        <v>0.37</v>
      </c>
      <c r="CV83">
        <f>VLOOKUP(B83,'Inflammatory Mediators'!B$3:W$147,12,FALSE)</f>
        <v>0</v>
      </c>
      <c r="CW83">
        <f>VLOOKUP(B83,'Inflammatory Mediators'!B$3:W$147,13,FALSE)</f>
        <v>2.06</v>
      </c>
      <c r="CX83">
        <f>VLOOKUP(B83,'Inflammatory Mediators'!B$3:W$147,14,FALSE)</f>
        <v>0</v>
      </c>
      <c r="CY83">
        <f>VLOOKUP(B83,'Inflammatory Mediators'!B$3:W$147,15,FALSE)</f>
        <v>1.2749999999999999</v>
      </c>
      <c r="CZ83">
        <f>VLOOKUP(B83,'Inflammatory Mediators'!B$3:W$147,16,FALSE)</f>
        <v>34.42</v>
      </c>
      <c r="DA83">
        <f>VLOOKUP(B83,'Inflammatory Mediators'!B$3:W$147,17,FALSE)</f>
        <v>14.26</v>
      </c>
      <c r="DB83">
        <f>VLOOKUP(B83,'Inflammatory Mediators'!B$3:W$147,18,FALSE)</f>
        <v>9.75</v>
      </c>
      <c r="DC83">
        <f>VLOOKUP(B83,'Inflammatory Mediators'!B$3:W$147,19,FALSE)</f>
        <v>0</v>
      </c>
      <c r="DD83">
        <f>VLOOKUP(B83,'Inflammatory Mediators'!B$3:W$147,20,FALSE)</f>
        <v>0</v>
      </c>
      <c r="DE83">
        <f>VLOOKUP(B83,'Inflammatory Mediators'!B$3:W$147,21,FALSE)</f>
        <v>1.9649999999999999</v>
      </c>
      <c r="DF83">
        <f>VLOOKUP(B83,'Inflammatory Mediators'!B$3:W$147,22,FALSE)</f>
        <v>0</v>
      </c>
      <c r="DG83">
        <v>312.31900000000002</v>
      </c>
      <c r="DH83">
        <v>0.79200000000000004</v>
      </c>
    </row>
    <row r="84" spans="1:112" x14ac:dyDescent="0.25">
      <c r="A84">
        <v>90</v>
      </c>
      <c r="B84">
        <v>8134140</v>
      </c>
      <c r="C84">
        <v>8205617</v>
      </c>
      <c r="D84" t="s">
        <v>2</v>
      </c>
      <c r="E84">
        <v>1</v>
      </c>
      <c r="F84">
        <v>1</v>
      </c>
      <c r="G84">
        <v>1</v>
      </c>
      <c r="H84">
        <v>47</v>
      </c>
      <c r="I84">
        <v>0</v>
      </c>
      <c r="J84">
        <v>0</v>
      </c>
      <c r="K84">
        <v>182.9</v>
      </c>
      <c r="L84">
        <v>217</v>
      </c>
      <c r="M84">
        <v>64.868271075237928</v>
      </c>
      <c r="N84" t="s">
        <v>111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3</v>
      </c>
      <c r="V84">
        <v>0</v>
      </c>
      <c r="W84">
        <v>3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1</v>
      </c>
      <c r="AU84">
        <v>0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1</v>
      </c>
      <c r="BM84">
        <v>0</v>
      </c>
      <c r="BN84">
        <v>6.6</v>
      </c>
      <c r="BO84" t="s">
        <v>109</v>
      </c>
      <c r="BP84">
        <v>30</v>
      </c>
      <c r="BQ84">
        <v>24</v>
      </c>
      <c r="BR84" t="s">
        <v>109</v>
      </c>
      <c r="BS84" t="s">
        <v>109</v>
      </c>
      <c r="BT84">
        <v>677</v>
      </c>
      <c r="BU84">
        <v>740</v>
      </c>
      <c r="BV84">
        <v>34</v>
      </c>
      <c r="BW84">
        <v>197.5</v>
      </c>
      <c r="BX84">
        <v>244</v>
      </c>
      <c r="BY84">
        <v>1.6</v>
      </c>
      <c r="BZ84">
        <v>0.08</v>
      </c>
      <c r="CA84">
        <v>121</v>
      </c>
      <c r="CB84">
        <v>0.67</v>
      </c>
      <c r="CC84">
        <v>0</v>
      </c>
      <c r="CD84">
        <v>2</v>
      </c>
      <c r="CE84">
        <v>5</v>
      </c>
      <c r="CF84">
        <v>5</v>
      </c>
      <c r="CK84">
        <v>1</v>
      </c>
      <c r="CL84">
        <f>VLOOKUP(B84,'Inflammatory Mediators'!B$3:W$147,2,FALSE)</f>
        <v>0</v>
      </c>
      <c r="CM84">
        <f>VLOOKUP(B84,'Inflammatory Mediators'!B$3:W$147,3,FALSE)</f>
        <v>0</v>
      </c>
      <c r="CN84">
        <f>VLOOKUP(B84,'Inflammatory Mediators'!B$3:W$147,4,FALSE)</f>
        <v>0</v>
      </c>
      <c r="CO84">
        <f>VLOOKUP(B84,'Inflammatory Mediators'!B$3:W$147,5,FALSE)</f>
        <v>0.76500000000000001</v>
      </c>
      <c r="CP84">
        <f>VLOOKUP(B84,'Inflammatory Mediators'!B$3:W$147,6,FALSE)</f>
        <v>0.34499999999999997</v>
      </c>
      <c r="CQ84">
        <f>VLOOKUP(B84,'Inflammatory Mediators'!B$3:W$147,7,FALSE)</f>
        <v>0</v>
      </c>
      <c r="CR84">
        <f>VLOOKUP(B84,'Inflammatory Mediators'!B$3:W$147,8,FALSE)</f>
        <v>1.18</v>
      </c>
      <c r="CS84">
        <f>VLOOKUP(B84,'Inflammatory Mediators'!B$3:W$147,9,FALSE)</f>
        <v>0</v>
      </c>
      <c r="CT84">
        <f>VLOOKUP(B84,'Inflammatory Mediators'!B$3:W$147,10,FALSE)</f>
        <v>0</v>
      </c>
      <c r="CU84">
        <f>VLOOKUP(B84,'Inflammatory Mediators'!B$3:W$147,11,FALSE)</f>
        <v>0</v>
      </c>
      <c r="CV84">
        <f>VLOOKUP(B84,'Inflammatory Mediators'!B$3:W$147,12,FALSE)</f>
        <v>0</v>
      </c>
      <c r="CW84">
        <f>VLOOKUP(B84,'Inflammatory Mediators'!B$3:W$147,13,FALSE)</f>
        <v>0</v>
      </c>
      <c r="CX84">
        <f>VLOOKUP(B84,'Inflammatory Mediators'!B$3:W$147,14,FALSE)</f>
        <v>0</v>
      </c>
      <c r="CY84">
        <f>VLOOKUP(B84,'Inflammatory Mediators'!B$3:W$147,15,FALSE)</f>
        <v>0.34499999999999997</v>
      </c>
      <c r="CZ84">
        <f>VLOOKUP(B84,'Inflammatory Mediators'!B$3:W$147,16,FALSE)</f>
        <v>24.4</v>
      </c>
      <c r="DA84">
        <f>VLOOKUP(B84,'Inflammatory Mediators'!B$3:W$147,17,FALSE)</f>
        <v>3.1</v>
      </c>
      <c r="DB84">
        <f>VLOOKUP(B84,'Inflammatory Mediators'!B$3:W$147,18,FALSE)</f>
        <v>10.45</v>
      </c>
      <c r="DC84">
        <f>VLOOKUP(B84,'Inflammatory Mediators'!B$3:W$147,19,FALSE)</f>
        <v>0</v>
      </c>
      <c r="DD84">
        <f>VLOOKUP(B84,'Inflammatory Mediators'!B$3:W$147,20,FALSE)</f>
        <v>0</v>
      </c>
      <c r="DE84">
        <f>VLOOKUP(B84,'Inflammatory Mediators'!B$3:W$147,21,FALSE)</f>
        <v>1.06</v>
      </c>
      <c r="DF84">
        <f>VLOOKUP(B84,'Inflammatory Mediators'!B$3:W$147,22,FALSE)</f>
        <v>0</v>
      </c>
      <c r="DG84">
        <v>203.90199999999999</v>
      </c>
      <c r="DH84">
        <v>6.863999999999999</v>
      </c>
    </row>
    <row r="85" spans="1:112" x14ac:dyDescent="0.25">
      <c r="A85">
        <v>91</v>
      </c>
      <c r="B85">
        <v>761488</v>
      </c>
      <c r="C85">
        <v>832965</v>
      </c>
      <c r="D85" t="s">
        <v>2</v>
      </c>
      <c r="E85">
        <v>1</v>
      </c>
      <c r="F85">
        <v>1</v>
      </c>
      <c r="G85">
        <v>1</v>
      </c>
      <c r="H85">
        <v>55</v>
      </c>
      <c r="I85">
        <v>1</v>
      </c>
      <c r="J85">
        <v>0</v>
      </c>
      <c r="K85">
        <v>163.80000000000001</v>
      </c>
      <c r="L85">
        <v>81.099999999999994</v>
      </c>
      <c r="M85">
        <v>30.226861728693226</v>
      </c>
      <c r="N85" t="s">
        <v>110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4</v>
      </c>
      <c r="V85">
        <v>0</v>
      </c>
      <c r="W85">
        <v>3</v>
      </c>
      <c r="X85">
        <v>0</v>
      </c>
      <c r="Y85">
        <v>2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</v>
      </c>
      <c r="BM85">
        <v>0</v>
      </c>
      <c r="BN85" t="s">
        <v>109</v>
      </c>
      <c r="BO85" t="s">
        <v>109</v>
      </c>
      <c r="BP85">
        <v>15</v>
      </c>
      <c r="BQ85">
        <v>17</v>
      </c>
      <c r="BR85" t="s">
        <v>109</v>
      </c>
      <c r="BS85" t="s">
        <v>109</v>
      </c>
      <c r="BT85">
        <v>460</v>
      </c>
      <c r="BU85" t="s">
        <v>113</v>
      </c>
      <c r="BV85" t="s">
        <v>109</v>
      </c>
      <c r="BW85">
        <v>311.3</v>
      </c>
      <c r="BX85">
        <v>205</v>
      </c>
      <c r="BY85">
        <v>0.8</v>
      </c>
      <c r="BZ85">
        <v>0.04</v>
      </c>
      <c r="CA85">
        <v>84</v>
      </c>
      <c r="CB85">
        <v>0.53</v>
      </c>
      <c r="CC85">
        <v>0</v>
      </c>
      <c r="CD85">
        <v>1</v>
      </c>
      <c r="CE85">
        <v>4</v>
      </c>
      <c r="CF85">
        <v>5</v>
      </c>
      <c r="CK85">
        <v>1</v>
      </c>
      <c r="CL85">
        <f>VLOOKUP(B85,'Inflammatory Mediators'!B$3:W$147,2,FALSE)</f>
        <v>0</v>
      </c>
      <c r="CM85">
        <f>VLOOKUP(B85,'Inflammatory Mediators'!B$3:W$147,3,FALSE)</f>
        <v>0</v>
      </c>
      <c r="CN85">
        <f>VLOOKUP(B85,'Inflammatory Mediators'!B$3:W$147,4,FALSE)</f>
        <v>0</v>
      </c>
      <c r="CO85">
        <f>VLOOKUP(B85,'Inflammatory Mediators'!B$3:W$147,5,FALSE)</f>
        <v>1.36</v>
      </c>
      <c r="CP85">
        <f>VLOOKUP(B85,'Inflammatory Mediators'!B$3:W$147,6,FALSE)</f>
        <v>0</v>
      </c>
      <c r="CQ85">
        <f>VLOOKUP(B85,'Inflammatory Mediators'!B$3:W$147,7,FALSE)</f>
        <v>0</v>
      </c>
      <c r="CR85">
        <f>VLOOKUP(B85,'Inflammatory Mediators'!B$3:W$147,8,FALSE)</f>
        <v>18.23</v>
      </c>
      <c r="CS85">
        <f>VLOOKUP(B85,'Inflammatory Mediators'!B$3:W$147,9,FALSE)</f>
        <v>0</v>
      </c>
      <c r="CT85">
        <f>VLOOKUP(B85,'Inflammatory Mediators'!B$3:W$147,10,FALSE)</f>
        <v>0</v>
      </c>
      <c r="CU85">
        <f>VLOOKUP(B85,'Inflammatory Mediators'!B$3:W$147,11,FALSE)</f>
        <v>0</v>
      </c>
      <c r="CV85">
        <f>VLOOKUP(B85,'Inflammatory Mediators'!B$3:W$147,12,FALSE)</f>
        <v>0</v>
      </c>
      <c r="CW85">
        <f>VLOOKUP(B85,'Inflammatory Mediators'!B$3:W$147,13,FALSE)</f>
        <v>0</v>
      </c>
      <c r="CX85">
        <f>VLOOKUP(B85,'Inflammatory Mediators'!B$3:W$147,14,FALSE)</f>
        <v>0</v>
      </c>
      <c r="CY85">
        <f>VLOOKUP(B85,'Inflammatory Mediators'!B$3:W$147,15,FALSE)</f>
        <v>0</v>
      </c>
      <c r="CZ85">
        <f>VLOOKUP(B85,'Inflammatory Mediators'!B$3:W$147,16,FALSE)</f>
        <v>52.57</v>
      </c>
      <c r="DA85">
        <f>VLOOKUP(B85,'Inflammatory Mediators'!B$3:W$147,17,FALSE)</f>
        <v>14.094999999999999</v>
      </c>
      <c r="DB85">
        <f>VLOOKUP(B85,'Inflammatory Mediators'!B$3:W$147,18,FALSE)</f>
        <v>7.57</v>
      </c>
      <c r="DC85">
        <f>VLOOKUP(B85,'Inflammatory Mediators'!B$3:W$147,19,FALSE)</f>
        <v>0</v>
      </c>
      <c r="DD85">
        <f>VLOOKUP(B85,'Inflammatory Mediators'!B$3:W$147,20,FALSE)</f>
        <v>0</v>
      </c>
      <c r="DE85">
        <f>VLOOKUP(B85,'Inflammatory Mediators'!B$3:W$147,21,FALSE)</f>
        <v>0.39</v>
      </c>
      <c r="DF85">
        <f>VLOOKUP(B85,'Inflammatory Mediators'!B$3:W$147,22,FALSE)</f>
        <v>0</v>
      </c>
      <c r="DG85">
        <v>180.06200000000001</v>
      </c>
      <c r="DH85">
        <v>0.79200000000000004</v>
      </c>
    </row>
    <row r="86" spans="1:112" x14ac:dyDescent="0.25">
      <c r="A86">
        <v>92</v>
      </c>
      <c r="B86">
        <v>8135049</v>
      </c>
      <c r="C86">
        <v>8206526</v>
      </c>
      <c r="D86" t="s">
        <v>2</v>
      </c>
      <c r="E86">
        <v>0</v>
      </c>
      <c r="F86">
        <v>1</v>
      </c>
      <c r="G86">
        <v>1</v>
      </c>
      <c r="H86">
        <v>52</v>
      </c>
      <c r="I86">
        <v>0</v>
      </c>
      <c r="J86">
        <v>3</v>
      </c>
      <c r="K86">
        <v>170.2</v>
      </c>
      <c r="L86">
        <v>128.80000000000001</v>
      </c>
      <c r="M86">
        <v>44.462794169022139</v>
      </c>
      <c r="N86" t="s">
        <v>111</v>
      </c>
      <c r="O86">
        <v>0</v>
      </c>
      <c r="P86">
        <v>0</v>
      </c>
      <c r="Q86">
        <v>0</v>
      </c>
      <c r="R86">
        <v>0</v>
      </c>
      <c r="S86">
        <v>1</v>
      </c>
      <c r="T86">
        <v>4</v>
      </c>
      <c r="U86">
        <v>4</v>
      </c>
      <c r="V86">
        <v>1</v>
      </c>
      <c r="W86">
        <v>3</v>
      </c>
      <c r="X86">
        <v>0</v>
      </c>
      <c r="Y86">
        <v>1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1</v>
      </c>
      <c r="BN86">
        <v>6.3</v>
      </c>
      <c r="BO86" t="s">
        <v>109</v>
      </c>
      <c r="BP86">
        <v>55</v>
      </c>
      <c r="BQ86">
        <v>95</v>
      </c>
      <c r="BR86" t="s">
        <v>109</v>
      </c>
      <c r="BS86" t="s">
        <v>109</v>
      </c>
      <c r="BT86" t="s">
        <v>109</v>
      </c>
      <c r="BU86">
        <v>482</v>
      </c>
      <c r="BV86" t="s">
        <v>109</v>
      </c>
      <c r="BW86">
        <v>4368</v>
      </c>
      <c r="BX86">
        <v>872</v>
      </c>
      <c r="BY86">
        <v>1.2</v>
      </c>
      <c r="BZ86" t="s">
        <v>109</v>
      </c>
      <c r="CA86">
        <v>140</v>
      </c>
      <c r="CB86">
        <v>1.25</v>
      </c>
      <c r="CC86">
        <v>0</v>
      </c>
      <c r="CD86">
        <v>3</v>
      </c>
      <c r="CE86">
        <v>6</v>
      </c>
      <c r="CF86">
        <v>6</v>
      </c>
      <c r="CK86">
        <v>8</v>
      </c>
      <c r="CL86" t="e">
        <f>VLOOKUP(B86,'Inflammatory Mediators'!B$3:W$147,2,FALSE)</f>
        <v>#N/A</v>
      </c>
      <c r="CM86" t="e">
        <f>VLOOKUP(B86,'Inflammatory Mediators'!B$3:W$147,3,FALSE)</f>
        <v>#N/A</v>
      </c>
      <c r="CN86" t="e">
        <f>VLOOKUP(B86,'Inflammatory Mediators'!B$3:W$147,4,FALSE)</f>
        <v>#N/A</v>
      </c>
      <c r="CO86" t="e">
        <f>VLOOKUP(B86,'Inflammatory Mediators'!B$3:W$147,5,FALSE)</f>
        <v>#N/A</v>
      </c>
      <c r="CP86" t="e">
        <f>VLOOKUP(B86,'Inflammatory Mediators'!B$3:W$147,6,FALSE)</f>
        <v>#N/A</v>
      </c>
      <c r="CQ86" t="e">
        <f>VLOOKUP(B86,'Inflammatory Mediators'!B$3:W$147,7,FALSE)</f>
        <v>#N/A</v>
      </c>
      <c r="CR86" t="e">
        <f>VLOOKUP(B86,'Inflammatory Mediators'!B$3:W$147,8,FALSE)</f>
        <v>#N/A</v>
      </c>
      <c r="CS86" t="e">
        <f>VLOOKUP(B86,'Inflammatory Mediators'!B$3:W$147,9,FALSE)</f>
        <v>#N/A</v>
      </c>
      <c r="CT86" t="e">
        <f>VLOOKUP(B86,'Inflammatory Mediators'!B$3:W$147,10,FALSE)</f>
        <v>#N/A</v>
      </c>
      <c r="CU86" t="e">
        <f>VLOOKUP(B86,'Inflammatory Mediators'!B$3:W$147,11,FALSE)</f>
        <v>#N/A</v>
      </c>
      <c r="CV86" t="e">
        <f>VLOOKUP(B86,'Inflammatory Mediators'!B$3:W$147,12,FALSE)</f>
        <v>#N/A</v>
      </c>
      <c r="CW86" t="e">
        <f>VLOOKUP(B86,'Inflammatory Mediators'!B$3:W$147,13,FALSE)</f>
        <v>#N/A</v>
      </c>
      <c r="CX86" t="e">
        <f>VLOOKUP(B86,'Inflammatory Mediators'!B$3:W$147,14,FALSE)</f>
        <v>#N/A</v>
      </c>
      <c r="CY86" t="e">
        <f>VLOOKUP(B86,'Inflammatory Mediators'!B$3:W$147,15,FALSE)</f>
        <v>#N/A</v>
      </c>
      <c r="CZ86" t="e">
        <f>VLOOKUP(B86,'Inflammatory Mediators'!B$3:W$147,16,FALSE)</f>
        <v>#N/A</v>
      </c>
      <c r="DA86" t="e">
        <f>VLOOKUP(B86,'Inflammatory Mediators'!B$3:W$147,17,FALSE)</f>
        <v>#N/A</v>
      </c>
      <c r="DB86" t="e">
        <f>VLOOKUP(B86,'Inflammatory Mediators'!B$3:W$147,18,FALSE)</f>
        <v>#N/A</v>
      </c>
      <c r="DC86" t="e">
        <f>VLOOKUP(B86,'Inflammatory Mediators'!B$3:W$147,19,FALSE)</f>
        <v>#N/A</v>
      </c>
      <c r="DD86" t="e">
        <f>VLOOKUP(B86,'Inflammatory Mediators'!B$3:W$147,20,FALSE)</f>
        <v>#N/A</v>
      </c>
      <c r="DE86" t="e">
        <f>VLOOKUP(B86,'Inflammatory Mediators'!B$3:W$147,21,FALSE)</f>
        <v>#N/A</v>
      </c>
      <c r="DF86" t="e">
        <f>VLOOKUP(B86,'Inflammatory Mediators'!B$3:W$147,22,FALSE)</f>
        <v>#N/A</v>
      </c>
      <c r="DG86">
        <v>245.06</v>
      </c>
      <c r="DH86">
        <v>37.244999999999997</v>
      </c>
    </row>
    <row r="87" spans="1:112" x14ac:dyDescent="0.25">
      <c r="A87">
        <v>94</v>
      </c>
      <c r="B87">
        <v>462131</v>
      </c>
      <c r="C87">
        <v>533608</v>
      </c>
      <c r="D87" t="s">
        <v>2</v>
      </c>
      <c r="E87">
        <v>1</v>
      </c>
      <c r="F87">
        <v>1</v>
      </c>
      <c r="G87">
        <v>1</v>
      </c>
      <c r="H87">
        <v>83</v>
      </c>
      <c r="I87">
        <v>1</v>
      </c>
      <c r="J87">
        <v>0</v>
      </c>
      <c r="K87">
        <v>157.5</v>
      </c>
      <c r="L87">
        <v>83.2</v>
      </c>
      <c r="M87">
        <v>33.539934492315446</v>
      </c>
      <c r="N87" t="s">
        <v>110</v>
      </c>
      <c r="O87">
        <v>1</v>
      </c>
      <c r="P87">
        <v>1</v>
      </c>
      <c r="Q87">
        <v>0</v>
      </c>
      <c r="R87">
        <v>0</v>
      </c>
      <c r="S87">
        <v>0</v>
      </c>
      <c r="T87">
        <v>0</v>
      </c>
      <c r="U87">
        <v>4</v>
      </c>
      <c r="V87">
        <v>0</v>
      </c>
      <c r="W87">
        <v>3</v>
      </c>
      <c r="X87">
        <v>0</v>
      </c>
      <c r="Y87">
        <v>6</v>
      </c>
      <c r="Z87">
        <v>4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</v>
      </c>
      <c r="BH87">
        <v>1</v>
      </c>
      <c r="BI87">
        <v>0</v>
      </c>
      <c r="BJ87">
        <v>1</v>
      </c>
      <c r="BK87">
        <v>0</v>
      </c>
      <c r="BL87">
        <v>1</v>
      </c>
      <c r="BM87">
        <v>0</v>
      </c>
      <c r="BN87">
        <v>7.9</v>
      </c>
      <c r="BO87" t="s">
        <v>109</v>
      </c>
      <c r="BP87">
        <v>15</v>
      </c>
      <c r="BQ87">
        <v>18</v>
      </c>
      <c r="BR87" t="s">
        <v>109</v>
      </c>
      <c r="BS87" t="s">
        <v>109</v>
      </c>
      <c r="BT87" t="s">
        <v>109</v>
      </c>
      <c r="BU87">
        <v>315</v>
      </c>
      <c r="BV87">
        <v>15</v>
      </c>
      <c r="BW87">
        <v>116.2</v>
      </c>
      <c r="BX87" t="s">
        <v>109</v>
      </c>
      <c r="BY87">
        <v>1.8</v>
      </c>
      <c r="BZ87">
        <v>0.09</v>
      </c>
      <c r="CA87">
        <v>120</v>
      </c>
      <c r="CB87">
        <v>0.5</v>
      </c>
      <c r="CC87">
        <v>1</v>
      </c>
      <c r="CD87">
        <v>3</v>
      </c>
      <c r="CE87">
        <v>4</v>
      </c>
      <c r="CF87">
        <v>4</v>
      </c>
      <c r="CK87">
        <v>2</v>
      </c>
      <c r="CL87">
        <f>VLOOKUP(B87,'Inflammatory Mediators'!B$3:W$147,2,FALSE)</f>
        <v>0</v>
      </c>
      <c r="CM87">
        <f>VLOOKUP(B87,'Inflammatory Mediators'!B$3:W$147,3,FALSE)</f>
        <v>0</v>
      </c>
      <c r="CN87">
        <f>VLOOKUP(B87,'Inflammatory Mediators'!B$3:W$147,4,FALSE)</f>
        <v>2.42</v>
      </c>
      <c r="CO87">
        <f>VLOOKUP(B87,'Inflammatory Mediators'!B$3:W$147,5,FALSE)</f>
        <v>3.56</v>
      </c>
      <c r="CP87">
        <f>VLOOKUP(B87,'Inflammatory Mediators'!B$3:W$147,6,FALSE)</f>
        <v>0.41</v>
      </c>
      <c r="CQ87">
        <f>VLOOKUP(B87,'Inflammatory Mediators'!B$3:W$147,7,FALSE)</f>
        <v>0.72499999999999998</v>
      </c>
      <c r="CR87">
        <f>VLOOKUP(B87,'Inflammatory Mediators'!B$3:W$147,8,FALSE)</f>
        <v>23.195</v>
      </c>
      <c r="CS87">
        <f>VLOOKUP(B87,'Inflammatory Mediators'!B$3:W$147,9,FALSE)</f>
        <v>3.14</v>
      </c>
      <c r="CT87">
        <f>VLOOKUP(B87,'Inflammatory Mediators'!B$3:W$147,10,FALSE)</f>
        <v>4.5</v>
      </c>
      <c r="CU87">
        <f>VLOOKUP(B87,'Inflammatory Mediators'!B$3:W$147,11,FALSE)</f>
        <v>1.175</v>
      </c>
      <c r="CV87">
        <f>VLOOKUP(B87,'Inflammatory Mediators'!B$3:W$147,12,FALSE)</f>
        <v>1.2749999999999999</v>
      </c>
      <c r="CW87">
        <f>VLOOKUP(B87,'Inflammatory Mediators'!B$3:W$147,13,FALSE)</f>
        <v>0</v>
      </c>
      <c r="CX87">
        <f>VLOOKUP(B87,'Inflammatory Mediators'!B$3:W$147,14,FALSE)</f>
        <v>0</v>
      </c>
      <c r="CY87">
        <f>VLOOKUP(B87,'Inflammatory Mediators'!B$3:W$147,15,FALSE)</f>
        <v>0.86</v>
      </c>
      <c r="CZ87">
        <f>VLOOKUP(B87,'Inflammatory Mediators'!B$3:W$147,16,FALSE)</f>
        <v>86.644999999999996</v>
      </c>
      <c r="DA87">
        <f>VLOOKUP(B87,'Inflammatory Mediators'!B$3:W$147,17,FALSE)</f>
        <v>38.855000000000004</v>
      </c>
      <c r="DB87">
        <f>VLOOKUP(B87,'Inflammatory Mediators'!B$3:W$147,18,FALSE)</f>
        <v>48.475000000000001</v>
      </c>
      <c r="DC87">
        <f>VLOOKUP(B87,'Inflammatory Mediators'!B$3:W$147,19,FALSE)</f>
        <v>0.04</v>
      </c>
      <c r="DD87">
        <f>VLOOKUP(B87,'Inflammatory Mediators'!B$3:W$147,20,FALSE)</f>
        <v>8.5249999999999986</v>
      </c>
      <c r="DE87">
        <f>VLOOKUP(B87,'Inflammatory Mediators'!B$3:W$147,21,FALSE)</f>
        <v>1.06</v>
      </c>
      <c r="DF87">
        <f>VLOOKUP(B87,'Inflammatory Mediators'!B$3:W$147,22,FALSE)</f>
        <v>0</v>
      </c>
      <c r="DG87">
        <v>169.49600000000001</v>
      </c>
      <c r="DH87">
        <v>0.24299999999999999</v>
      </c>
    </row>
    <row r="88" spans="1:112" x14ac:dyDescent="0.25">
      <c r="A88">
        <v>95</v>
      </c>
      <c r="B88">
        <v>162361</v>
      </c>
      <c r="C88">
        <v>233838</v>
      </c>
      <c r="D88" t="s">
        <v>2</v>
      </c>
      <c r="E88">
        <v>1</v>
      </c>
      <c r="F88">
        <v>1</v>
      </c>
      <c r="G88">
        <v>1</v>
      </c>
      <c r="H88">
        <v>72</v>
      </c>
      <c r="I88">
        <v>0</v>
      </c>
      <c r="J88">
        <v>0</v>
      </c>
      <c r="K88">
        <v>172.7</v>
      </c>
      <c r="L88">
        <v>63.4</v>
      </c>
      <c r="M88">
        <v>21.257127759696555</v>
      </c>
      <c r="N88" t="s">
        <v>109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>
        <v>3</v>
      </c>
      <c r="X88">
        <v>1</v>
      </c>
      <c r="Y88">
        <v>3</v>
      </c>
      <c r="Z88">
        <v>3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0</v>
      </c>
      <c r="AU88">
        <v>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 t="s">
        <v>109</v>
      </c>
      <c r="BO88" t="s">
        <v>109</v>
      </c>
      <c r="BP88">
        <v>64</v>
      </c>
      <c r="BQ88">
        <v>84</v>
      </c>
      <c r="BR88" t="s">
        <v>109</v>
      </c>
      <c r="BS88" t="s">
        <v>109</v>
      </c>
      <c r="BT88">
        <v>393</v>
      </c>
      <c r="BU88">
        <v>7293</v>
      </c>
      <c r="BV88" t="s">
        <v>109</v>
      </c>
      <c r="BW88">
        <v>1473</v>
      </c>
      <c r="BX88">
        <v>327</v>
      </c>
      <c r="BY88">
        <v>1.2</v>
      </c>
      <c r="BZ88">
        <v>0.24</v>
      </c>
      <c r="CA88">
        <v>113</v>
      </c>
      <c r="CB88">
        <v>0.76</v>
      </c>
      <c r="CC88">
        <v>0</v>
      </c>
      <c r="CD88">
        <v>1</v>
      </c>
      <c r="CE88">
        <v>5</v>
      </c>
      <c r="CF88">
        <v>5</v>
      </c>
      <c r="CK88">
        <v>1</v>
      </c>
      <c r="CL88">
        <f>VLOOKUP(B88,'Inflammatory Mediators'!B$3:W$147,2,FALSE)</f>
        <v>5.5600000000000005</v>
      </c>
      <c r="CM88">
        <f>VLOOKUP(B88,'Inflammatory Mediators'!B$3:W$147,3,FALSE)</f>
        <v>6.1150000000000002</v>
      </c>
      <c r="CN88">
        <f>VLOOKUP(B88,'Inflammatory Mediators'!B$3:W$147,4,FALSE)</f>
        <v>0.77</v>
      </c>
      <c r="CO88">
        <f>VLOOKUP(B88,'Inflammatory Mediators'!B$3:W$147,5,FALSE)</f>
        <v>1.9300000000000002</v>
      </c>
      <c r="CP88">
        <f>VLOOKUP(B88,'Inflammatory Mediators'!B$3:W$147,6,FALSE)</f>
        <v>4.1449999999999996</v>
      </c>
      <c r="CQ88">
        <f>VLOOKUP(B88,'Inflammatory Mediators'!B$3:W$147,7,FALSE)</f>
        <v>5.3650000000000002</v>
      </c>
      <c r="CR88">
        <f>VLOOKUP(B88,'Inflammatory Mediators'!B$3:W$147,8,FALSE)</f>
        <v>22.22</v>
      </c>
      <c r="CS88">
        <f>VLOOKUP(B88,'Inflammatory Mediators'!B$3:W$147,9,FALSE)</f>
        <v>4.3899999999999997</v>
      </c>
      <c r="CT88">
        <f>VLOOKUP(B88,'Inflammatory Mediators'!B$3:W$147,10,FALSE)</f>
        <v>5.2750000000000004</v>
      </c>
      <c r="CU88">
        <f>VLOOKUP(B88,'Inflammatory Mediators'!B$3:W$147,11,FALSE)</f>
        <v>1.5</v>
      </c>
      <c r="CV88">
        <f>VLOOKUP(B88,'Inflammatory Mediators'!B$3:W$147,12,FALSE)</f>
        <v>0.45999999999999996</v>
      </c>
      <c r="CW88">
        <f>VLOOKUP(B88,'Inflammatory Mediators'!B$3:W$147,13,FALSE)</f>
        <v>4.8899999999999997</v>
      </c>
      <c r="CX88">
        <f>VLOOKUP(B88,'Inflammatory Mediators'!B$3:W$147,14,FALSE)</f>
        <v>6.3599999999999994</v>
      </c>
      <c r="CY88">
        <f>VLOOKUP(B88,'Inflammatory Mediators'!B$3:W$147,15,FALSE)</f>
        <v>2.48</v>
      </c>
      <c r="CZ88">
        <f>VLOOKUP(B88,'Inflammatory Mediators'!B$3:W$147,16,FALSE)</f>
        <v>39.81</v>
      </c>
      <c r="DA88">
        <f>VLOOKUP(B88,'Inflammatory Mediators'!B$3:W$147,17,FALSE)</f>
        <v>24.615000000000002</v>
      </c>
      <c r="DB88">
        <f>VLOOKUP(B88,'Inflammatory Mediators'!B$3:W$147,18,FALSE)</f>
        <v>10.45</v>
      </c>
      <c r="DC88">
        <f>VLOOKUP(B88,'Inflammatory Mediators'!B$3:W$147,19,FALSE)</f>
        <v>0</v>
      </c>
      <c r="DD88">
        <f>VLOOKUP(B88,'Inflammatory Mediators'!B$3:W$147,20,FALSE)</f>
        <v>2.5</v>
      </c>
      <c r="DE88">
        <f>VLOOKUP(B88,'Inflammatory Mediators'!B$3:W$147,21,FALSE)</f>
        <v>2.64</v>
      </c>
      <c r="DF88">
        <f>VLOOKUP(B88,'Inflammatory Mediators'!B$3:W$147,22,FALSE)</f>
        <v>2.75</v>
      </c>
      <c r="DG88">
        <v>226.375</v>
      </c>
      <c r="DH88">
        <v>0.09</v>
      </c>
    </row>
    <row r="89" spans="1:112" x14ac:dyDescent="0.25">
      <c r="A89">
        <v>96</v>
      </c>
      <c r="B89">
        <v>472562</v>
      </c>
      <c r="C89">
        <v>544039</v>
      </c>
      <c r="D89" t="s">
        <v>2</v>
      </c>
      <c r="E89">
        <v>1</v>
      </c>
      <c r="F89">
        <v>1</v>
      </c>
      <c r="G89">
        <v>1</v>
      </c>
      <c r="H89">
        <v>57</v>
      </c>
      <c r="I89">
        <v>0</v>
      </c>
      <c r="J89">
        <v>0</v>
      </c>
      <c r="K89">
        <v>160</v>
      </c>
      <c r="L89">
        <v>80</v>
      </c>
      <c r="M89">
        <v>31.249999999999993</v>
      </c>
      <c r="N89" t="s">
        <v>110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4</v>
      </c>
      <c r="V89">
        <v>0</v>
      </c>
      <c r="W89">
        <v>3</v>
      </c>
      <c r="X89">
        <v>0</v>
      </c>
      <c r="Y89">
        <v>1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</v>
      </c>
      <c r="BM89">
        <v>0</v>
      </c>
      <c r="BN89" t="s">
        <v>109</v>
      </c>
      <c r="BO89">
        <v>91</v>
      </c>
      <c r="BP89">
        <v>35</v>
      </c>
      <c r="BQ89">
        <v>56</v>
      </c>
      <c r="BR89" t="s">
        <v>109</v>
      </c>
      <c r="BS89" t="s">
        <v>109</v>
      </c>
      <c r="BT89" t="s">
        <v>109</v>
      </c>
      <c r="BU89">
        <v>633</v>
      </c>
      <c r="BV89" t="s">
        <v>109</v>
      </c>
      <c r="BW89">
        <v>528.1</v>
      </c>
      <c r="BX89">
        <v>261</v>
      </c>
      <c r="BY89">
        <v>0.7</v>
      </c>
      <c r="BZ89" t="s">
        <v>109</v>
      </c>
      <c r="CA89">
        <v>110</v>
      </c>
      <c r="CB89">
        <v>1.1200000000000001</v>
      </c>
      <c r="CC89">
        <v>0</v>
      </c>
      <c r="CD89">
        <v>1</v>
      </c>
      <c r="CE89">
        <v>5</v>
      </c>
      <c r="CF89">
        <v>5</v>
      </c>
      <c r="CK89">
        <v>1</v>
      </c>
      <c r="CL89">
        <f>VLOOKUP(B89,'Inflammatory Mediators'!B$3:W$147,2,FALSE)</f>
        <v>1.28</v>
      </c>
      <c r="CM89">
        <f>VLOOKUP(B89,'Inflammatory Mediators'!B$3:W$147,3,FALSE)</f>
        <v>0</v>
      </c>
      <c r="CN89">
        <f>VLOOKUP(B89,'Inflammatory Mediators'!B$3:W$147,4,FALSE)</f>
        <v>0.26</v>
      </c>
      <c r="CO89">
        <f>VLOOKUP(B89,'Inflammatory Mediators'!B$3:W$147,5,FALSE)</f>
        <v>2.3849999999999998</v>
      </c>
      <c r="CP89">
        <f>VLOOKUP(B89,'Inflammatory Mediators'!B$3:W$147,6,FALSE)</f>
        <v>1.26</v>
      </c>
      <c r="CQ89">
        <f>VLOOKUP(B89,'Inflammatory Mediators'!B$3:W$147,7,FALSE)</f>
        <v>0</v>
      </c>
      <c r="CR89">
        <f>VLOOKUP(B89,'Inflammatory Mediators'!B$3:W$147,8,FALSE)</f>
        <v>23.274999999999999</v>
      </c>
      <c r="CS89">
        <f>VLOOKUP(B89,'Inflammatory Mediators'!B$3:W$147,9,FALSE)</f>
        <v>0.68</v>
      </c>
      <c r="CT89">
        <f>VLOOKUP(B89,'Inflammatory Mediators'!B$3:W$147,10,FALSE)</f>
        <v>3.3200000000000003</v>
      </c>
      <c r="CU89">
        <f>VLOOKUP(B89,'Inflammatory Mediators'!B$3:W$147,11,FALSE)</f>
        <v>4.2300000000000004</v>
      </c>
      <c r="CV89">
        <f>VLOOKUP(B89,'Inflammatory Mediators'!B$3:W$147,12,FALSE)</f>
        <v>0</v>
      </c>
      <c r="CW89">
        <f>VLOOKUP(B89,'Inflammatory Mediators'!B$3:W$147,13,FALSE)</f>
        <v>1.33</v>
      </c>
      <c r="CX89">
        <f>VLOOKUP(B89,'Inflammatory Mediators'!B$3:W$147,14,FALSE)</f>
        <v>0.15</v>
      </c>
      <c r="CY89">
        <f>VLOOKUP(B89,'Inflammatory Mediators'!B$3:W$147,15,FALSE)</f>
        <v>0.85499999999999998</v>
      </c>
      <c r="CZ89">
        <f>VLOOKUP(B89,'Inflammatory Mediators'!B$3:W$147,16,FALSE)</f>
        <v>48.879999999999995</v>
      </c>
      <c r="DA89">
        <f>VLOOKUP(B89,'Inflammatory Mediators'!B$3:W$147,17,FALSE)</f>
        <v>55.144999999999996</v>
      </c>
      <c r="DB89">
        <f>VLOOKUP(B89,'Inflammatory Mediators'!B$3:W$147,18,FALSE)</f>
        <v>46.895000000000003</v>
      </c>
      <c r="DC89">
        <f>VLOOKUP(B89,'Inflammatory Mediators'!B$3:W$147,19,FALSE)</f>
        <v>3.5000000000000003E-2</v>
      </c>
      <c r="DD89">
        <f>VLOOKUP(B89,'Inflammatory Mediators'!B$3:W$147,20,FALSE)</f>
        <v>9.875</v>
      </c>
      <c r="DE89">
        <f>VLOOKUP(B89,'Inflammatory Mediators'!B$3:W$147,21,FALSE)</f>
        <v>0.83</v>
      </c>
      <c r="DF89">
        <f>VLOOKUP(B89,'Inflammatory Mediators'!B$3:W$147,22,FALSE)</f>
        <v>0</v>
      </c>
      <c r="DG89">
        <v>185.27</v>
      </c>
      <c r="DH89">
        <v>10.095000000000001</v>
      </c>
    </row>
    <row r="90" spans="1:112" x14ac:dyDescent="0.25">
      <c r="A90">
        <v>97</v>
      </c>
      <c r="B90">
        <v>689663</v>
      </c>
      <c r="C90">
        <v>761140</v>
      </c>
      <c r="D90" t="s">
        <v>2</v>
      </c>
      <c r="E90">
        <v>1</v>
      </c>
      <c r="F90">
        <v>1</v>
      </c>
      <c r="G90">
        <v>1</v>
      </c>
      <c r="H90">
        <v>69</v>
      </c>
      <c r="I90">
        <v>0</v>
      </c>
      <c r="J90">
        <v>0</v>
      </c>
      <c r="K90">
        <v>185.4</v>
      </c>
      <c r="L90">
        <v>75.7</v>
      </c>
      <c r="M90">
        <v>22.022997012785556</v>
      </c>
      <c r="N90" t="s">
        <v>109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</v>
      </c>
      <c r="V90">
        <v>0</v>
      </c>
      <c r="W90">
        <v>3</v>
      </c>
      <c r="X90">
        <v>1</v>
      </c>
      <c r="Y90">
        <v>2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1</v>
      </c>
      <c r="BL90">
        <v>1</v>
      </c>
      <c r="BM90">
        <v>0</v>
      </c>
      <c r="BN90">
        <v>7.8</v>
      </c>
      <c r="BO90" t="s">
        <v>109</v>
      </c>
      <c r="BP90">
        <v>12</v>
      </c>
      <c r="BQ90">
        <v>14</v>
      </c>
      <c r="BR90" t="s">
        <v>109</v>
      </c>
      <c r="BS90" t="s">
        <v>109</v>
      </c>
      <c r="BT90" t="s">
        <v>109</v>
      </c>
      <c r="BU90">
        <v>4327</v>
      </c>
      <c r="BV90" t="s">
        <v>109</v>
      </c>
      <c r="BW90">
        <v>189.2</v>
      </c>
      <c r="BX90">
        <v>171</v>
      </c>
      <c r="BY90">
        <v>3</v>
      </c>
      <c r="BZ90">
        <v>0.16</v>
      </c>
      <c r="CA90">
        <v>232</v>
      </c>
      <c r="CB90">
        <v>1.95</v>
      </c>
      <c r="CC90">
        <v>0</v>
      </c>
      <c r="CD90">
        <v>2</v>
      </c>
      <c r="CE90">
        <v>5</v>
      </c>
      <c r="CF90">
        <v>5</v>
      </c>
      <c r="CK90">
        <v>1</v>
      </c>
      <c r="CL90">
        <f>VLOOKUP(B90,'Inflammatory Mediators'!B$3:W$147,2,FALSE)</f>
        <v>3.2</v>
      </c>
      <c r="CM90">
        <f>VLOOKUP(B90,'Inflammatory Mediators'!B$3:W$147,3,FALSE)</f>
        <v>0</v>
      </c>
      <c r="CN90">
        <f>VLOOKUP(B90,'Inflammatory Mediators'!B$3:W$147,4,FALSE)</f>
        <v>0.13</v>
      </c>
      <c r="CO90">
        <f>VLOOKUP(B90,'Inflammatory Mediators'!B$3:W$147,5,FALSE)</f>
        <v>1.5449999999999999</v>
      </c>
      <c r="CP90">
        <f>VLOOKUP(B90,'Inflammatory Mediators'!B$3:W$147,6,FALSE)</f>
        <v>1.6749999999999998</v>
      </c>
      <c r="CQ90">
        <f>VLOOKUP(B90,'Inflammatory Mediators'!B$3:W$147,7,FALSE)</f>
        <v>2.85</v>
      </c>
      <c r="CR90">
        <f>VLOOKUP(B90,'Inflammatory Mediators'!B$3:W$147,8,FALSE)</f>
        <v>9.8150000000000013</v>
      </c>
      <c r="CS90">
        <f>VLOOKUP(B90,'Inflammatory Mediators'!B$3:W$147,9,FALSE)</f>
        <v>2.7250000000000001</v>
      </c>
      <c r="CT90">
        <f>VLOOKUP(B90,'Inflammatory Mediators'!B$3:W$147,10,FALSE)</f>
        <v>3.3200000000000003</v>
      </c>
      <c r="CU90">
        <f>VLOOKUP(B90,'Inflammatory Mediators'!B$3:W$147,11,FALSE)</f>
        <v>0.82499999999999996</v>
      </c>
      <c r="CV90">
        <f>VLOOKUP(B90,'Inflammatory Mediators'!B$3:W$147,12,FALSE)</f>
        <v>1.19</v>
      </c>
      <c r="CW90">
        <f>VLOOKUP(B90,'Inflammatory Mediators'!B$3:W$147,13,FALSE)</f>
        <v>1.825</v>
      </c>
      <c r="CX90">
        <f>VLOOKUP(B90,'Inflammatory Mediators'!B$3:W$147,14,FALSE)</f>
        <v>0</v>
      </c>
      <c r="CY90">
        <f>VLOOKUP(B90,'Inflammatory Mediators'!B$3:W$147,15,FALSE)</f>
        <v>1.6</v>
      </c>
      <c r="CZ90">
        <f>VLOOKUP(B90,'Inflammatory Mediators'!B$3:W$147,16,FALSE)</f>
        <v>44.22</v>
      </c>
      <c r="DA90">
        <f>VLOOKUP(B90,'Inflammatory Mediators'!B$3:W$147,17,FALSE)</f>
        <v>24.234999999999999</v>
      </c>
      <c r="DB90">
        <f>VLOOKUP(B90,'Inflammatory Mediators'!B$3:W$147,18,FALSE)</f>
        <v>4.75</v>
      </c>
      <c r="DC90">
        <f>VLOOKUP(B90,'Inflammatory Mediators'!B$3:W$147,19,FALSE)</f>
        <v>3.5000000000000003E-2</v>
      </c>
      <c r="DD90">
        <f>VLOOKUP(B90,'Inflammatory Mediators'!B$3:W$147,20,FALSE)</f>
        <v>2.5049999999999999</v>
      </c>
      <c r="DE90">
        <f>VLOOKUP(B90,'Inflammatory Mediators'!B$3:W$147,21,FALSE)</f>
        <v>1.5150000000000001</v>
      </c>
      <c r="DF90">
        <f>VLOOKUP(B90,'Inflammatory Mediators'!B$3:W$147,22,FALSE)</f>
        <v>0</v>
      </c>
      <c r="DG90">
        <v>156.142</v>
      </c>
      <c r="DH90">
        <v>2.6999999999999996E-2</v>
      </c>
    </row>
    <row r="91" spans="1:112" x14ac:dyDescent="0.25">
      <c r="A91">
        <v>98</v>
      </c>
      <c r="B91">
        <v>699775</v>
      </c>
      <c r="C91">
        <v>771252</v>
      </c>
      <c r="D91" t="s">
        <v>2</v>
      </c>
      <c r="E91">
        <v>1</v>
      </c>
      <c r="F91">
        <v>1</v>
      </c>
      <c r="G91">
        <v>1</v>
      </c>
      <c r="H91">
        <v>62</v>
      </c>
      <c r="I91">
        <v>1</v>
      </c>
      <c r="J91">
        <v>0</v>
      </c>
      <c r="K91">
        <v>149.9</v>
      </c>
      <c r="L91">
        <v>114</v>
      </c>
      <c r="M91">
        <v>50.734289837877228</v>
      </c>
      <c r="N91" t="s">
        <v>111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>
        <v>3</v>
      </c>
      <c r="X91">
        <v>1</v>
      </c>
      <c r="Y91">
        <v>9</v>
      </c>
      <c r="Z91">
        <v>2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2</v>
      </c>
      <c r="AL91">
        <v>1</v>
      </c>
      <c r="AM91">
        <v>0</v>
      </c>
      <c r="AN91">
        <v>2</v>
      </c>
      <c r="AO91">
        <v>0</v>
      </c>
      <c r="AP91">
        <v>0</v>
      </c>
      <c r="AQ91">
        <v>0</v>
      </c>
      <c r="AR91">
        <v>0</v>
      </c>
      <c r="AS91">
        <v>1</v>
      </c>
      <c r="AT91">
        <v>1</v>
      </c>
      <c r="AU91">
        <v>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2</v>
      </c>
      <c r="BM91">
        <v>0</v>
      </c>
      <c r="BN91">
        <v>7.6</v>
      </c>
      <c r="BO91" t="s">
        <v>109</v>
      </c>
      <c r="BP91">
        <v>44</v>
      </c>
      <c r="BQ91">
        <v>49</v>
      </c>
      <c r="BR91" t="s">
        <v>109</v>
      </c>
      <c r="BS91" t="s">
        <v>109</v>
      </c>
      <c r="BT91" t="s">
        <v>109</v>
      </c>
      <c r="BU91">
        <v>1420</v>
      </c>
      <c r="BV91" t="s">
        <v>109</v>
      </c>
      <c r="BW91">
        <v>1387</v>
      </c>
      <c r="BX91">
        <v>249</v>
      </c>
      <c r="BY91" t="s">
        <v>109</v>
      </c>
      <c r="BZ91" t="s">
        <v>109</v>
      </c>
      <c r="CA91">
        <v>246</v>
      </c>
      <c r="CB91">
        <v>4.91</v>
      </c>
      <c r="CC91">
        <v>1</v>
      </c>
      <c r="CD91">
        <v>4</v>
      </c>
      <c r="CE91">
        <v>5</v>
      </c>
      <c r="CF91">
        <v>5</v>
      </c>
      <c r="CK91">
        <v>1</v>
      </c>
      <c r="CL91" t="e">
        <f>VLOOKUP(B91,'Inflammatory Mediators'!B$3:W$147,2,FALSE)</f>
        <v>#N/A</v>
      </c>
      <c r="CM91" t="e">
        <f>VLOOKUP(B91,'Inflammatory Mediators'!B$3:W$147,3,FALSE)</f>
        <v>#N/A</v>
      </c>
      <c r="CN91" t="e">
        <f>VLOOKUP(B91,'Inflammatory Mediators'!B$3:W$147,4,FALSE)</f>
        <v>#N/A</v>
      </c>
      <c r="CO91" t="e">
        <f>VLOOKUP(B91,'Inflammatory Mediators'!B$3:W$147,5,FALSE)</f>
        <v>#N/A</v>
      </c>
      <c r="CP91" t="e">
        <f>VLOOKUP(B91,'Inflammatory Mediators'!B$3:W$147,6,FALSE)</f>
        <v>#N/A</v>
      </c>
      <c r="CQ91" t="e">
        <f>VLOOKUP(B91,'Inflammatory Mediators'!B$3:W$147,7,FALSE)</f>
        <v>#N/A</v>
      </c>
      <c r="CR91" t="e">
        <f>VLOOKUP(B91,'Inflammatory Mediators'!B$3:W$147,8,FALSE)</f>
        <v>#N/A</v>
      </c>
      <c r="CS91" t="e">
        <f>VLOOKUP(B91,'Inflammatory Mediators'!B$3:W$147,9,FALSE)</f>
        <v>#N/A</v>
      </c>
      <c r="CT91" t="e">
        <f>VLOOKUP(B91,'Inflammatory Mediators'!B$3:W$147,10,FALSE)</f>
        <v>#N/A</v>
      </c>
      <c r="CU91" t="e">
        <f>VLOOKUP(B91,'Inflammatory Mediators'!B$3:W$147,11,FALSE)</f>
        <v>#N/A</v>
      </c>
      <c r="CV91" t="e">
        <f>VLOOKUP(B91,'Inflammatory Mediators'!B$3:W$147,12,FALSE)</f>
        <v>#N/A</v>
      </c>
      <c r="CW91" t="e">
        <f>VLOOKUP(B91,'Inflammatory Mediators'!B$3:W$147,13,FALSE)</f>
        <v>#N/A</v>
      </c>
      <c r="CX91" t="e">
        <f>VLOOKUP(B91,'Inflammatory Mediators'!B$3:W$147,14,FALSE)</f>
        <v>#N/A</v>
      </c>
      <c r="CY91" t="e">
        <f>VLOOKUP(B91,'Inflammatory Mediators'!B$3:W$147,15,FALSE)</f>
        <v>#N/A</v>
      </c>
      <c r="CZ91" t="e">
        <f>VLOOKUP(B91,'Inflammatory Mediators'!B$3:W$147,16,FALSE)</f>
        <v>#N/A</v>
      </c>
      <c r="DA91" t="e">
        <f>VLOOKUP(B91,'Inflammatory Mediators'!B$3:W$147,17,FALSE)</f>
        <v>#N/A</v>
      </c>
      <c r="DB91" t="e">
        <f>VLOOKUP(B91,'Inflammatory Mediators'!B$3:W$147,18,FALSE)</f>
        <v>#N/A</v>
      </c>
      <c r="DC91" t="e">
        <f>VLOOKUP(B91,'Inflammatory Mediators'!B$3:W$147,19,FALSE)</f>
        <v>#N/A</v>
      </c>
      <c r="DD91" t="e">
        <f>VLOOKUP(B91,'Inflammatory Mediators'!B$3:W$147,20,FALSE)</f>
        <v>#N/A</v>
      </c>
      <c r="DE91" t="e">
        <f>VLOOKUP(B91,'Inflammatory Mediators'!B$3:W$147,21,FALSE)</f>
        <v>#N/A</v>
      </c>
      <c r="DF91" t="e">
        <f>VLOOKUP(B91,'Inflammatory Mediators'!B$3:W$147,22,FALSE)</f>
        <v>#N/A</v>
      </c>
      <c r="DG91">
        <v>282.15800000000002</v>
      </c>
      <c r="DH91">
        <v>0.12</v>
      </c>
    </row>
    <row r="92" spans="1:112" x14ac:dyDescent="0.25">
      <c r="A92">
        <v>99</v>
      </c>
      <c r="B92">
        <v>593786</v>
      </c>
      <c r="C92">
        <v>665263</v>
      </c>
      <c r="D92" t="s">
        <v>2</v>
      </c>
      <c r="E92">
        <v>1</v>
      </c>
      <c r="F92">
        <v>1</v>
      </c>
      <c r="G92">
        <v>1</v>
      </c>
      <c r="H92">
        <v>64</v>
      </c>
      <c r="I92">
        <v>1</v>
      </c>
      <c r="J92">
        <v>1</v>
      </c>
      <c r="K92">
        <v>160</v>
      </c>
      <c r="L92">
        <v>98.5</v>
      </c>
      <c r="M92">
        <v>38.476562499999993</v>
      </c>
      <c r="N92" t="s">
        <v>112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13</v>
      </c>
      <c r="V92">
        <v>0</v>
      </c>
      <c r="W92">
        <v>3</v>
      </c>
      <c r="X92">
        <v>1</v>
      </c>
      <c r="Y92">
        <v>4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2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</v>
      </c>
      <c r="BH92">
        <v>1</v>
      </c>
      <c r="BI92">
        <v>0</v>
      </c>
      <c r="BJ92">
        <v>0</v>
      </c>
      <c r="BK92">
        <v>0</v>
      </c>
      <c r="BL92">
        <v>1</v>
      </c>
      <c r="BM92">
        <v>0</v>
      </c>
      <c r="BN92">
        <v>6.7</v>
      </c>
      <c r="BO92" t="s">
        <v>109</v>
      </c>
      <c r="BP92">
        <v>31</v>
      </c>
      <c r="BQ92">
        <v>45</v>
      </c>
      <c r="BR92" t="s">
        <v>109</v>
      </c>
      <c r="BS92" t="s">
        <v>109</v>
      </c>
      <c r="BT92">
        <v>773</v>
      </c>
      <c r="BU92">
        <v>818</v>
      </c>
      <c r="BV92">
        <v>80</v>
      </c>
      <c r="BW92">
        <v>1772</v>
      </c>
      <c r="BX92">
        <v>527</v>
      </c>
      <c r="BY92">
        <v>2.6</v>
      </c>
      <c r="BZ92">
        <v>0.31</v>
      </c>
      <c r="CA92">
        <v>186</v>
      </c>
      <c r="CB92">
        <v>1.25</v>
      </c>
      <c r="CC92">
        <v>1</v>
      </c>
      <c r="CD92">
        <v>4</v>
      </c>
      <c r="CE92">
        <v>5</v>
      </c>
      <c r="CF92">
        <v>6</v>
      </c>
      <c r="CG92">
        <v>6</v>
      </c>
      <c r="CK92">
        <v>2</v>
      </c>
      <c r="CL92" t="e">
        <f>VLOOKUP(B92,'Inflammatory Mediators'!B$3:W$147,2,FALSE)</f>
        <v>#N/A</v>
      </c>
      <c r="CM92" t="e">
        <f>VLOOKUP(B92,'Inflammatory Mediators'!B$3:W$147,3,FALSE)</f>
        <v>#N/A</v>
      </c>
      <c r="CN92" t="e">
        <f>VLOOKUP(B92,'Inflammatory Mediators'!B$3:W$147,4,FALSE)</f>
        <v>#N/A</v>
      </c>
      <c r="CO92" t="e">
        <f>VLOOKUP(B92,'Inflammatory Mediators'!B$3:W$147,5,FALSE)</f>
        <v>#N/A</v>
      </c>
      <c r="CP92" t="e">
        <f>VLOOKUP(B92,'Inflammatory Mediators'!B$3:W$147,6,FALSE)</f>
        <v>#N/A</v>
      </c>
      <c r="CQ92" t="e">
        <f>VLOOKUP(B92,'Inflammatory Mediators'!B$3:W$147,7,FALSE)</f>
        <v>#N/A</v>
      </c>
      <c r="CR92" t="e">
        <f>VLOOKUP(B92,'Inflammatory Mediators'!B$3:W$147,8,FALSE)</f>
        <v>#N/A</v>
      </c>
      <c r="CS92" t="e">
        <f>VLOOKUP(B92,'Inflammatory Mediators'!B$3:W$147,9,FALSE)</f>
        <v>#N/A</v>
      </c>
      <c r="CT92" t="e">
        <f>VLOOKUP(B92,'Inflammatory Mediators'!B$3:W$147,10,FALSE)</f>
        <v>#N/A</v>
      </c>
      <c r="CU92" t="e">
        <f>VLOOKUP(B92,'Inflammatory Mediators'!B$3:W$147,11,FALSE)</f>
        <v>#N/A</v>
      </c>
      <c r="CV92" t="e">
        <f>VLOOKUP(B92,'Inflammatory Mediators'!B$3:W$147,12,FALSE)</f>
        <v>#N/A</v>
      </c>
      <c r="CW92" t="e">
        <f>VLOOKUP(B92,'Inflammatory Mediators'!B$3:W$147,13,FALSE)</f>
        <v>#N/A</v>
      </c>
      <c r="CX92" t="e">
        <f>VLOOKUP(B92,'Inflammatory Mediators'!B$3:W$147,14,FALSE)</f>
        <v>#N/A</v>
      </c>
      <c r="CY92" t="e">
        <f>VLOOKUP(B92,'Inflammatory Mediators'!B$3:W$147,15,FALSE)</f>
        <v>#N/A</v>
      </c>
      <c r="CZ92" t="e">
        <f>VLOOKUP(B92,'Inflammatory Mediators'!B$3:W$147,16,FALSE)</f>
        <v>#N/A</v>
      </c>
      <c r="DA92" t="e">
        <f>VLOOKUP(B92,'Inflammatory Mediators'!B$3:W$147,17,FALSE)</f>
        <v>#N/A</v>
      </c>
      <c r="DB92" t="e">
        <f>VLOOKUP(B92,'Inflammatory Mediators'!B$3:W$147,18,FALSE)</f>
        <v>#N/A</v>
      </c>
      <c r="DC92" t="e">
        <f>VLOOKUP(B92,'Inflammatory Mediators'!B$3:W$147,19,FALSE)</f>
        <v>#N/A</v>
      </c>
      <c r="DD92" t="e">
        <f>VLOOKUP(B92,'Inflammatory Mediators'!B$3:W$147,20,FALSE)</f>
        <v>#N/A</v>
      </c>
      <c r="DE92" t="e">
        <f>VLOOKUP(B92,'Inflammatory Mediators'!B$3:W$147,21,FALSE)</f>
        <v>#N/A</v>
      </c>
      <c r="DF92" t="e">
        <f>VLOOKUP(B92,'Inflammatory Mediators'!B$3:W$147,22,FALSE)</f>
        <v>#N/A</v>
      </c>
      <c r="DG92">
        <v>219.4</v>
      </c>
      <c r="DH92">
        <v>8.7000000000000008E-2</v>
      </c>
    </row>
    <row r="93" spans="1:112" x14ac:dyDescent="0.25">
      <c r="A93">
        <v>100</v>
      </c>
      <c r="B93">
        <v>145303</v>
      </c>
      <c r="C93">
        <v>216780</v>
      </c>
      <c r="D93" t="s">
        <v>2</v>
      </c>
      <c r="E93">
        <v>1</v>
      </c>
      <c r="F93">
        <v>1</v>
      </c>
      <c r="G93">
        <v>1</v>
      </c>
      <c r="H93">
        <v>76</v>
      </c>
      <c r="I93">
        <v>0</v>
      </c>
      <c r="J93">
        <v>0</v>
      </c>
      <c r="K93">
        <v>185.4</v>
      </c>
      <c r="L93">
        <v>92.6</v>
      </c>
      <c r="M93">
        <v>26.939623822773346</v>
      </c>
      <c r="N93" t="s">
        <v>109</v>
      </c>
      <c r="O93">
        <v>0</v>
      </c>
      <c r="P93">
        <v>0</v>
      </c>
      <c r="Q93">
        <v>0</v>
      </c>
      <c r="R93">
        <v>0</v>
      </c>
      <c r="S93">
        <v>1</v>
      </c>
      <c r="T93">
        <v>9</v>
      </c>
      <c r="U93">
        <v>9</v>
      </c>
      <c r="V93">
        <v>1</v>
      </c>
      <c r="W93">
        <v>3</v>
      </c>
      <c r="X93">
        <v>0</v>
      </c>
      <c r="Y93">
        <v>3</v>
      </c>
      <c r="Z93">
        <v>3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1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14.3</v>
      </c>
      <c r="BO93" t="s">
        <v>109</v>
      </c>
      <c r="BP93">
        <v>33</v>
      </c>
      <c r="BQ93">
        <v>48</v>
      </c>
      <c r="BR93" t="s">
        <v>109</v>
      </c>
      <c r="BS93" t="s">
        <v>109</v>
      </c>
      <c r="BT93">
        <v>697</v>
      </c>
      <c r="BU93">
        <v>1002</v>
      </c>
      <c r="BV93">
        <v>51</v>
      </c>
      <c r="BW93">
        <v>10926</v>
      </c>
      <c r="BX93">
        <v>754</v>
      </c>
      <c r="BY93">
        <v>4.9000000000000004</v>
      </c>
      <c r="BZ93">
        <v>4.6500000000000004</v>
      </c>
      <c r="CA93">
        <v>498</v>
      </c>
      <c r="CB93">
        <v>1.82</v>
      </c>
      <c r="CC93">
        <v>1</v>
      </c>
      <c r="CD93">
        <v>3</v>
      </c>
      <c r="CE93">
        <v>6</v>
      </c>
      <c r="CF93">
        <v>7</v>
      </c>
      <c r="CG93">
        <v>7</v>
      </c>
      <c r="CK93">
        <v>8</v>
      </c>
      <c r="CL93">
        <f>VLOOKUP(B93,'Inflammatory Mediators'!B$3:W$147,2,FALSE)</f>
        <v>2.56</v>
      </c>
      <c r="CM93">
        <f>VLOOKUP(B93,'Inflammatory Mediators'!B$3:W$147,3,FALSE)</f>
        <v>6.59</v>
      </c>
      <c r="CN93">
        <f>VLOOKUP(B93,'Inflammatory Mediators'!B$3:W$147,4,FALSE)</f>
        <v>0.13</v>
      </c>
      <c r="CO93">
        <f>VLOOKUP(B93,'Inflammatory Mediators'!B$3:W$147,5,FALSE)</f>
        <v>11.58</v>
      </c>
      <c r="CP93">
        <f>VLOOKUP(B93,'Inflammatory Mediators'!B$3:W$147,6,FALSE)</f>
        <v>0.97499999999999998</v>
      </c>
      <c r="CQ93">
        <f>VLOOKUP(B93,'Inflammatory Mediators'!B$3:W$147,7,FALSE)</f>
        <v>9.0500000000000007</v>
      </c>
      <c r="CR93">
        <f>VLOOKUP(B93,'Inflammatory Mediators'!B$3:W$147,8,FALSE)</f>
        <v>29.145</v>
      </c>
      <c r="CS93">
        <f>VLOOKUP(B93,'Inflammatory Mediators'!B$3:W$147,9,FALSE)</f>
        <v>6.875</v>
      </c>
      <c r="CT93">
        <f>VLOOKUP(B93,'Inflammatory Mediators'!B$3:W$147,10,FALSE)</f>
        <v>1074.7249999999999</v>
      </c>
      <c r="CU93">
        <f>VLOOKUP(B93,'Inflammatory Mediators'!B$3:W$147,11,FALSE)</f>
        <v>45.84</v>
      </c>
      <c r="CV93">
        <f>VLOOKUP(B93,'Inflammatory Mediators'!B$3:W$147,12,FALSE)</f>
        <v>9.125</v>
      </c>
      <c r="CW93">
        <f>VLOOKUP(B93,'Inflammatory Mediators'!B$3:W$147,13,FALSE)</f>
        <v>2.3149999999999999</v>
      </c>
      <c r="CX93">
        <f>VLOOKUP(B93,'Inflammatory Mediators'!B$3:W$147,14,FALSE)</f>
        <v>2.39</v>
      </c>
      <c r="CY93">
        <f>VLOOKUP(B93,'Inflammatory Mediators'!B$3:W$147,15,FALSE)</f>
        <v>0.52</v>
      </c>
      <c r="CZ93">
        <f>VLOOKUP(B93,'Inflammatory Mediators'!B$3:W$147,16,FALSE)</f>
        <v>551.04999999999995</v>
      </c>
      <c r="DA93">
        <f>VLOOKUP(B93,'Inflammatory Mediators'!B$3:W$147,17,FALSE)</f>
        <v>85.61</v>
      </c>
      <c r="DB93">
        <f>VLOOKUP(B93,'Inflammatory Mediators'!B$3:W$147,18,FALSE)</f>
        <v>92.935000000000002</v>
      </c>
      <c r="DC93">
        <f>VLOOKUP(B93,'Inflammatory Mediators'!B$3:W$147,19,FALSE)</f>
        <v>8.6150000000000002</v>
      </c>
      <c r="DD93">
        <f>VLOOKUP(B93,'Inflammatory Mediators'!B$3:W$147,20,FALSE)</f>
        <v>48.155000000000001</v>
      </c>
      <c r="DE93">
        <f>VLOOKUP(B93,'Inflammatory Mediators'!B$3:W$147,21,FALSE)</f>
        <v>9.004999999999999</v>
      </c>
      <c r="DF93">
        <f>VLOOKUP(B93,'Inflammatory Mediators'!B$3:W$147,22,FALSE)</f>
        <v>0.85</v>
      </c>
      <c r="DG93">
        <v>412.834</v>
      </c>
      <c r="DH93">
        <v>104.02499999999999</v>
      </c>
    </row>
    <row r="94" spans="1:112" x14ac:dyDescent="0.25">
      <c r="A94">
        <v>101</v>
      </c>
      <c r="B94">
        <v>170984</v>
      </c>
      <c r="C94">
        <v>242461</v>
      </c>
      <c r="D94" t="s">
        <v>2</v>
      </c>
      <c r="E94">
        <v>1</v>
      </c>
      <c r="F94">
        <v>1</v>
      </c>
      <c r="G94">
        <v>1</v>
      </c>
      <c r="H94">
        <v>43</v>
      </c>
      <c r="I94">
        <v>0</v>
      </c>
      <c r="J94">
        <v>0</v>
      </c>
      <c r="K94">
        <v>182.9</v>
      </c>
      <c r="L94">
        <v>96.9</v>
      </c>
      <c r="M94">
        <v>28.966522890279059</v>
      </c>
      <c r="N94" t="s">
        <v>109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</v>
      </c>
      <c r="V94">
        <v>0</v>
      </c>
      <c r="W94">
        <v>3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1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0</v>
      </c>
      <c r="BG94">
        <v>1</v>
      </c>
      <c r="BH94">
        <v>1</v>
      </c>
      <c r="BI94">
        <v>0</v>
      </c>
      <c r="BJ94">
        <v>1</v>
      </c>
      <c r="BK94">
        <v>0</v>
      </c>
      <c r="BL94">
        <v>2</v>
      </c>
      <c r="BM94">
        <v>0</v>
      </c>
      <c r="BN94">
        <v>12.9</v>
      </c>
      <c r="BO94" t="s">
        <v>109</v>
      </c>
      <c r="BP94">
        <v>14</v>
      </c>
      <c r="BQ94">
        <v>14</v>
      </c>
      <c r="BR94">
        <v>4.306</v>
      </c>
      <c r="BS94" t="s">
        <v>109</v>
      </c>
      <c r="BT94">
        <v>423</v>
      </c>
      <c r="BU94">
        <v>559</v>
      </c>
      <c r="BV94">
        <v>50</v>
      </c>
      <c r="BW94">
        <v>248.8</v>
      </c>
      <c r="BX94">
        <v>286</v>
      </c>
      <c r="BY94">
        <v>0.9</v>
      </c>
      <c r="BZ94">
        <v>0.03</v>
      </c>
      <c r="CA94">
        <v>488</v>
      </c>
      <c r="CB94">
        <v>0.56999999999999995</v>
      </c>
      <c r="CC94">
        <v>1</v>
      </c>
      <c r="CD94">
        <v>3</v>
      </c>
      <c r="CE94">
        <v>5</v>
      </c>
      <c r="CK94">
        <v>1</v>
      </c>
      <c r="CL94">
        <f>VLOOKUP(B94,'Inflammatory Mediators'!B$3:W$147,2,FALSE)</f>
        <v>2.56</v>
      </c>
      <c r="CM94">
        <f>VLOOKUP(B94,'Inflammatory Mediators'!B$3:W$147,3,FALSE)</f>
        <v>0</v>
      </c>
      <c r="CN94">
        <f>VLOOKUP(B94,'Inflammatory Mediators'!B$3:W$147,4,FALSE)</f>
        <v>0</v>
      </c>
      <c r="CO94">
        <f>VLOOKUP(B94,'Inflammatory Mediators'!B$3:W$147,5,FALSE)</f>
        <v>0.75</v>
      </c>
      <c r="CP94">
        <f>VLOOKUP(B94,'Inflammatory Mediators'!B$3:W$147,6,FALSE)</f>
        <v>1.6800000000000002</v>
      </c>
      <c r="CQ94">
        <f>VLOOKUP(B94,'Inflammatory Mediators'!B$3:W$147,7,FALSE)</f>
        <v>2.85</v>
      </c>
      <c r="CR94">
        <f>VLOOKUP(B94,'Inflammatory Mediators'!B$3:W$147,8,FALSE)</f>
        <v>2.46</v>
      </c>
      <c r="CS94">
        <f>VLOOKUP(B94,'Inflammatory Mediators'!B$3:W$147,9,FALSE)</f>
        <v>2.31</v>
      </c>
      <c r="CT94">
        <f>VLOOKUP(B94,'Inflammatory Mediators'!B$3:W$147,10,FALSE)</f>
        <v>1.29</v>
      </c>
      <c r="CU94">
        <f>VLOOKUP(B94,'Inflammatory Mediators'!B$3:W$147,11,FALSE)</f>
        <v>0</v>
      </c>
      <c r="CV94">
        <f>VLOOKUP(B94,'Inflammatory Mediators'!B$3:W$147,12,FALSE)</f>
        <v>0</v>
      </c>
      <c r="CW94">
        <f>VLOOKUP(B94,'Inflammatory Mediators'!B$3:W$147,13,FALSE)</f>
        <v>1.58</v>
      </c>
      <c r="CX94">
        <f>VLOOKUP(B94,'Inflammatory Mediators'!B$3:W$147,14,FALSE)</f>
        <v>0.15</v>
      </c>
      <c r="CY94">
        <f>VLOOKUP(B94,'Inflammatory Mediators'!B$3:W$147,15,FALSE)</f>
        <v>1.68</v>
      </c>
      <c r="CZ94">
        <f>VLOOKUP(B94,'Inflammatory Mediators'!B$3:W$147,16,FALSE)</f>
        <v>18.79</v>
      </c>
      <c r="DA94">
        <f>VLOOKUP(B94,'Inflammatory Mediators'!B$3:W$147,17,FALSE)</f>
        <v>9.5449999999999999</v>
      </c>
      <c r="DB94">
        <f>VLOOKUP(B94,'Inflammatory Mediators'!B$3:W$147,18,FALSE)</f>
        <v>29.990000000000002</v>
      </c>
      <c r="DC94">
        <f>VLOOKUP(B94,'Inflammatory Mediators'!B$3:W$147,19,FALSE)</f>
        <v>0</v>
      </c>
      <c r="DD94">
        <f>VLOOKUP(B94,'Inflammatory Mediators'!B$3:W$147,20,FALSE)</f>
        <v>0</v>
      </c>
      <c r="DE94">
        <f>VLOOKUP(B94,'Inflammatory Mediators'!B$3:W$147,21,FALSE)</f>
        <v>1.5150000000000001</v>
      </c>
      <c r="DF94">
        <f>VLOOKUP(B94,'Inflammatory Mediators'!B$3:W$147,22,FALSE)</f>
        <v>0</v>
      </c>
      <c r="DG94">
        <v>196.76900000000001</v>
      </c>
      <c r="DH94">
        <v>1.3620000000000001</v>
      </c>
    </row>
    <row r="95" spans="1:112" x14ac:dyDescent="0.25">
      <c r="A95">
        <v>102</v>
      </c>
      <c r="B95">
        <v>570156</v>
      </c>
      <c r="C95">
        <v>641633</v>
      </c>
      <c r="D95" t="s">
        <v>2</v>
      </c>
      <c r="E95">
        <v>1</v>
      </c>
      <c r="F95">
        <v>1</v>
      </c>
      <c r="G95">
        <v>1</v>
      </c>
      <c r="H95">
        <v>72</v>
      </c>
      <c r="I95">
        <v>0</v>
      </c>
      <c r="J95">
        <v>0</v>
      </c>
      <c r="K95">
        <v>177.8</v>
      </c>
      <c r="L95">
        <v>126</v>
      </c>
      <c r="M95">
        <v>39.857222571587997</v>
      </c>
      <c r="N95" t="s">
        <v>112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29</v>
      </c>
      <c r="V95">
        <v>0</v>
      </c>
      <c r="W95">
        <v>3</v>
      </c>
      <c r="X95">
        <v>0</v>
      </c>
      <c r="Y95">
        <v>3</v>
      </c>
      <c r="Z95">
        <v>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1</v>
      </c>
      <c r="BN95" t="s">
        <v>109</v>
      </c>
      <c r="BO95" t="s">
        <v>109</v>
      </c>
      <c r="BP95">
        <v>23</v>
      </c>
      <c r="BQ95">
        <v>41</v>
      </c>
      <c r="BR95" t="s">
        <v>109</v>
      </c>
      <c r="BS95" t="s">
        <v>109</v>
      </c>
      <c r="BT95">
        <v>218</v>
      </c>
      <c r="BU95" t="s">
        <v>109</v>
      </c>
      <c r="BV95">
        <v>115</v>
      </c>
      <c r="BW95">
        <v>613.79999999999995</v>
      </c>
      <c r="BX95">
        <v>515</v>
      </c>
      <c r="BY95">
        <v>2.6</v>
      </c>
      <c r="BZ95">
        <v>0.51</v>
      </c>
      <c r="CA95">
        <v>254</v>
      </c>
      <c r="CB95">
        <v>2.5</v>
      </c>
      <c r="CC95">
        <v>0</v>
      </c>
      <c r="CD95">
        <v>3</v>
      </c>
      <c r="CE95">
        <v>6</v>
      </c>
      <c r="CF95">
        <v>6</v>
      </c>
      <c r="CG95">
        <v>6</v>
      </c>
      <c r="CH95">
        <v>6</v>
      </c>
      <c r="CI95">
        <v>6</v>
      </c>
      <c r="CJ95">
        <v>6</v>
      </c>
      <c r="CK95">
        <v>4</v>
      </c>
      <c r="CL95">
        <f>VLOOKUP(B95,'Inflammatory Mediators'!B$3:W$147,2,FALSE)</f>
        <v>1.28</v>
      </c>
      <c r="CM95">
        <f>VLOOKUP(B95,'Inflammatory Mediators'!B$3:W$147,3,FALSE)</f>
        <v>0</v>
      </c>
      <c r="CN95">
        <f>VLOOKUP(B95,'Inflammatory Mediators'!B$3:W$147,4,FALSE)</f>
        <v>0</v>
      </c>
      <c r="CO95">
        <f>VLOOKUP(B95,'Inflammatory Mediators'!B$3:W$147,5,FALSE)</f>
        <v>1.1200000000000001</v>
      </c>
      <c r="CP95">
        <f>VLOOKUP(B95,'Inflammatory Mediators'!B$3:W$147,6,FALSE)</f>
        <v>0.20499999999999999</v>
      </c>
      <c r="CQ95">
        <f>VLOOKUP(B95,'Inflammatory Mediators'!B$3:W$147,7,FALSE)</f>
        <v>0</v>
      </c>
      <c r="CR95">
        <f>VLOOKUP(B95,'Inflammatory Mediators'!B$3:W$147,8,FALSE)</f>
        <v>12.92</v>
      </c>
      <c r="CS95">
        <f>VLOOKUP(B95,'Inflammatory Mediators'!B$3:W$147,9,FALSE)</f>
        <v>1.4950000000000001</v>
      </c>
      <c r="CT95">
        <f>VLOOKUP(B95,'Inflammatory Mediators'!B$3:W$147,10,FALSE)</f>
        <v>89.504999999999995</v>
      </c>
      <c r="CU95">
        <f>VLOOKUP(B95,'Inflammatory Mediators'!B$3:W$147,11,FALSE)</f>
        <v>4.28</v>
      </c>
      <c r="CV95">
        <f>VLOOKUP(B95,'Inflammatory Mediators'!B$3:W$147,12,FALSE)</f>
        <v>0</v>
      </c>
      <c r="CW95">
        <f>VLOOKUP(B95,'Inflammatory Mediators'!B$3:W$147,13,FALSE)</f>
        <v>0.54</v>
      </c>
      <c r="CX95">
        <f>VLOOKUP(B95,'Inflammatory Mediators'!B$3:W$147,14,FALSE)</f>
        <v>0</v>
      </c>
      <c r="CY95">
        <f>VLOOKUP(B95,'Inflammatory Mediators'!B$3:W$147,15,FALSE)</f>
        <v>0.52</v>
      </c>
      <c r="CZ95">
        <f>VLOOKUP(B95,'Inflammatory Mediators'!B$3:W$147,16,FALSE)</f>
        <v>38.119999999999997</v>
      </c>
      <c r="DA95">
        <f>VLOOKUP(B95,'Inflammatory Mediators'!B$3:W$147,17,FALSE)</f>
        <v>28.950000000000003</v>
      </c>
      <c r="DB95">
        <f>VLOOKUP(B95,'Inflammatory Mediators'!B$3:W$147,18,FALSE)</f>
        <v>43.36</v>
      </c>
      <c r="DC95">
        <f>VLOOKUP(B95,'Inflammatory Mediators'!B$3:W$147,19,FALSE)</f>
        <v>0</v>
      </c>
      <c r="DD95">
        <f>VLOOKUP(B95,'Inflammatory Mediators'!B$3:W$147,20,FALSE)</f>
        <v>7.4949999999999992</v>
      </c>
      <c r="DE95">
        <f>VLOOKUP(B95,'Inflammatory Mediators'!B$3:W$147,21,FALSE)</f>
        <v>1.74</v>
      </c>
      <c r="DF95">
        <f>VLOOKUP(B95,'Inflammatory Mediators'!B$3:W$147,22,FALSE)</f>
        <v>0</v>
      </c>
      <c r="DG95">
        <v>232.53399999999999</v>
      </c>
      <c r="DH95">
        <v>0.123</v>
      </c>
    </row>
    <row r="96" spans="1:112" x14ac:dyDescent="0.25">
      <c r="A96">
        <v>103</v>
      </c>
      <c r="B96">
        <v>8134517</v>
      </c>
      <c r="C96">
        <v>8205994</v>
      </c>
      <c r="D96" t="s">
        <v>2</v>
      </c>
      <c r="E96">
        <v>1</v>
      </c>
      <c r="F96">
        <v>1</v>
      </c>
      <c r="G96">
        <v>1</v>
      </c>
      <c r="H96">
        <v>53</v>
      </c>
      <c r="I96">
        <v>0</v>
      </c>
      <c r="J96">
        <v>3</v>
      </c>
      <c r="K96">
        <v>170.2</v>
      </c>
      <c r="L96">
        <v>91.8</v>
      </c>
      <c r="M96">
        <v>31.69009708630615</v>
      </c>
      <c r="N96" t="s">
        <v>110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28</v>
      </c>
      <c r="V96">
        <v>0</v>
      </c>
      <c r="W96">
        <v>3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1</v>
      </c>
      <c r="BM96">
        <v>1</v>
      </c>
      <c r="BN96">
        <v>7.2</v>
      </c>
      <c r="BO96" t="s">
        <v>109</v>
      </c>
      <c r="BP96">
        <v>42</v>
      </c>
      <c r="BQ96">
        <v>61</v>
      </c>
      <c r="BR96" t="s">
        <v>109</v>
      </c>
      <c r="BS96" t="s">
        <v>109</v>
      </c>
      <c r="BT96">
        <v>609</v>
      </c>
      <c r="BU96" t="s">
        <v>109</v>
      </c>
      <c r="BV96">
        <v>29</v>
      </c>
      <c r="BW96">
        <v>744.9</v>
      </c>
      <c r="BX96">
        <v>318</v>
      </c>
      <c r="BY96">
        <v>1.1000000000000001</v>
      </c>
      <c r="BZ96" t="s">
        <v>109</v>
      </c>
      <c r="CA96">
        <v>112</v>
      </c>
      <c r="CB96">
        <v>0.84</v>
      </c>
      <c r="CC96">
        <v>1</v>
      </c>
      <c r="CD96">
        <v>4</v>
      </c>
      <c r="CE96">
        <v>5</v>
      </c>
      <c r="CF96">
        <v>6</v>
      </c>
      <c r="CG96">
        <v>6</v>
      </c>
      <c r="CH96">
        <v>6</v>
      </c>
      <c r="CI96">
        <v>6</v>
      </c>
      <c r="CJ96">
        <v>4</v>
      </c>
      <c r="CK96">
        <v>2</v>
      </c>
      <c r="CL96">
        <f>VLOOKUP(B96,'Inflammatory Mediators'!B$3:W$147,2,FALSE)</f>
        <v>4.4249999999999998</v>
      </c>
      <c r="CM96">
        <f>VLOOKUP(B96,'Inflammatory Mediators'!B$3:W$147,3,FALSE)</f>
        <v>4.8849999999999998</v>
      </c>
      <c r="CN96">
        <f>VLOOKUP(B96,'Inflammatory Mediators'!B$3:W$147,4,FALSE)</f>
        <v>0</v>
      </c>
      <c r="CO96">
        <f>VLOOKUP(B96,'Inflammatory Mediators'!B$3:W$147,5,FALSE)</f>
        <v>1.4849999999999999</v>
      </c>
      <c r="CP96">
        <f>VLOOKUP(B96,'Inflammatory Mediators'!B$3:W$147,6,FALSE)</f>
        <v>1.54</v>
      </c>
      <c r="CQ96">
        <f>VLOOKUP(B96,'Inflammatory Mediators'!B$3:W$147,7,FALSE)</f>
        <v>6.0750000000000002</v>
      </c>
      <c r="CR96">
        <f>VLOOKUP(B96,'Inflammatory Mediators'!B$3:W$147,8,FALSE)</f>
        <v>34.134999999999998</v>
      </c>
      <c r="CS96">
        <f>VLOOKUP(B96,'Inflammatory Mediators'!B$3:W$147,9,FALSE)</f>
        <v>3.97</v>
      </c>
      <c r="CT96">
        <f>VLOOKUP(B96,'Inflammatory Mediators'!B$3:W$147,10,FALSE)</f>
        <v>137.285</v>
      </c>
      <c r="CU96">
        <f>VLOOKUP(B96,'Inflammatory Mediators'!B$3:W$147,11,FALSE)</f>
        <v>2.62</v>
      </c>
      <c r="CV96">
        <f>VLOOKUP(B96,'Inflammatory Mediators'!B$3:W$147,12,FALSE)</f>
        <v>0.25</v>
      </c>
      <c r="CW96">
        <f>VLOOKUP(B96,'Inflammatory Mediators'!B$3:W$147,13,FALSE)</f>
        <v>3.27</v>
      </c>
      <c r="CX96">
        <f>VLOOKUP(B96,'Inflammatory Mediators'!B$3:W$147,14,FALSE)</f>
        <v>0.45500000000000002</v>
      </c>
      <c r="CY96">
        <f>VLOOKUP(B96,'Inflammatory Mediators'!B$3:W$147,15,FALSE)</f>
        <v>3.1150000000000002</v>
      </c>
      <c r="CZ96">
        <f>VLOOKUP(B96,'Inflammatory Mediators'!B$3:W$147,16,FALSE)</f>
        <v>42.755000000000003</v>
      </c>
      <c r="DA96">
        <f>VLOOKUP(B96,'Inflammatory Mediators'!B$3:W$147,17,FALSE)</f>
        <v>49.2</v>
      </c>
      <c r="DB96">
        <f>VLOOKUP(B96,'Inflammatory Mediators'!B$3:W$147,18,FALSE)</f>
        <v>44.965000000000003</v>
      </c>
      <c r="DC96">
        <f>VLOOKUP(B96,'Inflammatory Mediators'!B$3:W$147,19,FALSE)</f>
        <v>0.15</v>
      </c>
      <c r="DD96">
        <f>VLOOKUP(B96,'Inflammatory Mediators'!B$3:W$147,20,FALSE)</f>
        <v>12.23</v>
      </c>
      <c r="DE96">
        <f>VLOOKUP(B96,'Inflammatory Mediators'!B$3:W$147,21,FALSE)</f>
        <v>4.2050000000000001</v>
      </c>
      <c r="DF96">
        <f>VLOOKUP(B96,'Inflammatory Mediators'!B$3:W$147,22,FALSE)</f>
        <v>0.94</v>
      </c>
      <c r="DG96">
        <v>147.41900000000001</v>
      </c>
      <c r="DH96">
        <v>2.1000000000000001E-2</v>
      </c>
    </row>
    <row r="97" spans="1:112" x14ac:dyDescent="0.25">
      <c r="A97">
        <v>104</v>
      </c>
      <c r="B97">
        <v>72612</v>
      </c>
      <c r="C97">
        <v>144089</v>
      </c>
      <c r="D97" t="s">
        <v>2</v>
      </c>
      <c r="E97">
        <v>0</v>
      </c>
      <c r="F97">
        <v>1</v>
      </c>
      <c r="G97">
        <v>1</v>
      </c>
      <c r="H97">
        <v>62</v>
      </c>
      <c r="I97">
        <v>1</v>
      </c>
      <c r="J97">
        <v>3</v>
      </c>
      <c r="K97">
        <v>170.2</v>
      </c>
      <c r="L97">
        <v>158.5</v>
      </c>
      <c r="M97">
        <v>54.715472638121184</v>
      </c>
      <c r="N97" t="s">
        <v>111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5</v>
      </c>
      <c r="V97">
        <v>0</v>
      </c>
      <c r="W97">
        <v>3</v>
      </c>
      <c r="X97">
        <v>2</v>
      </c>
      <c r="Y97">
        <v>4</v>
      </c>
      <c r="Z97">
        <v>2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</v>
      </c>
      <c r="BM97">
        <v>0</v>
      </c>
      <c r="BN97" t="s">
        <v>109</v>
      </c>
      <c r="BO97" t="s">
        <v>109</v>
      </c>
      <c r="BP97">
        <v>43</v>
      </c>
      <c r="BQ97">
        <v>53</v>
      </c>
      <c r="BR97" t="s">
        <v>109</v>
      </c>
      <c r="BS97" t="s">
        <v>109</v>
      </c>
      <c r="BT97">
        <v>365</v>
      </c>
      <c r="BU97">
        <v>367</v>
      </c>
      <c r="BV97">
        <v>17</v>
      </c>
      <c r="BW97" t="s">
        <v>109</v>
      </c>
      <c r="BX97" t="s">
        <v>109</v>
      </c>
      <c r="BY97">
        <v>1.7</v>
      </c>
      <c r="BZ97">
        <v>0.13</v>
      </c>
      <c r="CA97">
        <v>126</v>
      </c>
      <c r="CB97">
        <v>1.24</v>
      </c>
      <c r="CC97">
        <v>0</v>
      </c>
      <c r="CD97">
        <v>2</v>
      </c>
      <c r="CE97">
        <v>4</v>
      </c>
      <c r="CF97">
        <v>5</v>
      </c>
      <c r="CK97">
        <v>1</v>
      </c>
      <c r="CL97">
        <f>VLOOKUP(B97,'Inflammatory Mediators'!B$3:W$147,2,FALSE)</f>
        <v>0</v>
      </c>
      <c r="CM97">
        <f>VLOOKUP(B97,'Inflammatory Mediators'!B$3:W$147,3,FALSE)</f>
        <v>0</v>
      </c>
      <c r="CN97">
        <f>VLOOKUP(B97,'Inflammatory Mediators'!B$3:W$147,4,FALSE)</f>
        <v>6.5000000000000002E-2</v>
      </c>
      <c r="CO97">
        <f>VLOOKUP(B97,'Inflammatory Mediators'!B$3:W$147,5,FALSE)</f>
        <v>0.93500000000000005</v>
      </c>
      <c r="CP97">
        <f>VLOOKUP(B97,'Inflammatory Mediators'!B$3:W$147,6,FALSE)</f>
        <v>0</v>
      </c>
      <c r="CQ97">
        <f>VLOOKUP(B97,'Inflammatory Mediators'!B$3:W$147,7,FALSE)</f>
        <v>0</v>
      </c>
      <c r="CR97">
        <f>VLOOKUP(B97,'Inflammatory Mediators'!B$3:W$147,8,FALSE)</f>
        <v>8.0449999999999999</v>
      </c>
      <c r="CS97">
        <f>VLOOKUP(B97,'Inflammatory Mediators'!B$3:W$147,9,FALSE)</f>
        <v>0</v>
      </c>
      <c r="CT97">
        <f>VLOOKUP(B97,'Inflammatory Mediators'!B$3:W$147,10,FALSE)</f>
        <v>0</v>
      </c>
      <c r="CU97">
        <f>VLOOKUP(B97,'Inflammatory Mediators'!B$3:W$147,11,FALSE)</f>
        <v>0</v>
      </c>
      <c r="CV97">
        <f>VLOOKUP(B97,'Inflammatory Mediators'!B$3:W$147,12,FALSE)</f>
        <v>0</v>
      </c>
      <c r="CW97">
        <f>VLOOKUP(B97,'Inflammatory Mediators'!B$3:W$147,13,FALSE)</f>
        <v>0</v>
      </c>
      <c r="CX97">
        <f>VLOOKUP(B97,'Inflammatory Mediators'!B$3:W$147,14,FALSE)</f>
        <v>0</v>
      </c>
      <c r="CY97">
        <f>VLOOKUP(B97,'Inflammatory Mediators'!B$3:W$147,15,FALSE)</f>
        <v>0</v>
      </c>
      <c r="CZ97">
        <f>VLOOKUP(B97,'Inflammatory Mediators'!B$3:W$147,16,FALSE)</f>
        <v>36.875</v>
      </c>
      <c r="DA97">
        <f>VLOOKUP(B97,'Inflammatory Mediators'!B$3:W$147,17,FALSE)</f>
        <v>10.8</v>
      </c>
      <c r="DB97">
        <f>VLOOKUP(B97,'Inflammatory Mediators'!B$3:W$147,18,FALSE)</f>
        <v>7.8250000000000002</v>
      </c>
      <c r="DC97">
        <f>VLOOKUP(B97,'Inflammatory Mediators'!B$3:W$147,19,FALSE)</f>
        <v>0</v>
      </c>
      <c r="DD97">
        <f>VLOOKUP(B97,'Inflammatory Mediators'!B$3:W$147,20,FALSE)</f>
        <v>0</v>
      </c>
      <c r="DE97">
        <f>VLOOKUP(B97,'Inflammatory Mediators'!B$3:W$147,21,FALSE)</f>
        <v>0.19500000000000001</v>
      </c>
      <c r="DF97">
        <f>VLOOKUP(B97,'Inflammatory Mediators'!B$3:W$147,22,FALSE)</f>
        <v>0</v>
      </c>
      <c r="DG97">
        <v>205.82499999999999</v>
      </c>
      <c r="DH97">
        <v>0.17100000000000001</v>
      </c>
    </row>
    <row r="98" spans="1:112" x14ac:dyDescent="0.25">
      <c r="A98">
        <v>105</v>
      </c>
      <c r="B98">
        <v>383453</v>
      </c>
      <c r="C98">
        <v>454930</v>
      </c>
      <c r="D98" t="s">
        <v>2</v>
      </c>
      <c r="E98">
        <v>1</v>
      </c>
      <c r="F98">
        <v>1</v>
      </c>
      <c r="G98">
        <v>1</v>
      </c>
      <c r="H98">
        <v>77</v>
      </c>
      <c r="I98">
        <v>0</v>
      </c>
      <c r="J98">
        <v>0</v>
      </c>
      <c r="K98">
        <v>177.8</v>
      </c>
      <c r="L98">
        <v>144.4</v>
      </c>
      <c r="M98">
        <v>45.677642375692912</v>
      </c>
      <c r="N98" t="s">
        <v>111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>
        <v>0</v>
      </c>
      <c r="W98">
        <v>3</v>
      </c>
      <c r="X98">
        <v>0</v>
      </c>
      <c r="Y98">
        <v>4</v>
      </c>
      <c r="Z98">
        <v>3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</v>
      </c>
      <c r="BM98">
        <v>0</v>
      </c>
      <c r="BN98" t="s">
        <v>109</v>
      </c>
      <c r="BO98" t="s">
        <v>109</v>
      </c>
      <c r="BP98">
        <v>27</v>
      </c>
      <c r="BQ98">
        <v>55</v>
      </c>
      <c r="BR98" t="s">
        <v>109</v>
      </c>
      <c r="BS98" t="s">
        <v>109</v>
      </c>
      <c r="BT98">
        <v>487</v>
      </c>
      <c r="BU98">
        <v>495</v>
      </c>
      <c r="BV98" t="s">
        <v>109</v>
      </c>
      <c r="BW98">
        <v>129.6</v>
      </c>
      <c r="BX98">
        <v>216</v>
      </c>
      <c r="BY98">
        <v>1</v>
      </c>
      <c r="BZ98">
        <v>0.08</v>
      </c>
      <c r="CA98">
        <v>101</v>
      </c>
      <c r="CB98">
        <v>0.81</v>
      </c>
      <c r="CC98">
        <v>0</v>
      </c>
      <c r="CD98">
        <v>2</v>
      </c>
      <c r="CE98">
        <v>5</v>
      </c>
      <c r="CK98">
        <v>1</v>
      </c>
      <c r="CL98">
        <f>VLOOKUP(B98,'Inflammatory Mediators'!B$3:W$147,2,FALSE)</f>
        <v>0</v>
      </c>
      <c r="CM98">
        <f>VLOOKUP(B98,'Inflammatory Mediators'!B$3:W$147,3,FALSE)</f>
        <v>0</v>
      </c>
      <c r="CN98">
        <f>VLOOKUP(B98,'Inflammatory Mediators'!B$3:W$147,4,FALSE)</f>
        <v>1.27</v>
      </c>
      <c r="CO98">
        <f>VLOOKUP(B98,'Inflammatory Mediators'!B$3:W$147,5,FALSE)</f>
        <v>1.8900000000000001</v>
      </c>
      <c r="CP98">
        <f>VLOOKUP(B98,'Inflammatory Mediators'!B$3:W$147,6,FALSE)</f>
        <v>0</v>
      </c>
      <c r="CQ98">
        <f>VLOOKUP(B98,'Inflammatory Mediators'!B$3:W$147,7,FALSE)</f>
        <v>0</v>
      </c>
      <c r="CR98">
        <f>VLOOKUP(B98,'Inflammatory Mediators'!B$3:W$147,8,FALSE)</f>
        <v>10.92</v>
      </c>
      <c r="CS98">
        <f>VLOOKUP(B98,'Inflammatory Mediators'!B$3:W$147,9,FALSE)</f>
        <v>0.68</v>
      </c>
      <c r="CT98">
        <f>VLOOKUP(B98,'Inflammatory Mediators'!B$3:W$147,10,FALSE)</f>
        <v>0</v>
      </c>
      <c r="CU98">
        <f>VLOOKUP(B98,'Inflammatory Mediators'!B$3:W$147,11,FALSE)</f>
        <v>1.0350000000000001</v>
      </c>
      <c r="CV98">
        <f>VLOOKUP(B98,'Inflammatory Mediators'!B$3:W$147,12,FALSE)</f>
        <v>0.42</v>
      </c>
      <c r="CW98">
        <f>VLOOKUP(B98,'Inflammatory Mediators'!B$3:W$147,13,FALSE)</f>
        <v>0</v>
      </c>
      <c r="CX98">
        <f>VLOOKUP(B98,'Inflammatory Mediators'!B$3:W$147,14,FALSE)</f>
        <v>0</v>
      </c>
      <c r="CY98">
        <f>VLOOKUP(B98,'Inflammatory Mediators'!B$3:W$147,15,FALSE)</f>
        <v>0.35</v>
      </c>
      <c r="CZ98">
        <f>VLOOKUP(B98,'Inflammatory Mediators'!B$3:W$147,16,FALSE)</f>
        <v>73.025000000000006</v>
      </c>
      <c r="DA98">
        <f>VLOOKUP(B98,'Inflammatory Mediators'!B$3:W$147,17,FALSE)</f>
        <v>24.34</v>
      </c>
      <c r="DB98">
        <f>VLOOKUP(B98,'Inflammatory Mediators'!B$3:W$147,18,FALSE)</f>
        <v>22.04</v>
      </c>
      <c r="DC98">
        <f>VLOOKUP(B98,'Inflammatory Mediators'!B$3:W$147,19,FALSE)</f>
        <v>0</v>
      </c>
      <c r="DD98">
        <f>VLOOKUP(B98,'Inflammatory Mediators'!B$3:W$147,20,FALSE)</f>
        <v>0</v>
      </c>
      <c r="DE98">
        <f>VLOOKUP(B98,'Inflammatory Mediators'!B$3:W$147,21,FALSE)</f>
        <v>0.83</v>
      </c>
      <c r="DF98">
        <f>VLOOKUP(B98,'Inflammatory Mediators'!B$3:W$147,22,FALSE)</f>
        <v>0</v>
      </c>
      <c r="DG98">
        <v>221.255</v>
      </c>
      <c r="DH98">
        <v>5.484</v>
      </c>
    </row>
    <row r="99" spans="1:112" x14ac:dyDescent="0.25">
      <c r="A99">
        <v>106</v>
      </c>
      <c r="B99">
        <v>8135059</v>
      </c>
      <c r="C99">
        <v>8206536</v>
      </c>
      <c r="D99" t="s">
        <v>2</v>
      </c>
      <c r="E99">
        <v>0</v>
      </c>
      <c r="F99">
        <v>1</v>
      </c>
      <c r="G99">
        <v>1</v>
      </c>
      <c r="H99">
        <v>36</v>
      </c>
      <c r="I99">
        <v>0</v>
      </c>
      <c r="J99">
        <v>2</v>
      </c>
      <c r="K99">
        <v>167.6</v>
      </c>
      <c r="L99">
        <v>72.2</v>
      </c>
      <c r="M99">
        <v>25.703316795871523</v>
      </c>
      <c r="N99" t="s">
        <v>109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</v>
      </c>
      <c r="V99">
        <v>0</v>
      </c>
      <c r="W99">
        <v>3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 t="s">
        <v>109</v>
      </c>
      <c r="BO99" t="s">
        <v>109</v>
      </c>
      <c r="BP99">
        <v>61</v>
      </c>
      <c r="BQ99">
        <v>75</v>
      </c>
      <c r="BR99" t="s">
        <v>109</v>
      </c>
      <c r="BS99" t="s">
        <v>109</v>
      </c>
      <c r="BT99">
        <v>578</v>
      </c>
      <c r="BU99">
        <v>681</v>
      </c>
      <c r="BV99" t="s">
        <v>109</v>
      </c>
      <c r="BW99">
        <v>706</v>
      </c>
      <c r="BX99">
        <v>385</v>
      </c>
      <c r="BY99">
        <v>0.8</v>
      </c>
      <c r="BZ99" t="s">
        <v>109</v>
      </c>
      <c r="CA99">
        <v>93</v>
      </c>
      <c r="CB99">
        <v>0.8</v>
      </c>
      <c r="CC99">
        <v>0</v>
      </c>
      <c r="CD99">
        <v>0</v>
      </c>
      <c r="CE99">
        <v>4</v>
      </c>
      <c r="CK99">
        <v>1</v>
      </c>
      <c r="CL99">
        <f>VLOOKUP(B99,'Inflammatory Mediators'!B$3:W$147,2,FALSE)</f>
        <v>1.28</v>
      </c>
      <c r="CM99">
        <f>VLOOKUP(B99,'Inflammatory Mediators'!B$3:W$147,3,FALSE)</f>
        <v>0</v>
      </c>
      <c r="CN99">
        <f>VLOOKUP(B99,'Inflammatory Mediators'!B$3:W$147,4,FALSE)</f>
        <v>6.5000000000000002E-2</v>
      </c>
      <c r="CO99">
        <f>VLOOKUP(B99,'Inflammatory Mediators'!B$3:W$147,5,FALSE)</f>
        <v>1.0149999999999999</v>
      </c>
      <c r="CP99">
        <f>VLOOKUP(B99,'Inflammatory Mediators'!B$3:W$147,6,FALSE)</f>
        <v>1.26</v>
      </c>
      <c r="CQ99">
        <f>VLOOKUP(B99,'Inflammatory Mediators'!B$3:W$147,7,FALSE)</f>
        <v>0</v>
      </c>
      <c r="CR99">
        <f>VLOOKUP(B99,'Inflammatory Mediators'!B$3:W$147,8,FALSE)</f>
        <v>11.745000000000001</v>
      </c>
      <c r="CS99">
        <f>VLOOKUP(B99,'Inflammatory Mediators'!B$3:W$147,9,FALSE)</f>
        <v>1.48</v>
      </c>
      <c r="CT99">
        <f>VLOOKUP(B99,'Inflammatory Mediators'!B$3:W$147,10,FALSE)</f>
        <v>0</v>
      </c>
      <c r="CU99">
        <f>VLOOKUP(B99,'Inflammatory Mediators'!B$3:W$147,11,FALSE)</f>
        <v>0</v>
      </c>
      <c r="CV99">
        <f>VLOOKUP(B99,'Inflammatory Mediators'!B$3:W$147,12,FALSE)</f>
        <v>0</v>
      </c>
      <c r="CW99">
        <f>VLOOKUP(B99,'Inflammatory Mediators'!B$3:W$147,13,FALSE)</f>
        <v>2.0700000000000003</v>
      </c>
      <c r="CX99">
        <f>VLOOKUP(B99,'Inflammatory Mediators'!B$3:W$147,14,FALSE)</f>
        <v>0</v>
      </c>
      <c r="CY99">
        <f>VLOOKUP(B99,'Inflammatory Mediators'!B$3:W$147,15,FALSE)</f>
        <v>1.52</v>
      </c>
      <c r="CZ99">
        <f>VLOOKUP(B99,'Inflammatory Mediators'!B$3:W$147,16,FALSE)</f>
        <v>17.324999999999999</v>
      </c>
      <c r="DA99">
        <f>VLOOKUP(B99,'Inflammatory Mediators'!B$3:W$147,17,FALSE)</f>
        <v>15.434999999999999</v>
      </c>
      <c r="DB99">
        <f>VLOOKUP(B99,'Inflammatory Mediators'!B$3:W$147,18,FALSE)</f>
        <v>8.0299999999999994</v>
      </c>
      <c r="DC99">
        <f>VLOOKUP(B99,'Inflammatory Mediators'!B$3:W$147,19,FALSE)</f>
        <v>0</v>
      </c>
      <c r="DD99">
        <f>VLOOKUP(B99,'Inflammatory Mediators'!B$3:W$147,20,FALSE)</f>
        <v>0</v>
      </c>
      <c r="DE99">
        <f>VLOOKUP(B99,'Inflammatory Mediators'!B$3:W$147,21,FALSE)</f>
        <v>1.74</v>
      </c>
      <c r="DF99">
        <f>VLOOKUP(B99,'Inflammatory Mediators'!B$3:W$147,22,FALSE)</f>
        <v>0</v>
      </c>
      <c r="DG99">
        <v>248.25</v>
      </c>
      <c r="DH99">
        <v>0.27</v>
      </c>
    </row>
    <row r="100" spans="1:112" x14ac:dyDescent="0.25">
      <c r="A100">
        <v>107</v>
      </c>
      <c r="B100">
        <v>322840</v>
      </c>
      <c r="C100">
        <v>394317</v>
      </c>
      <c r="D100" t="s">
        <v>2</v>
      </c>
      <c r="E100">
        <v>1</v>
      </c>
      <c r="F100">
        <v>1</v>
      </c>
      <c r="G100">
        <v>1</v>
      </c>
      <c r="H100">
        <v>71</v>
      </c>
      <c r="I100">
        <v>1</v>
      </c>
      <c r="J100">
        <v>0</v>
      </c>
      <c r="K100">
        <v>167.6</v>
      </c>
      <c r="L100">
        <v>201.2</v>
      </c>
      <c r="M100">
        <v>71.627525475475764</v>
      </c>
      <c r="N100" t="s">
        <v>111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3</v>
      </c>
      <c r="X100">
        <v>1</v>
      </c>
      <c r="Y100">
        <v>6</v>
      </c>
      <c r="Z100">
        <v>3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2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</v>
      </c>
      <c r="BM100">
        <v>0</v>
      </c>
      <c r="BN100" t="s">
        <v>109</v>
      </c>
      <c r="BO100" t="s">
        <v>109</v>
      </c>
      <c r="BP100">
        <v>8</v>
      </c>
      <c r="BQ100">
        <v>12</v>
      </c>
      <c r="BR100" t="s">
        <v>109</v>
      </c>
      <c r="BS100" t="s">
        <v>109</v>
      </c>
      <c r="BT100" t="s">
        <v>109</v>
      </c>
      <c r="BU100">
        <v>720</v>
      </c>
      <c r="BV100" t="s">
        <v>109</v>
      </c>
      <c r="BW100">
        <v>94.72</v>
      </c>
      <c r="BX100">
        <v>176</v>
      </c>
      <c r="BY100">
        <v>1.9</v>
      </c>
      <c r="BZ100" t="s">
        <v>109</v>
      </c>
      <c r="CA100">
        <v>86</v>
      </c>
      <c r="CB100">
        <v>0.78</v>
      </c>
      <c r="CC100">
        <v>0</v>
      </c>
      <c r="CD100">
        <v>2</v>
      </c>
      <c r="CE100">
        <v>4</v>
      </c>
      <c r="CK100">
        <v>1</v>
      </c>
      <c r="CL100">
        <f>VLOOKUP(B100,'Inflammatory Mediators'!B$3:W$147,2,FALSE)</f>
        <v>10.494999999999999</v>
      </c>
      <c r="CM100">
        <f>VLOOKUP(B100,'Inflammatory Mediators'!B$3:W$147,3,FALSE)</f>
        <v>13.875</v>
      </c>
      <c r="CN100">
        <f>VLOOKUP(B100,'Inflammatory Mediators'!B$3:W$147,4,FALSE)</f>
        <v>1.54</v>
      </c>
      <c r="CO100">
        <f>VLOOKUP(B100,'Inflammatory Mediators'!B$3:W$147,5,FALSE)</f>
        <v>2.6550000000000002</v>
      </c>
      <c r="CP100">
        <f>VLOOKUP(B100,'Inflammatory Mediators'!B$3:W$147,6,FALSE)</f>
        <v>4.5500000000000007</v>
      </c>
      <c r="CQ100">
        <f>VLOOKUP(B100,'Inflammatory Mediators'!B$3:W$147,7,FALSE)</f>
        <v>14.545</v>
      </c>
      <c r="CR100">
        <f>VLOOKUP(B100,'Inflammatory Mediators'!B$3:W$147,8,FALSE)</f>
        <v>41.02</v>
      </c>
      <c r="CS100">
        <f>VLOOKUP(B100,'Inflammatory Mediators'!B$3:W$147,9,FALSE)</f>
        <v>16.200000000000003</v>
      </c>
      <c r="CT100">
        <f>VLOOKUP(B100,'Inflammatory Mediators'!B$3:W$147,10,FALSE)</f>
        <v>8.129999999999999</v>
      </c>
      <c r="CU100">
        <f>VLOOKUP(B100,'Inflammatory Mediators'!B$3:W$147,11,FALSE)</f>
        <v>2.1949999999999998</v>
      </c>
      <c r="CV100">
        <f>VLOOKUP(B100,'Inflammatory Mediators'!B$3:W$147,12,FALSE)</f>
        <v>2.7199999999999998</v>
      </c>
      <c r="CW100">
        <f>VLOOKUP(B100,'Inflammatory Mediators'!B$3:W$147,13,FALSE)</f>
        <v>7.2249999999999996</v>
      </c>
      <c r="CX100">
        <f>VLOOKUP(B100,'Inflammatory Mediators'!B$3:W$147,14,FALSE)</f>
        <v>2.8</v>
      </c>
      <c r="CY100">
        <f>VLOOKUP(B100,'Inflammatory Mediators'!B$3:W$147,15,FALSE)</f>
        <v>5.4450000000000003</v>
      </c>
      <c r="CZ100">
        <f>VLOOKUP(B100,'Inflammatory Mediators'!B$3:W$147,16,FALSE)</f>
        <v>53.055000000000007</v>
      </c>
      <c r="DA100">
        <f>VLOOKUP(B100,'Inflammatory Mediators'!B$3:W$147,17,FALSE)</f>
        <v>28.32</v>
      </c>
      <c r="DB100">
        <f>VLOOKUP(B100,'Inflammatory Mediators'!B$3:W$147,18,FALSE)</f>
        <v>21.905000000000001</v>
      </c>
      <c r="DC100">
        <f>VLOOKUP(B100,'Inflammatory Mediators'!B$3:W$147,19,FALSE)</f>
        <v>1.7050000000000001</v>
      </c>
      <c r="DD100">
        <f>VLOOKUP(B100,'Inflammatory Mediators'!B$3:W$147,20,FALSE)</f>
        <v>26.52</v>
      </c>
      <c r="DE100">
        <f>VLOOKUP(B100,'Inflammatory Mediators'!B$3:W$147,21,FALSE)</f>
        <v>4.4249999999999998</v>
      </c>
      <c r="DF100">
        <f>VLOOKUP(B100,'Inflammatory Mediators'!B$3:W$147,22,FALSE)</f>
        <v>10.004999999999999</v>
      </c>
      <c r="DG100">
        <v>199.71600000000001</v>
      </c>
      <c r="DH100">
        <v>9.2999999999999999E-2</v>
      </c>
    </row>
    <row r="101" spans="1:112" x14ac:dyDescent="0.25">
      <c r="A101">
        <v>109</v>
      </c>
      <c r="B101">
        <v>627904</v>
      </c>
      <c r="C101">
        <v>699381</v>
      </c>
      <c r="D101" t="s">
        <v>2</v>
      </c>
      <c r="E101">
        <v>1</v>
      </c>
      <c r="F101">
        <v>1</v>
      </c>
      <c r="G101">
        <v>1</v>
      </c>
      <c r="H101">
        <v>70</v>
      </c>
      <c r="I101">
        <v>0</v>
      </c>
      <c r="J101">
        <v>0</v>
      </c>
      <c r="K101">
        <v>167.6</v>
      </c>
      <c r="L101">
        <v>90.3</v>
      </c>
      <c r="M101">
        <v>32.146946075722965</v>
      </c>
      <c r="N101" t="s">
        <v>110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</v>
      </c>
      <c r="V101">
        <v>0</v>
      </c>
      <c r="W101">
        <v>3</v>
      </c>
      <c r="X101">
        <v>0</v>
      </c>
      <c r="Y101">
        <v>8</v>
      </c>
      <c r="Z101">
        <v>3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0</v>
      </c>
      <c r="AH101">
        <v>0</v>
      </c>
      <c r="AI101">
        <v>0</v>
      </c>
      <c r="AJ101">
        <v>1</v>
      </c>
      <c r="AK101">
        <v>0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1</v>
      </c>
      <c r="BH101">
        <v>1</v>
      </c>
      <c r="BI101">
        <v>0</v>
      </c>
      <c r="BJ101">
        <v>0</v>
      </c>
      <c r="BK101">
        <v>0</v>
      </c>
      <c r="BL101">
        <v>1</v>
      </c>
      <c r="BM101">
        <v>0</v>
      </c>
      <c r="BN101" t="s">
        <v>109</v>
      </c>
      <c r="BO101" t="s">
        <v>109</v>
      </c>
      <c r="BP101">
        <v>28</v>
      </c>
      <c r="BQ101">
        <v>36</v>
      </c>
      <c r="BR101" t="s">
        <v>109</v>
      </c>
      <c r="BS101" t="s">
        <v>109</v>
      </c>
      <c r="BT101">
        <v>534</v>
      </c>
      <c r="BU101">
        <v>1453</v>
      </c>
      <c r="BV101" t="s">
        <v>109</v>
      </c>
      <c r="BW101">
        <v>288.7</v>
      </c>
      <c r="BX101">
        <v>340</v>
      </c>
      <c r="BY101">
        <v>1.1000000000000001</v>
      </c>
      <c r="BZ101">
        <v>2.15</v>
      </c>
      <c r="CA101">
        <v>111</v>
      </c>
      <c r="CB101">
        <v>0.75</v>
      </c>
      <c r="CC101">
        <v>1</v>
      </c>
      <c r="CD101">
        <v>4</v>
      </c>
      <c r="CE101">
        <v>5</v>
      </c>
      <c r="CF101">
        <v>5</v>
      </c>
      <c r="CK101">
        <v>1</v>
      </c>
      <c r="CL101">
        <f>VLOOKUP(B101,'Inflammatory Mediators'!B$3:W$147,2,FALSE)</f>
        <v>4.7249999999999996</v>
      </c>
      <c r="CM101">
        <f>VLOOKUP(B101,'Inflammatory Mediators'!B$3:W$147,3,FALSE)</f>
        <v>1.63</v>
      </c>
      <c r="CN101">
        <f>VLOOKUP(B101,'Inflammatory Mediators'!B$3:W$147,4,FALSE)</f>
        <v>0</v>
      </c>
      <c r="CO101">
        <f>VLOOKUP(B101,'Inflammatory Mediators'!B$3:W$147,5,FALSE)</f>
        <v>1.37</v>
      </c>
      <c r="CP101">
        <f>VLOOKUP(B101,'Inflammatory Mediators'!B$3:W$147,6,FALSE)</f>
        <v>1.115</v>
      </c>
      <c r="CQ101">
        <f>VLOOKUP(B101,'Inflammatory Mediators'!B$3:W$147,7,FALSE)</f>
        <v>1.425</v>
      </c>
      <c r="CR101">
        <f>VLOOKUP(B101,'Inflammatory Mediators'!B$3:W$147,8,FALSE)</f>
        <v>20.585000000000001</v>
      </c>
      <c r="CS101">
        <f>VLOOKUP(B101,'Inflammatory Mediators'!B$3:W$147,9,FALSE)</f>
        <v>3.5599999999999996</v>
      </c>
      <c r="CT101">
        <f>VLOOKUP(B101,'Inflammatory Mediators'!B$3:W$147,10,FALSE)</f>
        <v>2.105</v>
      </c>
      <c r="CU101">
        <f>VLOOKUP(B101,'Inflammatory Mediators'!B$3:W$147,11,FALSE)</f>
        <v>0.94</v>
      </c>
      <c r="CV101">
        <f>VLOOKUP(B101,'Inflammatory Mediators'!B$3:W$147,12,FALSE)</f>
        <v>1.02</v>
      </c>
      <c r="CW101">
        <f>VLOOKUP(B101,'Inflammatory Mediators'!B$3:W$147,13,FALSE)</f>
        <v>1.825</v>
      </c>
      <c r="CX101">
        <f>VLOOKUP(B101,'Inflammatory Mediators'!B$3:W$147,14,FALSE)</f>
        <v>0.60499999999999998</v>
      </c>
      <c r="CY101">
        <f>VLOOKUP(B101,'Inflammatory Mediators'!B$3:W$147,15,FALSE)</f>
        <v>0.86</v>
      </c>
      <c r="CZ101">
        <f>VLOOKUP(B101,'Inflammatory Mediators'!B$3:W$147,16,FALSE)</f>
        <v>26.11</v>
      </c>
      <c r="DA101">
        <f>VLOOKUP(B101,'Inflammatory Mediators'!B$3:W$147,17,FALSE)</f>
        <v>46.424999999999997</v>
      </c>
      <c r="DB101">
        <f>VLOOKUP(B101,'Inflammatory Mediators'!B$3:W$147,18,FALSE)</f>
        <v>27.354999999999997</v>
      </c>
      <c r="DC101">
        <f>VLOOKUP(B101,'Inflammatory Mediators'!B$3:W$147,19,FALSE)</f>
        <v>0.01</v>
      </c>
      <c r="DD101">
        <f>VLOOKUP(B101,'Inflammatory Mediators'!B$3:W$147,20,FALSE)</f>
        <v>8.5850000000000009</v>
      </c>
      <c r="DE101">
        <f>VLOOKUP(B101,'Inflammatory Mediators'!B$3:W$147,21,FALSE)</f>
        <v>1.74</v>
      </c>
      <c r="DF101">
        <f>VLOOKUP(B101,'Inflammatory Mediators'!B$3:W$147,22,FALSE)</f>
        <v>0.25</v>
      </c>
      <c r="DG101">
        <v>210.185</v>
      </c>
      <c r="DH101">
        <v>0.21299999999999997</v>
      </c>
    </row>
    <row r="102" spans="1:112" x14ac:dyDescent="0.25">
      <c r="A102">
        <v>110</v>
      </c>
      <c r="B102">
        <v>8134180</v>
      </c>
      <c r="C102">
        <v>8205657</v>
      </c>
      <c r="D102" t="s">
        <v>2</v>
      </c>
      <c r="E102">
        <v>1</v>
      </c>
      <c r="F102">
        <v>1</v>
      </c>
      <c r="G102">
        <v>1</v>
      </c>
      <c r="H102">
        <v>34</v>
      </c>
      <c r="I102">
        <v>0</v>
      </c>
      <c r="J102">
        <v>0</v>
      </c>
      <c r="K102">
        <v>175.3</v>
      </c>
      <c r="L102">
        <v>83.4</v>
      </c>
      <c r="M102">
        <v>27.139523509368178</v>
      </c>
      <c r="N102" t="s">
        <v>109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0</v>
      </c>
      <c r="W102">
        <v>3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0</v>
      </c>
      <c r="BI102">
        <v>0</v>
      </c>
      <c r="BJ102">
        <v>0</v>
      </c>
      <c r="BK102">
        <v>0</v>
      </c>
      <c r="BL102">
        <v>1</v>
      </c>
      <c r="BM102">
        <v>0</v>
      </c>
      <c r="BN102" t="s">
        <v>109</v>
      </c>
      <c r="BO102" t="s">
        <v>109</v>
      </c>
      <c r="BP102">
        <v>88</v>
      </c>
      <c r="BQ102">
        <v>48</v>
      </c>
      <c r="BR102" t="s">
        <v>109</v>
      </c>
      <c r="BS102" t="s">
        <v>109</v>
      </c>
      <c r="BT102">
        <v>766</v>
      </c>
      <c r="BU102">
        <v>610</v>
      </c>
      <c r="BV102" t="s">
        <v>109</v>
      </c>
      <c r="BW102">
        <v>348.8</v>
      </c>
      <c r="BX102">
        <v>329</v>
      </c>
      <c r="BY102">
        <v>1.5</v>
      </c>
      <c r="BZ102" t="s">
        <v>109</v>
      </c>
      <c r="CA102">
        <v>120</v>
      </c>
      <c r="CB102">
        <v>0.77</v>
      </c>
      <c r="CC102">
        <v>0</v>
      </c>
      <c r="CD102">
        <v>0</v>
      </c>
      <c r="CE102">
        <v>5</v>
      </c>
      <c r="CF102">
        <v>5</v>
      </c>
      <c r="CG102">
        <v>5</v>
      </c>
      <c r="CK102">
        <v>1</v>
      </c>
      <c r="CL102">
        <f>VLOOKUP(B102,'Inflammatory Mediators'!B$3:W$147,2,FALSE)</f>
        <v>2.56</v>
      </c>
      <c r="CM102">
        <f>VLOOKUP(B102,'Inflammatory Mediators'!B$3:W$147,3,FALSE)</f>
        <v>0</v>
      </c>
      <c r="CN102">
        <f>VLOOKUP(B102,'Inflammatory Mediators'!B$3:W$147,4,FALSE)</f>
        <v>0</v>
      </c>
      <c r="CO102">
        <f>VLOOKUP(B102,'Inflammatory Mediators'!B$3:W$147,5,FALSE)</f>
        <v>1.83</v>
      </c>
      <c r="CP102">
        <f>VLOOKUP(B102,'Inflammatory Mediators'!B$3:W$147,6,FALSE)</f>
        <v>1.05</v>
      </c>
      <c r="CQ102">
        <f>VLOOKUP(B102,'Inflammatory Mediators'!B$3:W$147,7,FALSE)</f>
        <v>0</v>
      </c>
      <c r="CR102">
        <f>VLOOKUP(B102,'Inflammatory Mediators'!B$3:W$147,8,FALSE)</f>
        <v>15.95</v>
      </c>
      <c r="CS102">
        <f>VLOOKUP(B102,'Inflammatory Mediators'!B$3:W$147,9,FALSE)</f>
        <v>2.31</v>
      </c>
      <c r="CT102">
        <f>VLOOKUP(B102,'Inflammatory Mediators'!B$3:W$147,10,FALSE)</f>
        <v>0</v>
      </c>
      <c r="CU102">
        <f>VLOOKUP(B102,'Inflammatory Mediators'!B$3:W$147,11,FALSE)</f>
        <v>0</v>
      </c>
      <c r="CV102">
        <f>VLOOKUP(B102,'Inflammatory Mediators'!B$3:W$147,12,FALSE)</f>
        <v>0</v>
      </c>
      <c r="CW102">
        <f>VLOOKUP(B102,'Inflammatory Mediators'!B$3:W$147,13,FALSE)</f>
        <v>1.08</v>
      </c>
      <c r="CX102">
        <f>VLOOKUP(B102,'Inflammatory Mediators'!B$3:W$147,14,FALSE)</f>
        <v>0.15</v>
      </c>
      <c r="CY102">
        <f>VLOOKUP(B102,'Inflammatory Mediators'!B$3:W$147,15,FALSE)</f>
        <v>0.86</v>
      </c>
      <c r="CZ102">
        <f>VLOOKUP(B102,'Inflammatory Mediators'!B$3:W$147,16,FALSE)</f>
        <v>42.015000000000001</v>
      </c>
      <c r="DA102">
        <f>VLOOKUP(B102,'Inflammatory Mediators'!B$3:W$147,17,FALSE)</f>
        <v>21.68</v>
      </c>
      <c r="DB102">
        <f>VLOOKUP(B102,'Inflammatory Mediators'!B$3:W$147,18,FALSE)</f>
        <v>19.055</v>
      </c>
      <c r="DC102">
        <f>VLOOKUP(B102,'Inflammatory Mediators'!B$3:W$147,19,FALSE)</f>
        <v>0</v>
      </c>
      <c r="DD102">
        <f>VLOOKUP(B102,'Inflammatory Mediators'!B$3:W$147,20,FALSE)</f>
        <v>0.125</v>
      </c>
      <c r="DE102">
        <f>VLOOKUP(B102,'Inflammatory Mediators'!B$3:W$147,21,FALSE)</f>
        <v>1.74</v>
      </c>
      <c r="DF102">
        <f>VLOOKUP(B102,'Inflammatory Mediators'!B$3:W$147,22,FALSE)</f>
        <v>1.3149999999999999</v>
      </c>
      <c r="DG102">
        <v>215.38399999999999</v>
      </c>
      <c r="DH102">
        <v>50.297999999999995</v>
      </c>
    </row>
    <row r="103" spans="1:112" x14ac:dyDescent="0.25">
      <c r="A103">
        <v>111</v>
      </c>
      <c r="B103">
        <v>73582</v>
      </c>
      <c r="C103">
        <v>145059</v>
      </c>
      <c r="D103" t="s">
        <v>2</v>
      </c>
      <c r="E103">
        <v>1</v>
      </c>
      <c r="F103">
        <v>1</v>
      </c>
      <c r="G103">
        <v>1</v>
      </c>
      <c r="H103">
        <v>73</v>
      </c>
      <c r="I103">
        <v>0</v>
      </c>
      <c r="J103">
        <v>0</v>
      </c>
      <c r="K103">
        <v>170.2</v>
      </c>
      <c r="L103">
        <v>86.9</v>
      </c>
      <c r="M103">
        <v>29.998577742919441</v>
      </c>
      <c r="N103" t="s">
        <v>109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0</v>
      </c>
      <c r="U103">
        <v>4</v>
      </c>
      <c r="V103">
        <v>0</v>
      </c>
      <c r="W103">
        <v>3</v>
      </c>
      <c r="X103">
        <v>1</v>
      </c>
      <c r="Y103">
        <v>3</v>
      </c>
      <c r="Z103">
        <v>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 t="s">
        <v>109</v>
      </c>
      <c r="BO103" t="s">
        <v>109</v>
      </c>
      <c r="BP103">
        <v>42</v>
      </c>
      <c r="BQ103">
        <v>148</v>
      </c>
      <c r="BR103" t="s">
        <v>109</v>
      </c>
      <c r="BS103" t="s">
        <v>109</v>
      </c>
      <c r="BT103">
        <v>467</v>
      </c>
      <c r="BU103">
        <v>965</v>
      </c>
      <c r="BV103" t="s">
        <v>109</v>
      </c>
      <c r="BW103">
        <v>1457</v>
      </c>
      <c r="BX103">
        <v>216</v>
      </c>
      <c r="BY103">
        <v>1.4</v>
      </c>
      <c r="BZ103">
        <v>27.67</v>
      </c>
      <c r="CA103">
        <v>84</v>
      </c>
      <c r="CB103">
        <v>0.66</v>
      </c>
      <c r="CC103">
        <v>0</v>
      </c>
      <c r="CD103">
        <v>2</v>
      </c>
      <c r="CE103">
        <v>5</v>
      </c>
      <c r="CF103">
        <v>4</v>
      </c>
      <c r="CK103">
        <v>1</v>
      </c>
      <c r="CL103">
        <f>VLOOKUP(B103,'Inflammatory Mediators'!B$3:W$147,2,FALSE)</f>
        <v>3.84</v>
      </c>
      <c r="CM103">
        <f>VLOOKUP(B103,'Inflammatory Mediators'!B$3:W$147,3,FALSE)</f>
        <v>2.165</v>
      </c>
      <c r="CN103">
        <f>VLOOKUP(B103,'Inflammatory Mediators'!B$3:W$147,4,FALSE)</f>
        <v>0.19500000000000001</v>
      </c>
      <c r="CO103">
        <f>VLOOKUP(B103,'Inflammatory Mediators'!B$3:W$147,5,FALSE)</f>
        <v>1.37</v>
      </c>
      <c r="CP103">
        <f>VLOOKUP(B103,'Inflammatory Mediators'!B$3:W$147,6,FALSE)</f>
        <v>2.5</v>
      </c>
      <c r="CQ103">
        <f>VLOOKUP(B103,'Inflammatory Mediators'!B$3:W$147,7,FALSE)</f>
        <v>3.3450000000000002</v>
      </c>
      <c r="CR103">
        <f>VLOOKUP(B103,'Inflammatory Mediators'!B$3:W$147,8,FALSE)</f>
        <v>8.3249999999999993</v>
      </c>
      <c r="CS103">
        <f>VLOOKUP(B103,'Inflammatory Mediators'!B$3:W$147,9,FALSE)</f>
        <v>4.18</v>
      </c>
      <c r="CT103">
        <f>VLOOKUP(B103,'Inflammatory Mediators'!B$3:W$147,10,FALSE)</f>
        <v>0</v>
      </c>
      <c r="CU103">
        <f>VLOOKUP(B103,'Inflammatory Mediators'!B$3:W$147,11,FALSE)</f>
        <v>1.145</v>
      </c>
      <c r="CV103">
        <f>VLOOKUP(B103,'Inflammatory Mediators'!B$3:W$147,12,FALSE)</f>
        <v>0.14499999999999999</v>
      </c>
      <c r="CW103">
        <f>VLOOKUP(B103,'Inflammatory Mediators'!B$3:W$147,13,FALSE)</f>
        <v>3.9699999999999998</v>
      </c>
      <c r="CX103">
        <f>VLOOKUP(B103,'Inflammatory Mediators'!B$3:W$147,14,FALSE)</f>
        <v>1.59</v>
      </c>
      <c r="CY103">
        <f>VLOOKUP(B103,'Inflammatory Mediators'!B$3:W$147,15,FALSE)</f>
        <v>2.4849999999999999</v>
      </c>
      <c r="CZ103">
        <f>VLOOKUP(B103,'Inflammatory Mediators'!B$3:W$147,16,FALSE)</f>
        <v>28.55</v>
      </c>
      <c r="DA103">
        <f>VLOOKUP(B103,'Inflammatory Mediators'!B$3:W$147,17,FALSE)</f>
        <v>7.1099999999999994</v>
      </c>
      <c r="DB103">
        <f>VLOOKUP(B103,'Inflammatory Mediators'!B$3:W$147,18,FALSE)</f>
        <v>10.66</v>
      </c>
      <c r="DC103">
        <f>VLOOKUP(B103,'Inflammatory Mediators'!B$3:W$147,19,FALSE)</f>
        <v>0</v>
      </c>
      <c r="DD103">
        <f>VLOOKUP(B103,'Inflammatory Mediators'!B$3:W$147,20,FALSE)</f>
        <v>0</v>
      </c>
      <c r="DE103">
        <f>VLOOKUP(B103,'Inflammatory Mediators'!B$3:W$147,21,FALSE)</f>
        <v>1.06</v>
      </c>
      <c r="DF103">
        <f>VLOOKUP(B103,'Inflammatory Mediators'!B$3:W$147,22,FALSE)</f>
        <v>0</v>
      </c>
      <c r="DG103">
        <v>207.71299999999999</v>
      </c>
      <c r="DH103">
        <v>0.06</v>
      </c>
    </row>
    <row r="104" spans="1:112" x14ac:dyDescent="0.25">
      <c r="A104">
        <v>114</v>
      </c>
      <c r="B104">
        <v>744193</v>
      </c>
      <c r="C104">
        <v>815670</v>
      </c>
      <c r="D104" t="s">
        <v>2</v>
      </c>
      <c r="E104">
        <v>1</v>
      </c>
      <c r="F104">
        <v>1</v>
      </c>
      <c r="G104">
        <v>1</v>
      </c>
      <c r="H104">
        <v>74</v>
      </c>
      <c r="I104">
        <v>1</v>
      </c>
      <c r="J104">
        <v>0</v>
      </c>
      <c r="K104">
        <v>165.1</v>
      </c>
      <c r="L104">
        <v>80.5</v>
      </c>
      <c r="M104">
        <v>29.53260344390511</v>
      </c>
      <c r="N104" t="s">
        <v>109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20</v>
      </c>
      <c r="V104">
        <v>0</v>
      </c>
      <c r="W104">
        <v>3</v>
      </c>
      <c r="X104">
        <v>0</v>
      </c>
      <c r="Y104">
        <v>3</v>
      </c>
      <c r="Z104">
        <v>3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0</v>
      </c>
      <c r="BN104" t="s">
        <v>109</v>
      </c>
      <c r="BO104" t="s">
        <v>109</v>
      </c>
      <c r="BP104">
        <v>16</v>
      </c>
      <c r="BQ104">
        <v>27</v>
      </c>
      <c r="BR104" t="s">
        <v>109</v>
      </c>
      <c r="BS104" t="s">
        <v>109</v>
      </c>
      <c r="BT104">
        <v>460</v>
      </c>
      <c r="BU104">
        <v>684</v>
      </c>
      <c r="BV104">
        <v>30</v>
      </c>
      <c r="BW104">
        <v>543.20000000000005</v>
      </c>
      <c r="BX104">
        <v>374</v>
      </c>
      <c r="BY104">
        <v>0.8</v>
      </c>
      <c r="BZ104">
        <v>0.3</v>
      </c>
      <c r="CA104">
        <v>314</v>
      </c>
      <c r="CB104">
        <v>1.98</v>
      </c>
      <c r="CC104">
        <v>1</v>
      </c>
      <c r="CD104">
        <v>3</v>
      </c>
      <c r="CE104">
        <v>5</v>
      </c>
      <c r="CF104">
        <v>5</v>
      </c>
      <c r="CG104">
        <v>6</v>
      </c>
      <c r="CH104">
        <v>6</v>
      </c>
      <c r="CK104">
        <v>2</v>
      </c>
      <c r="CL104">
        <f>VLOOKUP(B104,'Inflammatory Mediators'!B$3:W$147,2,FALSE)</f>
        <v>1.28</v>
      </c>
      <c r="CM104">
        <f>VLOOKUP(B104,'Inflammatory Mediators'!B$3:W$147,3,FALSE)</f>
        <v>0</v>
      </c>
      <c r="CN104">
        <f>VLOOKUP(B104,'Inflammatory Mediators'!B$3:W$147,4,FALSE)</f>
        <v>0</v>
      </c>
      <c r="CO104">
        <f>VLOOKUP(B104,'Inflammatory Mediators'!B$3:W$147,5,FALSE)</f>
        <v>2.98</v>
      </c>
      <c r="CP104">
        <f>VLOOKUP(B104,'Inflammatory Mediators'!B$3:W$147,6,FALSE)</f>
        <v>0</v>
      </c>
      <c r="CQ104">
        <f>VLOOKUP(B104,'Inflammatory Mediators'!B$3:W$147,7,FALSE)</f>
        <v>0</v>
      </c>
      <c r="CR104">
        <f>VLOOKUP(B104,'Inflammatory Mediators'!B$3:W$147,8,FALSE)</f>
        <v>25.754999999999999</v>
      </c>
      <c r="CS104">
        <f>VLOOKUP(B104,'Inflammatory Mediators'!B$3:W$147,9,FALSE)</f>
        <v>0.34</v>
      </c>
      <c r="CT104">
        <f>VLOOKUP(B104,'Inflammatory Mediators'!B$3:W$147,10,FALSE)</f>
        <v>3.3200000000000003</v>
      </c>
      <c r="CU104">
        <f>VLOOKUP(B104,'Inflammatory Mediators'!B$3:W$147,11,FALSE)</f>
        <v>3.3149999999999999</v>
      </c>
      <c r="CV104">
        <f>VLOOKUP(B104,'Inflammatory Mediators'!B$3:W$147,12,FALSE)</f>
        <v>0</v>
      </c>
      <c r="CW104">
        <f>VLOOKUP(B104,'Inflammatory Mediators'!B$3:W$147,13,FALSE)</f>
        <v>0.56000000000000005</v>
      </c>
      <c r="CX104">
        <f>VLOOKUP(B104,'Inflammatory Mediators'!B$3:W$147,14,FALSE)</f>
        <v>0</v>
      </c>
      <c r="CY104">
        <f>VLOOKUP(B104,'Inflammatory Mediators'!B$3:W$147,15,FALSE)</f>
        <v>0.35</v>
      </c>
      <c r="CZ104">
        <f>VLOOKUP(B104,'Inflammatory Mediators'!B$3:W$147,16,FALSE)</f>
        <v>146.27500000000001</v>
      </c>
      <c r="DA104">
        <f>VLOOKUP(B104,'Inflammatory Mediators'!B$3:W$147,17,FALSE)</f>
        <v>37.334999999999994</v>
      </c>
      <c r="DB104">
        <f>VLOOKUP(B104,'Inflammatory Mediators'!B$3:W$147,18,FALSE)</f>
        <v>102.31</v>
      </c>
      <c r="DC104">
        <f>VLOOKUP(B104,'Inflammatory Mediators'!B$3:W$147,19,FALSE)</f>
        <v>0</v>
      </c>
      <c r="DD104">
        <f>VLOOKUP(B104,'Inflammatory Mediators'!B$3:W$147,20,FALSE)</f>
        <v>6.4749999999999996</v>
      </c>
      <c r="DE104">
        <f>VLOOKUP(B104,'Inflammatory Mediators'!B$3:W$147,21,FALSE)</f>
        <v>1.29</v>
      </c>
      <c r="DF104">
        <f>VLOOKUP(B104,'Inflammatory Mediators'!B$3:W$147,22,FALSE)</f>
        <v>0</v>
      </c>
      <c r="DG104">
        <v>211.738</v>
      </c>
      <c r="DH104">
        <v>5.3999999999999992E-2</v>
      </c>
    </row>
    <row r="105" spans="1:112" x14ac:dyDescent="0.25">
      <c r="A105">
        <v>115</v>
      </c>
      <c r="B105">
        <v>88295</v>
      </c>
      <c r="C105">
        <v>159772</v>
      </c>
      <c r="D105" t="s">
        <v>2</v>
      </c>
      <c r="E105">
        <v>1</v>
      </c>
      <c r="F105">
        <v>1</v>
      </c>
      <c r="G105">
        <v>1</v>
      </c>
      <c r="H105">
        <v>36</v>
      </c>
      <c r="I105">
        <v>0</v>
      </c>
      <c r="J105">
        <v>0</v>
      </c>
      <c r="K105">
        <v>165.1</v>
      </c>
      <c r="L105">
        <v>123.9</v>
      </c>
      <c r="M105">
        <v>45.454528778880039</v>
      </c>
      <c r="N105" t="s">
        <v>111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3</v>
      </c>
      <c r="V105">
        <v>0</v>
      </c>
      <c r="W105">
        <v>3</v>
      </c>
      <c r="X105">
        <v>1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1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0</v>
      </c>
      <c r="BG105">
        <v>1</v>
      </c>
      <c r="BH105">
        <v>0</v>
      </c>
      <c r="BI105">
        <v>0</v>
      </c>
      <c r="BJ105">
        <v>0</v>
      </c>
      <c r="BK105">
        <v>1</v>
      </c>
      <c r="BL105">
        <v>1</v>
      </c>
      <c r="BM105">
        <v>0</v>
      </c>
      <c r="BN105" t="s">
        <v>109</v>
      </c>
      <c r="BO105" t="s">
        <v>109</v>
      </c>
      <c r="BP105">
        <v>31</v>
      </c>
      <c r="BQ105">
        <v>14</v>
      </c>
      <c r="BR105" t="s">
        <v>109</v>
      </c>
      <c r="BS105" t="s">
        <v>109</v>
      </c>
      <c r="BT105">
        <v>589</v>
      </c>
      <c r="BU105">
        <v>595</v>
      </c>
      <c r="BV105" t="s">
        <v>109</v>
      </c>
      <c r="BW105">
        <v>313.60000000000002</v>
      </c>
      <c r="BX105">
        <v>142</v>
      </c>
      <c r="BY105">
        <v>2.7</v>
      </c>
      <c r="BZ105">
        <v>0.11</v>
      </c>
      <c r="CA105">
        <v>260</v>
      </c>
      <c r="CB105">
        <v>0.7</v>
      </c>
      <c r="CC105">
        <v>0</v>
      </c>
      <c r="CD105">
        <v>3</v>
      </c>
      <c r="CE105">
        <v>4</v>
      </c>
      <c r="CF105">
        <v>4</v>
      </c>
      <c r="CK105">
        <v>1</v>
      </c>
      <c r="CL105">
        <f>VLOOKUP(B105,'Inflammatory Mediators'!B$3:W$147,2,FALSE)</f>
        <v>1.92</v>
      </c>
      <c r="CM105">
        <f>VLOOKUP(B105,'Inflammatory Mediators'!B$3:W$147,3,FALSE)</f>
        <v>0.30499999999999999</v>
      </c>
      <c r="CN105">
        <f>VLOOKUP(B105,'Inflammatory Mediators'!B$3:W$147,4,FALSE)</f>
        <v>0.19500000000000001</v>
      </c>
      <c r="CO105">
        <f>VLOOKUP(B105,'Inflammatory Mediators'!B$3:W$147,5,FALSE)</f>
        <v>1.37</v>
      </c>
      <c r="CP105">
        <f>VLOOKUP(B105,'Inflammatory Mediators'!B$3:W$147,6,FALSE)</f>
        <v>1.1200000000000001</v>
      </c>
      <c r="CQ105">
        <f>VLOOKUP(B105,'Inflammatory Mediators'!B$3:W$147,7,FALSE)</f>
        <v>2.15</v>
      </c>
      <c r="CR105">
        <f>VLOOKUP(B105,'Inflammatory Mediators'!B$3:W$147,8,FALSE)</f>
        <v>15.154999999999999</v>
      </c>
      <c r="CS105">
        <f>VLOOKUP(B105,'Inflammatory Mediators'!B$3:W$147,9,FALSE)</f>
        <v>2.31</v>
      </c>
      <c r="CT105">
        <f>VLOOKUP(B105,'Inflammatory Mediators'!B$3:W$147,10,FALSE)</f>
        <v>2.92</v>
      </c>
      <c r="CU105">
        <f>VLOOKUP(B105,'Inflammatory Mediators'!B$3:W$147,11,FALSE)</f>
        <v>0</v>
      </c>
      <c r="CV105">
        <f>VLOOKUP(B105,'Inflammatory Mediators'!B$3:W$147,12,FALSE)</f>
        <v>0</v>
      </c>
      <c r="CW105">
        <f>VLOOKUP(B105,'Inflammatory Mediators'!B$3:W$147,13,FALSE)</f>
        <v>1.82</v>
      </c>
      <c r="CX105">
        <f>VLOOKUP(B105,'Inflammatory Mediators'!B$3:W$147,14,FALSE)</f>
        <v>0.45500000000000002</v>
      </c>
      <c r="CY105">
        <f>VLOOKUP(B105,'Inflammatory Mediators'!B$3:W$147,15,FALSE)</f>
        <v>1.355</v>
      </c>
      <c r="CZ105">
        <f>VLOOKUP(B105,'Inflammatory Mediators'!B$3:W$147,16,FALSE)</f>
        <v>33.44</v>
      </c>
      <c r="DA105">
        <f>VLOOKUP(B105,'Inflammatory Mediators'!B$3:W$147,17,FALSE)</f>
        <v>10.395</v>
      </c>
      <c r="DB105">
        <f>VLOOKUP(B105,'Inflammatory Mediators'!B$3:W$147,18,FALSE)</f>
        <v>33.424999999999997</v>
      </c>
      <c r="DC105">
        <f>VLOOKUP(B105,'Inflammatory Mediators'!B$3:W$147,19,FALSE)</f>
        <v>0</v>
      </c>
      <c r="DD105">
        <f>VLOOKUP(B105,'Inflammatory Mediators'!B$3:W$147,20,FALSE)</f>
        <v>0</v>
      </c>
      <c r="DE105">
        <f>VLOOKUP(B105,'Inflammatory Mediators'!B$3:W$147,21,FALSE)</f>
        <v>1.175</v>
      </c>
      <c r="DF105">
        <f>VLOOKUP(B105,'Inflammatory Mediators'!B$3:W$147,22,FALSE)</f>
        <v>0.27</v>
      </c>
      <c r="DG105">
        <v>183.67500000000001</v>
      </c>
      <c r="DH105">
        <v>0.17699999999999999</v>
      </c>
    </row>
    <row r="106" spans="1:112" x14ac:dyDescent="0.25">
      <c r="A106">
        <v>116</v>
      </c>
      <c r="B106">
        <v>8134377</v>
      </c>
      <c r="C106">
        <v>8205854</v>
      </c>
      <c r="D106" t="s">
        <v>2</v>
      </c>
      <c r="E106">
        <v>1</v>
      </c>
      <c r="F106">
        <v>1</v>
      </c>
      <c r="G106">
        <v>1</v>
      </c>
      <c r="H106">
        <v>21</v>
      </c>
      <c r="I106">
        <v>1</v>
      </c>
      <c r="J106">
        <v>0</v>
      </c>
      <c r="K106">
        <v>157.5</v>
      </c>
      <c r="L106">
        <v>64</v>
      </c>
      <c r="M106">
        <v>25.799949609473419</v>
      </c>
      <c r="N106" t="s">
        <v>109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2</v>
      </c>
      <c r="V106">
        <v>0</v>
      </c>
      <c r="W106">
        <v>3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 t="s">
        <v>109</v>
      </c>
      <c r="BO106" t="s">
        <v>109</v>
      </c>
      <c r="BP106">
        <v>37</v>
      </c>
      <c r="BQ106">
        <v>34</v>
      </c>
      <c r="BR106" t="s">
        <v>109</v>
      </c>
      <c r="BS106" t="s">
        <v>109</v>
      </c>
      <c r="BT106">
        <v>451</v>
      </c>
      <c r="BU106">
        <v>519</v>
      </c>
      <c r="BV106">
        <v>32</v>
      </c>
      <c r="BW106">
        <v>18.739999999999998</v>
      </c>
      <c r="BX106">
        <v>181</v>
      </c>
      <c r="BY106">
        <v>0.8</v>
      </c>
      <c r="BZ106">
        <v>0.06</v>
      </c>
      <c r="CA106">
        <v>107</v>
      </c>
      <c r="CB106">
        <v>0.44</v>
      </c>
      <c r="CC106">
        <v>0</v>
      </c>
      <c r="CD106">
        <v>0</v>
      </c>
      <c r="CE106">
        <v>4</v>
      </c>
      <c r="CK106">
        <v>1</v>
      </c>
      <c r="CL106">
        <f>VLOOKUP(B106,'Inflammatory Mediators'!B$3:W$147,2,FALSE)</f>
        <v>0</v>
      </c>
      <c r="CM106">
        <f>VLOOKUP(B106,'Inflammatory Mediators'!B$3:W$147,3,FALSE)</f>
        <v>0</v>
      </c>
      <c r="CN106">
        <f>VLOOKUP(B106,'Inflammatory Mediators'!B$3:W$147,4,FALSE)</f>
        <v>0</v>
      </c>
      <c r="CO106">
        <f>VLOOKUP(B106,'Inflammatory Mediators'!B$3:W$147,5,FALSE)</f>
        <v>0.18</v>
      </c>
      <c r="CP106">
        <f>VLOOKUP(B106,'Inflammatory Mediators'!B$3:W$147,6,FALSE)</f>
        <v>0.69</v>
      </c>
      <c r="CQ106">
        <f>VLOOKUP(B106,'Inflammatory Mediators'!B$3:W$147,7,FALSE)</f>
        <v>0.36</v>
      </c>
      <c r="CR106">
        <f>VLOOKUP(B106,'Inflammatory Mediators'!B$3:W$147,8,FALSE)</f>
        <v>6.625</v>
      </c>
      <c r="CS106">
        <f>VLOOKUP(B106,'Inflammatory Mediators'!B$3:W$147,9,FALSE)</f>
        <v>1.08</v>
      </c>
      <c r="CT106">
        <f>VLOOKUP(B106,'Inflammatory Mediators'!B$3:W$147,10,FALSE)</f>
        <v>0</v>
      </c>
      <c r="CU106">
        <f>VLOOKUP(B106,'Inflammatory Mediators'!B$3:W$147,11,FALSE)</f>
        <v>0</v>
      </c>
      <c r="CV106">
        <f>VLOOKUP(B106,'Inflammatory Mediators'!B$3:W$147,12,FALSE)</f>
        <v>0</v>
      </c>
      <c r="CW106">
        <f>VLOOKUP(B106,'Inflammatory Mediators'!B$3:W$147,13,FALSE)</f>
        <v>0.82000000000000006</v>
      </c>
      <c r="CX106">
        <f>VLOOKUP(B106,'Inflammatory Mediators'!B$3:W$147,14,FALSE)</f>
        <v>0</v>
      </c>
      <c r="CY106">
        <f>VLOOKUP(B106,'Inflammatory Mediators'!B$3:W$147,15,FALSE)</f>
        <v>1.2749999999999999</v>
      </c>
      <c r="CZ106">
        <f>VLOOKUP(B106,'Inflammatory Mediators'!B$3:W$147,16,FALSE)</f>
        <v>3.73</v>
      </c>
      <c r="DA106">
        <f>VLOOKUP(B106,'Inflammatory Mediators'!B$3:W$147,17,FALSE)</f>
        <v>9.83</v>
      </c>
      <c r="DB106">
        <f>VLOOKUP(B106,'Inflammatory Mediators'!B$3:W$147,18,FALSE)</f>
        <v>13.29</v>
      </c>
      <c r="DC106">
        <f>VLOOKUP(B106,'Inflammatory Mediators'!B$3:W$147,19,FALSE)</f>
        <v>0</v>
      </c>
      <c r="DD106">
        <f>VLOOKUP(B106,'Inflammatory Mediators'!B$3:W$147,20,FALSE)</f>
        <v>0</v>
      </c>
      <c r="DE106">
        <f>VLOOKUP(B106,'Inflammatory Mediators'!B$3:W$147,21,FALSE)</f>
        <v>1.06</v>
      </c>
      <c r="DF106">
        <f>VLOOKUP(B106,'Inflammatory Mediators'!B$3:W$147,22,FALSE)</f>
        <v>0</v>
      </c>
      <c r="DG106">
        <v>182.422</v>
      </c>
      <c r="DH106">
        <v>4.6109999999999998</v>
      </c>
    </row>
    <row r="107" spans="1:112" x14ac:dyDescent="0.25">
      <c r="A107">
        <v>118</v>
      </c>
      <c r="B107">
        <v>517261</v>
      </c>
      <c r="C107">
        <v>588738</v>
      </c>
      <c r="D107" t="s">
        <v>2</v>
      </c>
      <c r="E107">
        <v>1</v>
      </c>
      <c r="F107">
        <v>1</v>
      </c>
      <c r="G107">
        <v>1</v>
      </c>
      <c r="H107">
        <v>57</v>
      </c>
      <c r="I107">
        <v>0</v>
      </c>
      <c r="J107">
        <v>0</v>
      </c>
      <c r="K107">
        <v>175.3</v>
      </c>
      <c r="L107">
        <v>153.69999999999999</v>
      </c>
      <c r="M107">
        <v>50.016124261269646</v>
      </c>
      <c r="N107" t="s">
        <v>111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</v>
      </c>
      <c r="V107">
        <v>0</v>
      </c>
      <c r="W107">
        <v>3</v>
      </c>
      <c r="X107">
        <v>0</v>
      </c>
      <c r="Y107">
        <v>2</v>
      </c>
      <c r="Z107">
        <v>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1</v>
      </c>
      <c r="BF107">
        <v>0</v>
      </c>
      <c r="BG107">
        <v>1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0</v>
      </c>
      <c r="BN107" t="s">
        <v>109</v>
      </c>
      <c r="BO107" t="s">
        <v>109</v>
      </c>
      <c r="BP107">
        <v>31</v>
      </c>
      <c r="BQ107">
        <v>36</v>
      </c>
      <c r="BR107" t="s">
        <v>109</v>
      </c>
      <c r="BS107" t="s">
        <v>109</v>
      </c>
      <c r="BT107">
        <v>574</v>
      </c>
      <c r="BU107">
        <v>600</v>
      </c>
      <c r="BV107" t="s">
        <v>109</v>
      </c>
      <c r="BW107">
        <v>1525</v>
      </c>
      <c r="BX107">
        <v>219</v>
      </c>
      <c r="BY107">
        <v>1.3</v>
      </c>
      <c r="BZ107">
        <v>0.13</v>
      </c>
      <c r="CA107">
        <v>116</v>
      </c>
      <c r="CB107">
        <v>0.61</v>
      </c>
      <c r="CC107">
        <v>1</v>
      </c>
      <c r="CD107">
        <v>4</v>
      </c>
      <c r="CE107">
        <v>5</v>
      </c>
      <c r="CK107">
        <v>1</v>
      </c>
      <c r="CL107">
        <f>VLOOKUP(B107,'Inflammatory Mediators'!B$3:W$147,2,FALSE)</f>
        <v>0</v>
      </c>
      <c r="CM107">
        <f>VLOOKUP(B107,'Inflammatory Mediators'!B$3:W$147,3,FALSE)</f>
        <v>0</v>
      </c>
      <c r="CN107">
        <f>VLOOKUP(B107,'Inflammatory Mediators'!B$3:W$147,4,FALSE)</f>
        <v>0</v>
      </c>
      <c r="CO107">
        <f>VLOOKUP(B107,'Inflammatory Mediators'!B$3:W$147,5,FALSE)</f>
        <v>2.8149999999999999</v>
      </c>
      <c r="CP107">
        <f>VLOOKUP(B107,'Inflammatory Mediators'!B$3:W$147,6,FALSE)</f>
        <v>0.20499999999999999</v>
      </c>
      <c r="CQ107">
        <f>VLOOKUP(B107,'Inflammatory Mediators'!B$3:W$147,7,FALSE)</f>
        <v>0</v>
      </c>
      <c r="CR107">
        <f>VLOOKUP(B107,'Inflammatory Mediators'!B$3:W$147,8,FALSE)</f>
        <v>4.085</v>
      </c>
      <c r="CS107">
        <f>VLOOKUP(B107,'Inflammatory Mediators'!B$3:W$147,9,FALSE)</f>
        <v>1.48</v>
      </c>
      <c r="CT107">
        <f>VLOOKUP(B107,'Inflammatory Mediators'!B$3:W$147,10,FALSE)</f>
        <v>1.29</v>
      </c>
      <c r="CU107">
        <f>VLOOKUP(B107,'Inflammatory Mediators'!B$3:W$147,11,FALSE)</f>
        <v>6.3450000000000006</v>
      </c>
      <c r="CV107">
        <f>VLOOKUP(B107,'Inflammatory Mediators'!B$3:W$147,12,FALSE)</f>
        <v>0</v>
      </c>
      <c r="CW107">
        <f>VLOOKUP(B107,'Inflammatory Mediators'!B$3:W$147,13,FALSE)</f>
        <v>0</v>
      </c>
      <c r="CX107">
        <f>VLOOKUP(B107,'Inflammatory Mediators'!B$3:W$147,14,FALSE)</f>
        <v>0</v>
      </c>
      <c r="CY107">
        <f>VLOOKUP(B107,'Inflammatory Mediators'!B$3:W$147,15,FALSE)</f>
        <v>0</v>
      </c>
      <c r="CZ107">
        <f>VLOOKUP(B107,'Inflammatory Mediators'!B$3:W$147,16,FALSE)</f>
        <v>67.84</v>
      </c>
      <c r="DA107">
        <f>VLOOKUP(B107,'Inflammatory Mediators'!B$3:W$147,17,FALSE)</f>
        <v>13.39</v>
      </c>
      <c r="DB107">
        <f>VLOOKUP(B107,'Inflammatory Mediators'!B$3:W$147,18,FALSE)</f>
        <v>35.644999999999996</v>
      </c>
      <c r="DC107">
        <f>VLOOKUP(B107,'Inflammatory Mediators'!B$3:W$147,19,FALSE)</f>
        <v>0</v>
      </c>
      <c r="DD107">
        <f>VLOOKUP(B107,'Inflammatory Mediators'!B$3:W$147,20,FALSE)</f>
        <v>0</v>
      </c>
      <c r="DE107">
        <f>VLOOKUP(B107,'Inflammatory Mediators'!B$3:W$147,21,FALSE)</f>
        <v>1.06</v>
      </c>
      <c r="DF107">
        <f>VLOOKUP(B107,'Inflammatory Mediators'!B$3:W$147,22,FALSE)</f>
        <v>1.395</v>
      </c>
      <c r="DG107">
        <v>284.13299999999998</v>
      </c>
      <c r="DH107">
        <v>4.125</v>
      </c>
    </row>
    <row r="108" spans="1:112" x14ac:dyDescent="0.25">
      <c r="A108">
        <v>119</v>
      </c>
      <c r="B108">
        <v>352486</v>
      </c>
      <c r="C108">
        <v>423963</v>
      </c>
      <c r="D108" t="s">
        <v>2</v>
      </c>
      <c r="E108">
        <v>0</v>
      </c>
      <c r="F108">
        <v>1</v>
      </c>
      <c r="G108">
        <v>1</v>
      </c>
      <c r="H108">
        <v>60</v>
      </c>
      <c r="I108">
        <v>1</v>
      </c>
      <c r="J108">
        <v>0</v>
      </c>
      <c r="K108">
        <v>162.6</v>
      </c>
      <c r="L108">
        <v>99.3</v>
      </c>
      <c r="M108">
        <v>37.558493666117478</v>
      </c>
      <c r="N108" t="s">
        <v>112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4</v>
      </c>
      <c r="V108">
        <v>0</v>
      </c>
      <c r="W108">
        <v>3</v>
      </c>
      <c r="X108">
        <v>0</v>
      </c>
      <c r="Y108">
        <v>2</v>
      </c>
      <c r="Z108">
        <v>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0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2</v>
      </c>
      <c r="BM108">
        <v>0</v>
      </c>
      <c r="BN108">
        <v>5.6</v>
      </c>
      <c r="BO108" t="s">
        <v>109</v>
      </c>
      <c r="BP108">
        <v>32</v>
      </c>
      <c r="BQ108">
        <v>35</v>
      </c>
      <c r="BR108" t="s">
        <v>109</v>
      </c>
      <c r="BS108" t="s">
        <v>109</v>
      </c>
      <c r="BT108" t="s">
        <v>109</v>
      </c>
      <c r="BU108">
        <v>721</v>
      </c>
      <c r="BV108" t="s">
        <v>109</v>
      </c>
      <c r="BW108">
        <v>194.2</v>
      </c>
      <c r="BX108">
        <v>278</v>
      </c>
      <c r="BY108" t="s">
        <v>109</v>
      </c>
      <c r="BZ108" t="s">
        <v>109</v>
      </c>
      <c r="CA108">
        <v>114</v>
      </c>
      <c r="CB108">
        <v>0.53</v>
      </c>
      <c r="CC108">
        <v>0</v>
      </c>
      <c r="CD108">
        <v>1</v>
      </c>
      <c r="CE108">
        <v>5</v>
      </c>
      <c r="CF108">
        <v>4</v>
      </c>
      <c r="CK108">
        <v>1</v>
      </c>
      <c r="CL108">
        <f>VLOOKUP(B108,'Inflammatory Mediators'!B$3:W$147,2,FALSE)</f>
        <v>1.28</v>
      </c>
      <c r="CM108">
        <f>VLOOKUP(B108,'Inflammatory Mediators'!B$3:W$147,3,FALSE)</f>
        <v>0</v>
      </c>
      <c r="CN108">
        <f>VLOOKUP(B108,'Inflammatory Mediators'!B$3:W$147,4,FALSE)</f>
        <v>1.1299999999999999</v>
      </c>
      <c r="CO108">
        <f>VLOOKUP(B108,'Inflammatory Mediators'!B$3:W$147,5,FALSE)</f>
        <v>1.1950000000000001</v>
      </c>
      <c r="CP108">
        <f>VLOOKUP(B108,'Inflammatory Mediators'!B$3:W$147,6,FALSE)</f>
        <v>0.83499999999999996</v>
      </c>
      <c r="CQ108">
        <f>VLOOKUP(B108,'Inflammatory Mediators'!B$3:W$147,7,FALSE)</f>
        <v>1.45</v>
      </c>
      <c r="CR108">
        <f>VLOOKUP(B108,'Inflammatory Mediators'!B$3:W$147,8,FALSE)</f>
        <v>18.164999999999999</v>
      </c>
      <c r="CS108">
        <f>VLOOKUP(B108,'Inflammatory Mediators'!B$3:W$147,9,FALSE)</f>
        <v>1.08</v>
      </c>
      <c r="CT108">
        <f>VLOOKUP(B108,'Inflammatory Mediators'!B$3:W$147,10,FALSE)</f>
        <v>0</v>
      </c>
      <c r="CU108">
        <f>VLOOKUP(B108,'Inflammatory Mediators'!B$3:W$147,11,FALSE)</f>
        <v>0.57000000000000006</v>
      </c>
      <c r="CV108">
        <f>VLOOKUP(B108,'Inflammatory Mediators'!B$3:W$147,12,FALSE)</f>
        <v>0.16999999999999998</v>
      </c>
      <c r="CW108">
        <f>VLOOKUP(B108,'Inflammatory Mediators'!B$3:W$147,13,FALSE)</f>
        <v>0.82000000000000006</v>
      </c>
      <c r="CX108">
        <f>VLOOKUP(B108,'Inflammatory Mediators'!B$3:W$147,14,FALSE)</f>
        <v>0</v>
      </c>
      <c r="CY108">
        <f>VLOOKUP(B108,'Inflammatory Mediators'!B$3:W$147,15,FALSE)</f>
        <v>0.86</v>
      </c>
      <c r="CZ108">
        <f>VLOOKUP(B108,'Inflammatory Mediators'!B$3:W$147,16,FALSE)</f>
        <v>40.790000000000006</v>
      </c>
      <c r="DA108">
        <f>VLOOKUP(B108,'Inflammatory Mediators'!B$3:W$147,17,FALSE)</f>
        <v>41.38</v>
      </c>
      <c r="DB108">
        <f>VLOOKUP(B108,'Inflammatory Mediators'!B$3:W$147,18,FALSE)</f>
        <v>7.8599999999999994</v>
      </c>
      <c r="DC108">
        <f>VLOOKUP(B108,'Inflammatory Mediators'!B$3:W$147,19,FALSE)</f>
        <v>0</v>
      </c>
      <c r="DD108">
        <f>VLOOKUP(B108,'Inflammatory Mediators'!B$3:W$147,20,FALSE)</f>
        <v>2.56</v>
      </c>
      <c r="DE108">
        <f>VLOOKUP(B108,'Inflammatory Mediators'!B$3:W$147,21,FALSE)</f>
        <v>0.94500000000000006</v>
      </c>
      <c r="DF108">
        <f>VLOOKUP(B108,'Inflammatory Mediators'!B$3:W$147,22,FALSE)</f>
        <v>0</v>
      </c>
      <c r="DG108">
        <v>148.34</v>
      </c>
      <c r="DH108">
        <v>38.31</v>
      </c>
    </row>
    <row r="109" spans="1:112" x14ac:dyDescent="0.25">
      <c r="A109">
        <v>121</v>
      </c>
      <c r="B109">
        <v>530211</v>
      </c>
      <c r="C109">
        <v>601688</v>
      </c>
      <c r="D109" t="s">
        <v>2</v>
      </c>
      <c r="E109">
        <v>1</v>
      </c>
      <c r="F109">
        <v>1</v>
      </c>
      <c r="G109">
        <v>1</v>
      </c>
      <c r="H109">
        <v>81</v>
      </c>
      <c r="I109">
        <v>1</v>
      </c>
      <c r="J109">
        <v>0</v>
      </c>
      <c r="K109">
        <v>152.4</v>
      </c>
      <c r="L109">
        <v>60</v>
      </c>
      <c r="M109">
        <v>25.83338500010333</v>
      </c>
      <c r="N109" t="s">
        <v>109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6</v>
      </c>
      <c r="V109">
        <v>0</v>
      </c>
      <c r="W109">
        <v>3</v>
      </c>
      <c r="X109">
        <v>1</v>
      </c>
      <c r="Y109">
        <v>7</v>
      </c>
      <c r="Z109">
        <v>4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</v>
      </c>
      <c r="AK109">
        <v>0</v>
      </c>
      <c r="AL109">
        <v>1</v>
      </c>
      <c r="AM109">
        <v>0</v>
      </c>
      <c r="AN109">
        <v>0</v>
      </c>
      <c r="AO109">
        <v>2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2</v>
      </c>
      <c r="BM109">
        <v>0</v>
      </c>
      <c r="BN109" t="s">
        <v>109</v>
      </c>
      <c r="BO109" t="s">
        <v>109</v>
      </c>
      <c r="BP109">
        <v>30</v>
      </c>
      <c r="BQ109">
        <v>61</v>
      </c>
      <c r="BR109">
        <v>8.7240000000000002</v>
      </c>
      <c r="BS109" t="s">
        <v>109</v>
      </c>
      <c r="BT109" t="s">
        <v>109</v>
      </c>
      <c r="BU109">
        <v>1821</v>
      </c>
      <c r="BV109" t="s">
        <v>109</v>
      </c>
      <c r="BW109">
        <v>1089</v>
      </c>
      <c r="BX109">
        <v>385</v>
      </c>
      <c r="BY109" t="s">
        <v>109</v>
      </c>
      <c r="BZ109">
        <v>0.05</v>
      </c>
      <c r="CA109">
        <v>162</v>
      </c>
      <c r="CB109">
        <v>0.81</v>
      </c>
      <c r="CC109">
        <v>1</v>
      </c>
      <c r="CD109">
        <v>3</v>
      </c>
      <c r="CE109">
        <v>5</v>
      </c>
      <c r="CF109">
        <v>5</v>
      </c>
      <c r="CK109">
        <v>1</v>
      </c>
      <c r="CL109">
        <f>VLOOKUP(B109,'Inflammatory Mediators'!B$3:W$147,2,FALSE)</f>
        <v>0.42499999999999999</v>
      </c>
      <c r="CM109">
        <f>VLOOKUP(B109,'Inflammatory Mediators'!B$3:W$147,3,FALSE)</f>
        <v>0</v>
      </c>
      <c r="CN109">
        <f>VLOOKUP(B109,'Inflammatory Mediators'!B$3:W$147,4,FALSE)</f>
        <v>0.44</v>
      </c>
      <c r="CO109">
        <f>VLOOKUP(B109,'Inflammatory Mediators'!B$3:W$147,5,FALSE)</f>
        <v>2.8650000000000002</v>
      </c>
      <c r="CP109">
        <f>VLOOKUP(B109,'Inflammatory Mediators'!B$3:W$147,6,FALSE)</f>
        <v>7.4999999999999997E-2</v>
      </c>
      <c r="CQ109">
        <f>VLOOKUP(B109,'Inflammatory Mediators'!B$3:W$147,7,FALSE)</f>
        <v>0</v>
      </c>
      <c r="CR109">
        <f>VLOOKUP(B109,'Inflammatory Mediators'!B$3:W$147,8,FALSE)</f>
        <v>6.9550000000000001</v>
      </c>
      <c r="CS109">
        <f>VLOOKUP(B109,'Inflammatory Mediators'!B$3:W$147,9,FALSE)</f>
        <v>0</v>
      </c>
      <c r="CT109">
        <f>VLOOKUP(B109,'Inflammatory Mediators'!B$3:W$147,10,FALSE)</f>
        <v>25.984999999999999</v>
      </c>
      <c r="CU109">
        <f>VLOOKUP(B109,'Inflammatory Mediators'!B$3:W$147,11,FALSE)</f>
        <v>2.5449999999999999</v>
      </c>
      <c r="CV109">
        <f>VLOOKUP(B109,'Inflammatory Mediators'!B$3:W$147,12,FALSE)</f>
        <v>0.65500000000000003</v>
      </c>
      <c r="CW109">
        <f>VLOOKUP(B109,'Inflammatory Mediators'!B$3:W$147,13,FALSE)</f>
        <v>0</v>
      </c>
      <c r="CX109">
        <f>VLOOKUP(B109,'Inflammatory Mediators'!B$3:W$147,14,FALSE)</f>
        <v>0</v>
      </c>
      <c r="CY109">
        <f>VLOOKUP(B109,'Inflammatory Mediators'!B$3:W$147,15,FALSE)</f>
        <v>0</v>
      </c>
      <c r="CZ109">
        <f>VLOOKUP(B109,'Inflammatory Mediators'!B$3:W$147,16,FALSE)</f>
        <v>75.080000000000013</v>
      </c>
      <c r="DA109">
        <f>VLOOKUP(B109,'Inflammatory Mediators'!B$3:W$147,17,FALSE)</f>
        <v>28.115000000000002</v>
      </c>
      <c r="DB109">
        <f>VLOOKUP(B109,'Inflammatory Mediators'!B$3:W$147,18,FALSE)</f>
        <v>65.05</v>
      </c>
      <c r="DC109">
        <f>VLOOKUP(B109,'Inflammatory Mediators'!B$3:W$147,19,FALSE)</f>
        <v>0.44</v>
      </c>
      <c r="DD109">
        <f>VLOOKUP(B109,'Inflammatory Mediators'!B$3:W$147,20,FALSE)</f>
        <v>51.605000000000004</v>
      </c>
      <c r="DE109">
        <f>VLOOKUP(B109,'Inflammatory Mediators'!B$3:W$147,21,FALSE)</f>
        <v>0.94500000000000006</v>
      </c>
      <c r="DF109">
        <f>VLOOKUP(B109,'Inflammatory Mediators'!B$3:W$147,22,FALSE)</f>
        <v>0.09</v>
      </c>
      <c r="DG109">
        <v>120.748</v>
      </c>
      <c r="DH109">
        <v>0.15000000000000002</v>
      </c>
    </row>
    <row r="110" spans="1:112" x14ac:dyDescent="0.25">
      <c r="A110">
        <v>123</v>
      </c>
      <c r="B110">
        <v>708704</v>
      </c>
      <c r="C110">
        <v>780181</v>
      </c>
      <c r="D110" t="s">
        <v>2</v>
      </c>
      <c r="E110">
        <v>1</v>
      </c>
      <c r="F110">
        <v>1</v>
      </c>
      <c r="G110">
        <v>1</v>
      </c>
      <c r="H110">
        <v>89</v>
      </c>
      <c r="I110">
        <v>1</v>
      </c>
      <c r="J110">
        <v>0</v>
      </c>
      <c r="K110">
        <v>157.5</v>
      </c>
      <c r="L110">
        <v>60.7</v>
      </c>
      <c r="M110">
        <v>24.469639707734949</v>
      </c>
      <c r="N110" t="s">
        <v>109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5</v>
      </c>
      <c r="U110">
        <v>15</v>
      </c>
      <c r="V110">
        <v>0</v>
      </c>
      <c r="W110">
        <v>3</v>
      </c>
      <c r="X110">
        <v>0</v>
      </c>
      <c r="Y110">
        <v>7</v>
      </c>
      <c r="Z110">
        <v>4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</v>
      </c>
      <c r="BN110" t="s">
        <v>109</v>
      </c>
      <c r="BO110" t="s">
        <v>109</v>
      </c>
      <c r="BP110">
        <v>40</v>
      </c>
      <c r="BQ110">
        <v>50</v>
      </c>
      <c r="BR110">
        <v>0.62</v>
      </c>
      <c r="BS110" t="s">
        <v>109</v>
      </c>
      <c r="BT110" t="s">
        <v>109</v>
      </c>
      <c r="BU110">
        <v>1103</v>
      </c>
      <c r="BV110">
        <v>1</v>
      </c>
      <c r="BW110">
        <v>101.8</v>
      </c>
      <c r="BX110">
        <v>254</v>
      </c>
      <c r="BY110">
        <v>1.3</v>
      </c>
      <c r="BZ110">
        <v>0.65</v>
      </c>
      <c r="CA110">
        <v>113</v>
      </c>
      <c r="CB110">
        <v>1.34</v>
      </c>
      <c r="CC110">
        <v>1</v>
      </c>
      <c r="CD110">
        <v>2</v>
      </c>
      <c r="CE110">
        <v>6</v>
      </c>
      <c r="CF110">
        <v>5</v>
      </c>
      <c r="CG110">
        <v>5</v>
      </c>
      <c r="CH110">
        <v>5</v>
      </c>
      <c r="CK110">
        <v>2</v>
      </c>
      <c r="CL110">
        <f>VLOOKUP(B110,'Inflammatory Mediators'!B$3:W$147,2,FALSE)</f>
        <v>0.23499999999999999</v>
      </c>
      <c r="CM110">
        <f>VLOOKUP(B110,'Inflammatory Mediators'!B$3:W$147,3,FALSE)</f>
        <v>0</v>
      </c>
      <c r="CN110">
        <f>VLOOKUP(B110,'Inflammatory Mediators'!B$3:W$147,4,FALSE)</f>
        <v>0.45</v>
      </c>
      <c r="CO110">
        <f>VLOOKUP(B110,'Inflammatory Mediators'!B$3:W$147,5,FALSE)</f>
        <v>2.8450000000000002</v>
      </c>
      <c r="CP110">
        <f>VLOOKUP(B110,'Inflammatory Mediators'!B$3:W$147,6,FALSE)</f>
        <v>7.4999999999999997E-2</v>
      </c>
      <c r="CQ110">
        <f>VLOOKUP(B110,'Inflammatory Mediators'!B$3:W$147,7,FALSE)</f>
        <v>0</v>
      </c>
      <c r="CR110">
        <f>VLOOKUP(B110,'Inflammatory Mediators'!B$3:W$147,8,FALSE)</f>
        <v>8.4350000000000005</v>
      </c>
      <c r="CS110">
        <f>VLOOKUP(B110,'Inflammatory Mediators'!B$3:W$147,9,FALSE)</f>
        <v>0.75</v>
      </c>
      <c r="CT110">
        <f>VLOOKUP(B110,'Inflammatory Mediators'!B$3:W$147,10,FALSE)</f>
        <v>25.895</v>
      </c>
      <c r="CU110">
        <f>VLOOKUP(B110,'Inflammatory Mediators'!B$3:W$147,11,FALSE)</f>
        <v>2.5449999999999999</v>
      </c>
      <c r="CV110">
        <f>VLOOKUP(B110,'Inflammatory Mediators'!B$3:W$147,12,FALSE)</f>
        <v>0.61</v>
      </c>
      <c r="CW110">
        <f>VLOOKUP(B110,'Inflammatory Mediators'!B$3:W$147,13,FALSE)</f>
        <v>0.36</v>
      </c>
      <c r="CX110">
        <f>VLOOKUP(B110,'Inflammatory Mediators'!B$3:W$147,14,FALSE)</f>
        <v>0</v>
      </c>
      <c r="CY110">
        <f>VLOOKUP(B110,'Inflammatory Mediators'!B$3:W$147,15,FALSE)</f>
        <v>0</v>
      </c>
      <c r="CZ110">
        <f>VLOOKUP(B110,'Inflammatory Mediators'!B$3:W$147,16,FALSE)</f>
        <v>73.210000000000008</v>
      </c>
      <c r="DA110">
        <f>VLOOKUP(B110,'Inflammatory Mediators'!B$3:W$147,17,FALSE)</f>
        <v>27.259999999999998</v>
      </c>
      <c r="DB110">
        <f>VLOOKUP(B110,'Inflammatory Mediators'!B$3:W$147,18,FALSE)</f>
        <v>66.489999999999995</v>
      </c>
      <c r="DC110">
        <f>VLOOKUP(B110,'Inflammatory Mediators'!B$3:W$147,19,FALSE)</f>
        <v>0.47499999999999998</v>
      </c>
      <c r="DD110">
        <f>VLOOKUP(B110,'Inflammatory Mediators'!B$3:W$147,20,FALSE)</f>
        <v>51.57</v>
      </c>
      <c r="DE110">
        <f>VLOOKUP(B110,'Inflammatory Mediators'!B$3:W$147,21,FALSE)</f>
        <v>0.94500000000000006</v>
      </c>
      <c r="DF110">
        <f>VLOOKUP(B110,'Inflammatory Mediators'!B$3:W$147,22,FALSE)</f>
        <v>0.05</v>
      </c>
      <c r="DG110">
        <v>205.42599999999999</v>
      </c>
      <c r="DH110">
        <v>2.2439999999999998</v>
      </c>
    </row>
    <row r="111" spans="1:112" x14ac:dyDescent="0.25">
      <c r="A111">
        <v>124</v>
      </c>
      <c r="B111">
        <v>8132930</v>
      </c>
      <c r="C111">
        <v>8204407</v>
      </c>
      <c r="D111" t="s">
        <v>2</v>
      </c>
      <c r="E111">
        <v>1</v>
      </c>
      <c r="F111">
        <v>1</v>
      </c>
      <c r="G111">
        <v>1</v>
      </c>
      <c r="H111">
        <v>77</v>
      </c>
      <c r="I111">
        <v>1</v>
      </c>
      <c r="J111">
        <v>2</v>
      </c>
      <c r="K111">
        <v>149.9</v>
      </c>
      <c r="L111">
        <v>47</v>
      </c>
      <c r="M111">
        <v>20.916768617370437</v>
      </c>
      <c r="N111" t="s">
        <v>109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38</v>
      </c>
      <c r="V111">
        <v>0</v>
      </c>
      <c r="W111">
        <v>3</v>
      </c>
      <c r="X111">
        <v>0</v>
      </c>
      <c r="Y111">
        <v>3</v>
      </c>
      <c r="Z111">
        <v>3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1</v>
      </c>
      <c r="AW111">
        <v>1</v>
      </c>
      <c r="AX111">
        <v>1</v>
      </c>
      <c r="AY111">
        <v>1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1</v>
      </c>
      <c r="BH111">
        <v>0</v>
      </c>
      <c r="BI111">
        <v>0</v>
      </c>
      <c r="BJ111">
        <v>0</v>
      </c>
      <c r="BK111">
        <v>0</v>
      </c>
      <c r="BL111">
        <v>1</v>
      </c>
      <c r="BM111">
        <v>1</v>
      </c>
      <c r="BN111" t="s">
        <v>109</v>
      </c>
      <c r="BO111" t="s">
        <v>109</v>
      </c>
      <c r="BP111">
        <v>47</v>
      </c>
      <c r="BQ111">
        <v>26</v>
      </c>
      <c r="BR111" t="s">
        <v>109</v>
      </c>
      <c r="BS111" t="s">
        <v>109</v>
      </c>
      <c r="BT111" t="s">
        <v>109</v>
      </c>
      <c r="BU111" t="s">
        <v>109</v>
      </c>
      <c r="BV111">
        <v>4</v>
      </c>
      <c r="BW111" t="s">
        <v>109</v>
      </c>
      <c r="BX111" t="s">
        <v>109</v>
      </c>
      <c r="BY111" t="s">
        <v>109</v>
      </c>
      <c r="BZ111" t="s">
        <v>109</v>
      </c>
      <c r="CA111">
        <v>257</v>
      </c>
      <c r="CB111">
        <v>0.35</v>
      </c>
      <c r="CC111">
        <v>1</v>
      </c>
      <c r="CD111">
        <v>2</v>
      </c>
      <c r="CE111">
        <v>5</v>
      </c>
      <c r="CF111">
        <v>6</v>
      </c>
      <c r="CG111">
        <v>6</v>
      </c>
      <c r="CH111">
        <v>6</v>
      </c>
      <c r="CI111">
        <v>6</v>
      </c>
      <c r="CJ111">
        <v>5</v>
      </c>
      <c r="CK111">
        <v>2</v>
      </c>
      <c r="CL111">
        <f>VLOOKUP(B111,'Inflammatory Mediators'!B$3:W$147,2,FALSE)</f>
        <v>0.85</v>
      </c>
      <c r="CM111">
        <f>VLOOKUP(B111,'Inflammatory Mediators'!B$3:W$147,3,FALSE)</f>
        <v>0</v>
      </c>
      <c r="CN111">
        <f>VLOOKUP(B111,'Inflammatory Mediators'!B$3:W$147,4,FALSE)</f>
        <v>0.44</v>
      </c>
      <c r="CO111">
        <f>VLOOKUP(B111,'Inflammatory Mediators'!B$3:W$147,5,FALSE)</f>
        <v>2.76</v>
      </c>
      <c r="CP111">
        <f>VLOOKUP(B111,'Inflammatory Mediators'!B$3:W$147,6,FALSE)</f>
        <v>0.15</v>
      </c>
      <c r="CQ111">
        <f>VLOOKUP(B111,'Inflammatory Mediators'!B$3:W$147,7,FALSE)</f>
        <v>0</v>
      </c>
      <c r="CR111">
        <f>VLOOKUP(B111,'Inflammatory Mediators'!B$3:W$147,8,FALSE)</f>
        <v>7.6550000000000002</v>
      </c>
      <c r="CS111">
        <f>VLOOKUP(B111,'Inflammatory Mediators'!B$3:W$147,9,FALSE)</f>
        <v>0.375</v>
      </c>
      <c r="CT111">
        <f>VLOOKUP(B111,'Inflammatory Mediators'!B$3:W$147,10,FALSE)</f>
        <v>26.67</v>
      </c>
      <c r="CU111">
        <f>VLOOKUP(B111,'Inflammatory Mediators'!B$3:W$147,11,FALSE)</f>
        <v>2.63</v>
      </c>
      <c r="CV111">
        <f>VLOOKUP(B111,'Inflammatory Mediators'!B$3:W$147,12,FALSE)</f>
        <v>0.54499999999999993</v>
      </c>
      <c r="CW111">
        <f>VLOOKUP(B111,'Inflammatory Mediators'!B$3:W$147,13,FALSE)</f>
        <v>0.36</v>
      </c>
      <c r="CX111">
        <f>VLOOKUP(B111,'Inflammatory Mediators'!B$3:W$147,14,FALSE)</f>
        <v>0</v>
      </c>
      <c r="CY111">
        <f>VLOOKUP(B111,'Inflammatory Mediators'!B$3:W$147,15,FALSE)</f>
        <v>0</v>
      </c>
      <c r="CZ111">
        <f>VLOOKUP(B111,'Inflammatory Mediators'!B$3:W$147,16,FALSE)</f>
        <v>74.72</v>
      </c>
      <c r="DA111">
        <f>VLOOKUP(B111,'Inflammatory Mediators'!B$3:W$147,17,FALSE)</f>
        <v>28.84</v>
      </c>
      <c r="DB111">
        <f>VLOOKUP(B111,'Inflammatory Mediators'!B$3:W$147,18,FALSE)</f>
        <v>65.81</v>
      </c>
      <c r="DC111">
        <f>VLOOKUP(B111,'Inflammatory Mediators'!B$3:W$147,19,FALSE)</f>
        <v>0.495</v>
      </c>
      <c r="DD111">
        <f>VLOOKUP(B111,'Inflammatory Mediators'!B$3:W$147,20,FALSE)</f>
        <v>52.935000000000002</v>
      </c>
      <c r="DE111">
        <f>VLOOKUP(B111,'Inflammatory Mediators'!B$3:W$147,21,FALSE)</f>
        <v>0.83</v>
      </c>
      <c r="DF111">
        <f>VLOOKUP(B111,'Inflammatory Mediators'!B$3:W$147,22,FALSE)</f>
        <v>0.05</v>
      </c>
      <c r="DG111">
        <v>536.35</v>
      </c>
      <c r="DH111">
        <v>0.69900000000000007</v>
      </c>
    </row>
    <row r="112" spans="1:112" x14ac:dyDescent="0.25">
      <c r="A112">
        <v>125</v>
      </c>
      <c r="B112">
        <v>628607</v>
      </c>
      <c r="C112">
        <v>700084</v>
      </c>
      <c r="D112" t="s">
        <v>2</v>
      </c>
      <c r="E112">
        <v>1</v>
      </c>
      <c r="F112">
        <v>1</v>
      </c>
      <c r="G112">
        <v>1</v>
      </c>
      <c r="H112">
        <v>67</v>
      </c>
      <c r="I112">
        <v>1</v>
      </c>
      <c r="J112">
        <v>3</v>
      </c>
      <c r="K112">
        <v>162.6</v>
      </c>
      <c r="L112">
        <v>59.6</v>
      </c>
      <c r="M112">
        <v>22.542660850962758</v>
      </c>
      <c r="N112" t="s">
        <v>109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6</v>
      </c>
      <c r="V112">
        <v>0</v>
      </c>
      <c r="W112">
        <v>3</v>
      </c>
      <c r="X112">
        <v>0</v>
      </c>
      <c r="Y112">
        <v>2</v>
      </c>
      <c r="Z112">
        <v>2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2</v>
      </c>
      <c r="BM112">
        <v>0</v>
      </c>
      <c r="BN112" t="s">
        <v>109</v>
      </c>
      <c r="BO112" t="s">
        <v>109</v>
      </c>
      <c r="BP112">
        <v>18</v>
      </c>
      <c r="BQ112">
        <v>44</v>
      </c>
      <c r="BR112" t="s">
        <v>109</v>
      </c>
      <c r="BS112" t="s">
        <v>109</v>
      </c>
      <c r="BT112">
        <v>463.2</v>
      </c>
      <c r="BU112">
        <v>0.56000000000000005</v>
      </c>
      <c r="BV112" t="s">
        <v>109</v>
      </c>
      <c r="BW112">
        <v>643.6</v>
      </c>
      <c r="BX112" t="s">
        <v>109</v>
      </c>
      <c r="BY112">
        <v>0.9</v>
      </c>
      <c r="BZ112">
        <v>0.06</v>
      </c>
      <c r="CA112">
        <v>116</v>
      </c>
      <c r="CB112">
        <v>0.62</v>
      </c>
      <c r="CC112">
        <v>0</v>
      </c>
      <c r="CD112">
        <v>0</v>
      </c>
      <c r="CE112">
        <v>5</v>
      </c>
      <c r="CF112">
        <v>5</v>
      </c>
      <c r="CK112">
        <v>2</v>
      </c>
      <c r="CL112">
        <f>VLOOKUP(B112,'Inflammatory Mediators'!B$3:W$147,2,FALSE)</f>
        <v>1.825</v>
      </c>
      <c r="CM112">
        <f>VLOOKUP(B112,'Inflammatory Mediators'!B$3:W$147,3,FALSE)</f>
        <v>0</v>
      </c>
      <c r="CN112">
        <f>VLOOKUP(B112,'Inflammatory Mediators'!B$3:W$147,4,FALSE)</f>
        <v>11.670000000000002</v>
      </c>
      <c r="CO112">
        <f>VLOOKUP(B112,'Inflammatory Mediators'!B$3:W$147,5,FALSE)</f>
        <v>1.65</v>
      </c>
      <c r="CP112">
        <f>VLOOKUP(B112,'Inflammatory Mediators'!B$3:W$147,6,FALSE)</f>
        <v>0.43500000000000005</v>
      </c>
      <c r="CQ112">
        <f>VLOOKUP(B112,'Inflammatory Mediators'!B$3:W$147,7,FALSE)</f>
        <v>1.7250000000000001</v>
      </c>
      <c r="CR112">
        <f>VLOOKUP(B112,'Inflammatory Mediators'!B$3:W$147,8,FALSE)</f>
        <v>21.984999999999999</v>
      </c>
      <c r="CS112">
        <f>VLOOKUP(B112,'Inflammatory Mediators'!B$3:W$147,9,FALSE)</f>
        <v>4.335</v>
      </c>
      <c r="CT112">
        <f>VLOOKUP(B112,'Inflammatory Mediators'!B$3:W$147,10,FALSE)</f>
        <v>9.81</v>
      </c>
      <c r="CU112">
        <f>VLOOKUP(B112,'Inflammatory Mediators'!B$3:W$147,11,FALSE)</f>
        <v>2.12</v>
      </c>
      <c r="CV112">
        <f>VLOOKUP(B112,'Inflammatory Mediators'!B$3:W$147,12,FALSE)</f>
        <v>7.04</v>
      </c>
      <c r="CW112">
        <f>VLOOKUP(B112,'Inflammatory Mediators'!B$3:W$147,13,FALSE)</f>
        <v>0.18</v>
      </c>
      <c r="CX112">
        <f>VLOOKUP(B112,'Inflammatory Mediators'!B$3:W$147,14,FALSE)</f>
        <v>0</v>
      </c>
      <c r="CY112">
        <f>VLOOKUP(B112,'Inflammatory Mediators'!B$3:W$147,15,FALSE)</f>
        <v>0.8</v>
      </c>
      <c r="CZ112">
        <f>VLOOKUP(B112,'Inflammatory Mediators'!B$3:W$147,16,FALSE)</f>
        <v>62.91</v>
      </c>
      <c r="DA112">
        <f>VLOOKUP(B112,'Inflammatory Mediators'!B$3:W$147,17,FALSE)</f>
        <v>66.92</v>
      </c>
      <c r="DB112">
        <f>VLOOKUP(B112,'Inflammatory Mediators'!B$3:W$147,18,FALSE)</f>
        <v>54.765000000000001</v>
      </c>
      <c r="DC112">
        <f>VLOOKUP(B112,'Inflammatory Mediators'!B$3:W$147,19,FALSE)</f>
        <v>0.23499999999999999</v>
      </c>
      <c r="DD112">
        <f>VLOOKUP(B112,'Inflammatory Mediators'!B$3:W$147,20,FALSE)</f>
        <v>13.625</v>
      </c>
      <c r="DE112">
        <f>VLOOKUP(B112,'Inflammatory Mediators'!B$3:W$147,21,FALSE)</f>
        <v>1.06</v>
      </c>
      <c r="DF112">
        <f>VLOOKUP(B112,'Inflammatory Mediators'!B$3:W$147,22,FALSE)</f>
        <v>0.18</v>
      </c>
      <c r="DG112">
        <v>418.048</v>
      </c>
      <c r="DH112">
        <v>2.0129999999999999</v>
      </c>
    </row>
    <row r="113" spans="1:112" x14ac:dyDescent="0.25">
      <c r="A113">
        <v>127</v>
      </c>
      <c r="B113">
        <v>169232</v>
      </c>
      <c r="C113">
        <v>240709</v>
      </c>
      <c r="D113" t="s">
        <v>2</v>
      </c>
      <c r="E113">
        <v>1</v>
      </c>
      <c r="F113">
        <v>1</v>
      </c>
      <c r="G113">
        <v>1</v>
      </c>
      <c r="H113">
        <v>78</v>
      </c>
      <c r="I113">
        <v>1</v>
      </c>
      <c r="J113">
        <v>0</v>
      </c>
      <c r="K113">
        <v>152.4</v>
      </c>
      <c r="L113">
        <v>71.5</v>
      </c>
      <c r="M113">
        <v>30.784783791789803</v>
      </c>
      <c r="N113" t="s">
        <v>110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3</v>
      </c>
      <c r="V113">
        <v>0</v>
      </c>
      <c r="W113">
        <v>3</v>
      </c>
      <c r="X113">
        <v>0</v>
      </c>
      <c r="Y113">
        <v>3</v>
      </c>
      <c r="Z113">
        <v>3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1</v>
      </c>
      <c r="AU113">
        <v>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2</v>
      </c>
      <c r="BM113">
        <v>0</v>
      </c>
      <c r="BN113" t="s">
        <v>109</v>
      </c>
      <c r="BO113" t="s">
        <v>109</v>
      </c>
      <c r="BP113">
        <v>13</v>
      </c>
      <c r="BQ113">
        <v>20</v>
      </c>
      <c r="BR113" t="s">
        <v>109</v>
      </c>
      <c r="BS113" t="s">
        <v>109</v>
      </c>
      <c r="BT113">
        <v>377</v>
      </c>
      <c r="BU113">
        <v>560</v>
      </c>
      <c r="BV113" t="s">
        <v>109</v>
      </c>
      <c r="BW113">
        <v>177.1</v>
      </c>
      <c r="BX113">
        <v>196</v>
      </c>
      <c r="BY113">
        <v>1.1000000000000001</v>
      </c>
      <c r="BZ113">
        <v>0.09</v>
      </c>
      <c r="CA113">
        <v>125</v>
      </c>
      <c r="CB113">
        <v>0.9</v>
      </c>
      <c r="CC113">
        <v>0</v>
      </c>
      <c r="CD113">
        <v>2</v>
      </c>
      <c r="CE113">
        <v>4</v>
      </c>
      <c r="CF113">
        <v>4</v>
      </c>
      <c r="CK113">
        <v>1</v>
      </c>
      <c r="CL113">
        <f>VLOOKUP(B113,'Inflammatory Mediators'!B$3:W$147,2,FALSE)</f>
        <v>0.85</v>
      </c>
      <c r="CM113">
        <f>VLOOKUP(B113,'Inflammatory Mediators'!B$3:W$147,3,FALSE)</f>
        <v>0</v>
      </c>
      <c r="CN113">
        <f>VLOOKUP(B113,'Inflammatory Mediators'!B$3:W$147,4,FALSE)</f>
        <v>0.435</v>
      </c>
      <c r="CO113">
        <f>VLOOKUP(B113,'Inflammatory Mediators'!B$3:W$147,5,FALSE)</f>
        <v>2.8250000000000002</v>
      </c>
      <c r="CP113">
        <f>VLOOKUP(B113,'Inflammatory Mediators'!B$3:W$147,6,FALSE)</f>
        <v>0</v>
      </c>
      <c r="CQ113">
        <f>VLOOKUP(B113,'Inflammatory Mediators'!B$3:W$147,7,FALSE)</f>
        <v>0</v>
      </c>
      <c r="CR113">
        <f>VLOOKUP(B113,'Inflammatory Mediators'!B$3:W$147,8,FALSE)</f>
        <v>6.585</v>
      </c>
      <c r="CS113">
        <f>VLOOKUP(B113,'Inflammatory Mediators'!B$3:W$147,9,FALSE)</f>
        <v>0.375</v>
      </c>
      <c r="CT113">
        <f>VLOOKUP(B113,'Inflammatory Mediators'!B$3:W$147,10,FALSE)</f>
        <v>27.454999999999998</v>
      </c>
      <c r="CU113">
        <f>VLOOKUP(B113,'Inflammatory Mediators'!B$3:W$147,11,FALSE)</f>
        <v>2.6500000000000004</v>
      </c>
      <c r="CV113">
        <f>VLOOKUP(B113,'Inflammatory Mediators'!B$3:W$147,12,FALSE)</f>
        <v>0.54499999999999993</v>
      </c>
      <c r="CW113">
        <f>VLOOKUP(B113,'Inflammatory Mediators'!B$3:W$147,13,FALSE)</f>
        <v>0</v>
      </c>
      <c r="CX113">
        <f>VLOOKUP(B113,'Inflammatory Mediators'!B$3:W$147,14,FALSE)</f>
        <v>0</v>
      </c>
      <c r="CY113">
        <f>VLOOKUP(B113,'Inflammatory Mediators'!B$3:W$147,15,FALSE)</f>
        <v>0</v>
      </c>
      <c r="CZ113">
        <f>VLOOKUP(B113,'Inflammatory Mediators'!B$3:W$147,16,FALSE)</f>
        <v>78.305000000000007</v>
      </c>
      <c r="DA113">
        <f>VLOOKUP(B113,'Inflammatory Mediators'!B$3:W$147,17,FALSE)</f>
        <v>26.509999999999998</v>
      </c>
      <c r="DB113">
        <f>VLOOKUP(B113,'Inflammatory Mediators'!B$3:W$147,18,FALSE)</f>
        <v>64.819999999999993</v>
      </c>
      <c r="DC113">
        <f>VLOOKUP(B113,'Inflammatory Mediators'!B$3:W$147,19,FALSE)</f>
        <v>0.4</v>
      </c>
      <c r="DD113">
        <f>VLOOKUP(B113,'Inflammatory Mediators'!B$3:W$147,20,FALSE)</f>
        <v>53.545000000000002</v>
      </c>
      <c r="DE113">
        <f>VLOOKUP(B113,'Inflammatory Mediators'!B$3:W$147,21,FALSE)</f>
        <v>0.82499999999999996</v>
      </c>
      <c r="DF113">
        <f>VLOOKUP(B113,'Inflammatory Mediators'!B$3:W$147,22,FALSE)</f>
        <v>0</v>
      </c>
      <c r="DG113">
        <v>453.24299999999999</v>
      </c>
      <c r="DH113">
        <v>9.2999999999999999E-2</v>
      </c>
    </row>
    <row r="114" spans="1:112" x14ac:dyDescent="0.25">
      <c r="A114">
        <v>128</v>
      </c>
      <c r="B114">
        <v>223420</v>
      </c>
      <c r="C114">
        <v>294897</v>
      </c>
      <c r="D114" t="s">
        <v>2</v>
      </c>
      <c r="E114">
        <v>1</v>
      </c>
      <c r="F114">
        <v>1</v>
      </c>
      <c r="G114">
        <v>1</v>
      </c>
      <c r="H114">
        <v>81</v>
      </c>
      <c r="I114">
        <v>0</v>
      </c>
      <c r="J114">
        <v>0</v>
      </c>
      <c r="K114">
        <v>180.3</v>
      </c>
      <c r="L114">
        <v>106.3</v>
      </c>
      <c r="M114">
        <v>32.699552634436529</v>
      </c>
      <c r="N114" t="s">
        <v>110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5</v>
      </c>
      <c r="V114">
        <v>0</v>
      </c>
      <c r="W114">
        <v>3</v>
      </c>
      <c r="X114">
        <v>0</v>
      </c>
      <c r="Y114">
        <v>5</v>
      </c>
      <c r="Z114">
        <v>4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1</v>
      </c>
      <c r="AU114">
        <v>0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2</v>
      </c>
      <c r="BM114">
        <v>0</v>
      </c>
      <c r="BN114" t="s">
        <v>109</v>
      </c>
      <c r="BO114" t="s">
        <v>109</v>
      </c>
      <c r="BP114">
        <v>32</v>
      </c>
      <c r="BQ114">
        <v>38</v>
      </c>
      <c r="BR114" t="s">
        <v>109</v>
      </c>
      <c r="BS114" t="s">
        <v>109</v>
      </c>
      <c r="BT114">
        <v>269</v>
      </c>
      <c r="BU114">
        <v>392</v>
      </c>
      <c r="BV114" t="s">
        <v>109</v>
      </c>
      <c r="BW114">
        <v>465.6</v>
      </c>
      <c r="BX114">
        <v>214</v>
      </c>
      <c r="BY114">
        <v>3</v>
      </c>
      <c r="BZ114">
        <v>0.24</v>
      </c>
      <c r="CA114">
        <v>193</v>
      </c>
      <c r="CB114">
        <v>1.1599999999999999</v>
      </c>
      <c r="CC114">
        <v>1</v>
      </c>
      <c r="CD114">
        <v>3</v>
      </c>
      <c r="CE114">
        <v>5</v>
      </c>
      <c r="CF114">
        <v>5</v>
      </c>
      <c r="CK114">
        <v>2</v>
      </c>
      <c r="CL114">
        <f>VLOOKUP(B114,'Inflammatory Mediators'!B$3:W$147,2,FALSE)</f>
        <v>1.1850000000000001</v>
      </c>
      <c r="CM114">
        <f>VLOOKUP(B114,'Inflammatory Mediators'!B$3:W$147,3,FALSE)</f>
        <v>0</v>
      </c>
      <c r="CN114">
        <f>VLOOKUP(B114,'Inflammatory Mediators'!B$3:W$147,4,FALSE)</f>
        <v>0.39</v>
      </c>
      <c r="CO114">
        <f>VLOOKUP(B114,'Inflammatory Mediators'!B$3:W$147,5,FALSE)</f>
        <v>2.4900000000000002</v>
      </c>
      <c r="CP114">
        <f>VLOOKUP(B114,'Inflammatory Mediators'!B$3:W$147,6,FALSE)</f>
        <v>0.15</v>
      </c>
      <c r="CQ114">
        <f>VLOOKUP(B114,'Inflammatory Mediators'!B$3:W$147,7,FALSE)</f>
        <v>0</v>
      </c>
      <c r="CR114">
        <f>VLOOKUP(B114,'Inflammatory Mediators'!B$3:W$147,8,FALSE)</f>
        <v>6.6850000000000005</v>
      </c>
      <c r="CS114">
        <f>VLOOKUP(B114,'Inflammatory Mediators'!B$3:W$147,9,FALSE)</f>
        <v>0</v>
      </c>
      <c r="CT114">
        <f>VLOOKUP(B114,'Inflammatory Mediators'!B$3:W$147,10,FALSE)</f>
        <v>25.594999999999999</v>
      </c>
      <c r="CU114">
        <f>VLOOKUP(B114,'Inflammatory Mediators'!B$3:W$147,11,FALSE)</f>
        <v>2.5049999999999999</v>
      </c>
      <c r="CV114">
        <f>VLOOKUP(B114,'Inflammatory Mediators'!B$3:W$147,12,FALSE)</f>
        <v>0.51</v>
      </c>
      <c r="CW114">
        <f>VLOOKUP(B114,'Inflammatory Mediators'!B$3:W$147,13,FALSE)</f>
        <v>0</v>
      </c>
      <c r="CX114">
        <f>VLOOKUP(B114,'Inflammatory Mediators'!B$3:W$147,14,FALSE)</f>
        <v>0</v>
      </c>
      <c r="CY114">
        <f>VLOOKUP(B114,'Inflammatory Mediators'!B$3:W$147,15,FALSE)</f>
        <v>0</v>
      </c>
      <c r="CZ114">
        <f>VLOOKUP(B114,'Inflammatory Mediators'!B$3:W$147,16,FALSE)</f>
        <v>72.844999999999999</v>
      </c>
      <c r="DA114">
        <f>VLOOKUP(B114,'Inflammatory Mediators'!B$3:W$147,17,FALSE)</f>
        <v>26.225000000000001</v>
      </c>
      <c r="DB114">
        <f>VLOOKUP(B114,'Inflammatory Mediators'!B$3:W$147,18,FALSE)</f>
        <v>62.78</v>
      </c>
      <c r="DC114">
        <f>VLOOKUP(B114,'Inflammatory Mediators'!B$3:W$147,19,FALSE)</f>
        <v>0.40500000000000003</v>
      </c>
      <c r="DD114">
        <f>VLOOKUP(B114,'Inflammatory Mediators'!B$3:W$147,20,FALSE)</f>
        <v>48.519999999999996</v>
      </c>
      <c r="DE114">
        <f>VLOOKUP(B114,'Inflammatory Mediators'!B$3:W$147,21,FALSE)</f>
        <v>0.71</v>
      </c>
      <c r="DF114">
        <f>VLOOKUP(B114,'Inflammatory Mediators'!B$3:W$147,22,FALSE)</f>
        <v>0</v>
      </c>
      <c r="DG114">
        <v>370.79899999999998</v>
      </c>
      <c r="DH114">
        <v>0.77100000000000002</v>
      </c>
    </row>
    <row r="115" spans="1:112" x14ac:dyDescent="0.25">
      <c r="A115">
        <v>129</v>
      </c>
      <c r="B115">
        <v>8133425</v>
      </c>
      <c r="C115">
        <v>8204902</v>
      </c>
      <c r="D115" t="s">
        <v>2</v>
      </c>
      <c r="E115">
        <v>1</v>
      </c>
      <c r="F115">
        <v>1</v>
      </c>
      <c r="G115">
        <v>1</v>
      </c>
      <c r="H115">
        <v>50</v>
      </c>
      <c r="I115">
        <v>0</v>
      </c>
      <c r="J115">
        <v>2</v>
      </c>
      <c r="K115">
        <v>170.2</v>
      </c>
      <c r="L115">
        <v>80.2</v>
      </c>
      <c r="M115">
        <v>27.68568394686006</v>
      </c>
      <c r="N115" t="s">
        <v>109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</v>
      </c>
      <c r="V115">
        <v>0</v>
      </c>
      <c r="W115">
        <v>3</v>
      </c>
      <c r="X115">
        <v>0</v>
      </c>
      <c r="Y115">
        <v>1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</v>
      </c>
      <c r="BM115">
        <v>0</v>
      </c>
      <c r="BN115" t="s">
        <v>109</v>
      </c>
      <c r="BO115" t="s">
        <v>109</v>
      </c>
      <c r="BP115">
        <v>51</v>
      </c>
      <c r="BQ115">
        <v>79</v>
      </c>
      <c r="BR115" t="s">
        <v>109</v>
      </c>
      <c r="BS115" t="s">
        <v>109</v>
      </c>
      <c r="BT115">
        <v>470</v>
      </c>
      <c r="BU115">
        <v>629</v>
      </c>
      <c r="BV115">
        <v>28</v>
      </c>
      <c r="BW115">
        <v>1156</v>
      </c>
      <c r="BX115">
        <v>437</v>
      </c>
      <c r="BY115" t="s">
        <v>109</v>
      </c>
      <c r="BZ115" t="s">
        <v>109</v>
      </c>
      <c r="CA115">
        <v>101</v>
      </c>
      <c r="CB115">
        <v>0.93</v>
      </c>
      <c r="CC115">
        <v>0</v>
      </c>
      <c r="CD115">
        <v>0</v>
      </c>
      <c r="CE115">
        <v>4</v>
      </c>
      <c r="CF115">
        <v>4</v>
      </c>
      <c r="CK115">
        <v>1</v>
      </c>
      <c r="CL115">
        <f>VLOOKUP(B115,'Inflammatory Mediators'!B$3:W$147,2,FALSE)</f>
        <v>1.1850000000000001</v>
      </c>
      <c r="CM115">
        <f>VLOOKUP(B115,'Inflammatory Mediators'!B$3:W$147,3,FALSE)</f>
        <v>0</v>
      </c>
      <c r="CN115">
        <f>VLOOKUP(B115,'Inflammatory Mediators'!B$3:W$147,4,FALSE)</f>
        <v>0.39500000000000002</v>
      </c>
      <c r="CO115">
        <f>VLOOKUP(B115,'Inflammatory Mediators'!B$3:W$147,5,FALSE)</f>
        <v>2.68</v>
      </c>
      <c r="CP115">
        <f>VLOOKUP(B115,'Inflammatory Mediators'!B$3:W$147,6,FALSE)</f>
        <v>7.4999999999999997E-2</v>
      </c>
      <c r="CQ115">
        <f>VLOOKUP(B115,'Inflammatory Mediators'!B$3:W$147,7,FALSE)</f>
        <v>0</v>
      </c>
      <c r="CR115">
        <f>VLOOKUP(B115,'Inflammatory Mediators'!B$3:W$147,8,FALSE)</f>
        <v>6.8149999999999995</v>
      </c>
      <c r="CS115">
        <f>VLOOKUP(B115,'Inflammatory Mediators'!B$3:W$147,9,FALSE)</f>
        <v>0</v>
      </c>
      <c r="CT115">
        <f>VLOOKUP(B115,'Inflammatory Mediators'!B$3:W$147,10,FALSE)</f>
        <v>25.704999999999998</v>
      </c>
      <c r="CU115">
        <f>VLOOKUP(B115,'Inflammatory Mediators'!B$3:W$147,11,FALSE)</f>
        <v>2.41</v>
      </c>
      <c r="CV115">
        <f>VLOOKUP(B115,'Inflammatory Mediators'!B$3:W$147,12,FALSE)</f>
        <v>0.56999999999999995</v>
      </c>
      <c r="CW115">
        <f>VLOOKUP(B115,'Inflammatory Mediators'!B$3:W$147,13,FALSE)</f>
        <v>0.18</v>
      </c>
      <c r="CX115">
        <f>VLOOKUP(B115,'Inflammatory Mediators'!B$3:W$147,14,FALSE)</f>
        <v>0</v>
      </c>
      <c r="CY115">
        <f>VLOOKUP(B115,'Inflammatory Mediators'!B$3:W$147,15,FALSE)</f>
        <v>0</v>
      </c>
      <c r="CZ115">
        <f>VLOOKUP(B115,'Inflammatory Mediators'!B$3:W$147,16,FALSE)</f>
        <v>70.710000000000008</v>
      </c>
      <c r="DA115">
        <f>VLOOKUP(B115,'Inflammatory Mediators'!B$3:W$147,17,FALSE)</f>
        <v>26.5</v>
      </c>
      <c r="DB115">
        <f>VLOOKUP(B115,'Inflammatory Mediators'!B$3:W$147,18,FALSE)</f>
        <v>62.585000000000008</v>
      </c>
      <c r="DC115">
        <f>VLOOKUP(B115,'Inflammatory Mediators'!B$3:W$147,19,FALSE)</f>
        <v>0.43</v>
      </c>
      <c r="DD115">
        <f>VLOOKUP(B115,'Inflammatory Mediators'!B$3:W$147,20,FALSE)</f>
        <v>50.295000000000002</v>
      </c>
      <c r="DE115">
        <f>VLOOKUP(B115,'Inflammatory Mediators'!B$3:W$147,21,FALSE)</f>
        <v>0.88500000000000001</v>
      </c>
      <c r="DF115">
        <f>VLOOKUP(B115,'Inflammatory Mediators'!B$3:W$147,22,FALSE)</f>
        <v>2.5000000000000001E-2</v>
      </c>
      <c r="DG115">
        <v>441.47199999999998</v>
      </c>
      <c r="DH115">
        <v>0.78900000000000003</v>
      </c>
    </row>
    <row r="116" spans="1:112" x14ac:dyDescent="0.25">
      <c r="A116">
        <v>131</v>
      </c>
      <c r="B116">
        <v>468133</v>
      </c>
      <c r="C116">
        <v>539610</v>
      </c>
      <c r="D116" t="s">
        <v>2</v>
      </c>
      <c r="E116">
        <v>1</v>
      </c>
      <c r="F116">
        <v>1</v>
      </c>
      <c r="G116">
        <v>1</v>
      </c>
      <c r="H116">
        <v>68</v>
      </c>
      <c r="I116">
        <v>1</v>
      </c>
      <c r="J116">
        <v>3</v>
      </c>
      <c r="K116">
        <v>167.6</v>
      </c>
      <c r="L116">
        <v>110.4</v>
      </c>
      <c r="M116">
        <v>39.302578590917122</v>
      </c>
      <c r="N116" t="s">
        <v>112</v>
      </c>
      <c r="O116">
        <v>1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0</v>
      </c>
      <c r="W116">
        <v>3</v>
      </c>
      <c r="X116">
        <v>0</v>
      </c>
      <c r="Y116">
        <v>3</v>
      </c>
      <c r="Z116">
        <v>2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0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1</v>
      </c>
      <c r="AU116">
        <v>0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1</v>
      </c>
      <c r="BH116">
        <v>0</v>
      </c>
      <c r="BI116">
        <v>0</v>
      </c>
      <c r="BJ116">
        <v>0</v>
      </c>
      <c r="BK116">
        <v>0</v>
      </c>
      <c r="BL116">
        <v>1</v>
      </c>
      <c r="BM116">
        <v>0</v>
      </c>
      <c r="BN116">
        <v>6.8</v>
      </c>
      <c r="BO116" t="s">
        <v>109</v>
      </c>
      <c r="BP116">
        <v>117</v>
      </c>
      <c r="BQ116">
        <v>89</v>
      </c>
      <c r="BR116" t="s">
        <v>109</v>
      </c>
      <c r="BS116" t="s">
        <v>109</v>
      </c>
      <c r="BT116">
        <v>521</v>
      </c>
      <c r="BU116">
        <v>606</v>
      </c>
      <c r="BV116">
        <v>33</v>
      </c>
      <c r="BW116">
        <v>265.5</v>
      </c>
      <c r="BX116">
        <v>281</v>
      </c>
      <c r="BY116">
        <v>2.5</v>
      </c>
      <c r="BZ116">
        <v>7.0000000000000007E-2</v>
      </c>
      <c r="CA116">
        <v>173</v>
      </c>
      <c r="CB116">
        <v>0.77</v>
      </c>
      <c r="CC116">
        <v>1</v>
      </c>
      <c r="CD116">
        <v>4</v>
      </c>
      <c r="CE116">
        <v>5</v>
      </c>
      <c r="CK116">
        <v>2</v>
      </c>
      <c r="CL116">
        <f>VLOOKUP(B116,'Inflammatory Mediators'!B$3:W$147,2,FALSE)</f>
        <v>1.825</v>
      </c>
      <c r="CM116">
        <f>VLOOKUP(B116,'Inflammatory Mediators'!B$3:W$147,3,FALSE)</f>
        <v>0</v>
      </c>
      <c r="CN116">
        <f>VLOOKUP(B116,'Inflammatory Mediators'!B$3:W$147,4,FALSE)</f>
        <v>0</v>
      </c>
      <c r="CO116">
        <f>VLOOKUP(B116,'Inflammatory Mediators'!B$3:W$147,5,FALSE)</f>
        <v>0.64500000000000002</v>
      </c>
      <c r="CP116">
        <f>VLOOKUP(B116,'Inflammatory Mediators'!B$3:W$147,6,FALSE)</f>
        <v>0.55000000000000004</v>
      </c>
      <c r="CQ116">
        <f>VLOOKUP(B116,'Inflammatory Mediators'!B$3:W$147,7,FALSE)</f>
        <v>0</v>
      </c>
      <c r="CR116">
        <f>VLOOKUP(B116,'Inflammatory Mediators'!B$3:W$147,8,FALSE)</f>
        <v>4.0250000000000004</v>
      </c>
      <c r="CS116">
        <f>VLOOKUP(B116,'Inflammatory Mediators'!B$3:W$147,9,FALSE)</f>
        <v>0.375</v>
      </c>
      <c r="CT116">
        <f>VLOOKUP(B116,'Inflammatory Mediators'!B$3:W$147,10,FALSE)</f>
        <v>2.1349999999999998</v>
      </c>
      <c r="CU116">
        <f>VLOOKUP(B116,'Inflammatory Mediators'!B$3:W$147,11,FALSE)</f>
        <v>0</v>
      </c>
      <c r="CV116">
        <f>VLOOKUP(B116,'Inflammatory Mediators'!B$3:W$147,12,FALSE)</f>
        <v>0</v>
      </c>
      <c r="CW116">
        <f>VLOOKUP(B116,'Inflammatory Mediators'!B$3:W$147,13,FALSE)</f>
        <v>0.54</v>
      </c>
      <c r="CX116">
        <f>VLOOKUP(B116,'Inflammatory Mediators'!B$3:W$147,14,FALSE)</f>
        <v>0.435</v>
      </c>
      <c r="CY116">
        <f>VLOOKUP(B116,'Inflammatory Mediators'!B$3:W$147,15,FALSE)</f>
        <v>0.75</v>
      </c>
      <c r="CZ116">
        <f>VLOOKUP(B116,'Inflammatory Mediators'!B$3:W$147,16,FALSE)</f>
        <v>27.655000000000001</v>
      </c>
      <c r="DA116">
        <f>VLOOKUP(B116,'Inflammatory Mediators'!B$3:W$147,17,FALSE)</f>
        <v>8.5249999999999986</v>
      </c>
      <c r="DB116">
        <f>VLOOKUP(B116,'Inflammatory Mediators'!B$3:W$147,18,FALSE)</f>
        <v>18.689999999999998</v>
      </c>
      <c r="DC116">
        <f>VLOOKUP(B116,'Inflammatory Mediators'!B$3:W$147,19,FALSE)</f>
        <v>0.02</v>
      </c>
      <c r="DD116">
        <f>VLOOKUP(B116,'Inflammatory Mediators'!B$3:W$147,20,FALSE)</f>
        <v>0.255</v>
      </c>
      <c r="DE116">
        <f>VLOOKUP(B116,'Inflammatory Mediators'!B$3:W$147,21,FALSE)</f>
        <v>0.94</v>
      </c>
      <c r="DF116">
        <f>VLOOKUP(B116,'Inflammatory Mediators'!B$3:W$147,22,FALSE)</f>
        <v>0</v>
      </c>
      <c r="DG116">
        <v>890.08399999999995</v>
      </c>
      <c r="DH116">
        <v>21.363</v>
      </c>
    </row>
    <row r="117" spans="1:112" x14ac:dyDescent="0.25">
      <c r="A117">
        <v>132</v>
      </c>
      <c r="B117">
        <v>8019883</v>
      </c>
      <c r="C117">
        <v>8091360</v>
      </c>
      <c r="D117" t="s">
        <v>2</v>
      </c>
      <c r="E117">
        <v>1</v>
      </c>
      <c r="F117">
        <v>1</v>
      </c>
      <c r="G117">
        <v>1</v>
      </c>
      <c r="H117">
        <v>56</v>
      </c>
      <c r="I117">
        <v>0</v>
      </c>
      <c r="J117">
        <v>3</v>
      </c>
      <c r="K117">
        <v>160</v>
      </c>
      <c r="L117">
        <v>92.2</v>
      </c>
      <c r="M117">
        <v>36.015624999999993</v>
      </c>
      <c r="N117" t="s">
        <v>112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4</v>
      </c>
      <c r="V117">
        <v>0</v>
      </c>
      <c r="W117">
        <v>3</v>
      </c>
      <c r="X117">
        <v>0</v>
      </c>
      <c r="Y117">
        <v>1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0</v>
      </c>
      <c r="BN117">
        <v>5.8</v>
      </c>
      <c r="BO117" t="s">
        <v>109</v>
      </c>
      <c r="BP117">
        <v>25</v>
      </c>
      <c r="BQ117">
        <v>33</v>
      </c>
      <c r="BR117" t="s">
        <v>109</v>
      </c>
      <c r="BS117" t="s">
        <v>109</v>
      </c>
      <c r="BT117">
        <v>626</v>
      </c>
      <c r="BU117">
        <v>373</v>
      </c>
      <c r="BV117" t="s">
        <v>109</v>
      </c>
      <c r="BW117">
        <v>360.3</v>
      </c>
      <c r="BX117">
        <v>229</v>
      </c>
      <c r="BY117" t="s">
        <v>109</v>
      </c>
      <c r="BZ117" t="s">
        <v>109</v>
      </c>
      <c r="CA117">
        <v>123</v>
      </c>
      <c r="CB117">
        <v>0.99</v>
      </c>
      <c r="CC117">
        <v>1</v>
      </c>
      <c r="CD117">
        <v>2</v>
      </c>
      <c r="CE117">
        <v>4</v>
      </c>
      <c r="CF117">
        <v>4</v>
      </c>
      <c r="CK117">
        <v>1</v>
      </c>
      <c r="CL117">
        <f>VLOOKUP(B117,'Inflammatory Mediators'!B$3:W$147,2,FALSE)</f>
        <v>3.085</v>
      </c>
      <c r="CM117">
        <f>VLOOKUP(B117,'Inflammatory Mediators'!B$3:W$147,3,FALSE)</f>
        <v>1.21</v>
      </c>
      <c r="CN117">
        <f>VLOOKUP(B117,'Inflammatory Mediators'!B$3:W$147,4,FALSE)</f>
        <v>1.2250000000000001</v>
      </c>
      <c r="CO117">
        <f>VLOOKUP(B117,'Inflammatory Mediators'!B$3:W$147,5,FALSE)</f>
        <v>2.8250000000000002</v>
      </c>
      <c r="CP117">
        <f>VLOOKUP(B117,'Inflammatory Mediators'!B$3:W$147,6,FALSE)</f>
        <v>1.57</v>
      </c>
      <c r="CQ117">
        <f>VLOOKUP(B117,'Inflammatory Mediators'!B$3:W$147,7,FALSE)</f>
        <v>1.37</v>
      </c>
      <c r="CR117">
        <f>VLOOKUP(B117,'Inflammatory Mediators'!B$3:W$147,8,FALSE)</f>
        <v>29.16</v>
      </c>
      <c r="CS117">
        <f>VLOOKUP(B117,'Inflammatory Mediators'!B$3:W$147,9,FALSE)</f>
        <v>2.71</v>
      </c>
      <c r="CT117">
        <f>VLOOKUP(B117,'Inflammatory Mediators'!B$3:W$147,10,FALSE)</f>
        <v>21.35</v>
      </c>
      <c r="CU117">
        <f>VLOOKUP(B117,'Inflammatory Mediators'!B$3:W$147,11,FALSE)</f>
        <v>1.5899999999999999</v>
      </c>
      <c r="CV117">
        <f>VLOOKUP(B117,'Inflammatory Mediators'!B$3:W$147,12,FALSE)</f>
        <v>1.2450000000000001</v>
      </c>
      <c r="CW117">
        <f>VLOOKUP(B117,'Inflammatory Mediators'!B$3:W$147,13,FALSE)</f>
        <v>1.44</v>
      </c>
      <c r="CX117">
        <f>VLOOKUP(B117,'Inflammatory Mediators'!B$3:W$147,14,FALSE)</f>
        <v>1.42</v>
      </c>
      <c r="CY117">
        <f>VLOOKUP(B117,'Inflammatory Mediators'!B$3:W$147,15,FALSE)</f>
        <v>1.2</v>
      </c>
      <c r="CZ117">
        <f>VLOOKUP(B117,'Inflammatory Mediators'!B$3:W$147,16,FALSE)</f>
        <v>87.805000000000007</v>
      </c>
      <c r="DA117">
        <f>VLOOKUP(B117,'Inflammatory Mediators'!B$3:W$147,17,FALSE)</f>
        <v>50.67</v>
      </c>
      <c r="DB117">
        <f>VLOOKUP(B117,'Inflammatory Mediators'!B$3:W$147,18,FALSE)</f>
        <v>67.650000000000006</v>
      </c>
      <c r="DC117">
        <f>VLOOKUP(B117,'Inflammatory Mediators'!B$3:W$147,19,FALSE)</f>
        <v>0.44</v>
      </c>
      <c r="DD117">
        <f>VLOOKUP(B117,'Inflammatory Mediators'!B$3:W$147,20,FALSE)</f>
        <v>12.47</v>
      </c>
      <c r="DE117">
        <f>VLOOKUP(B117,'Inflammatory Mediators'!B$3:W$147,21,FALSE)</f>
        <v>1.625</v>
      </c>
      <c r="DF117">
        <f>VLOOKUP(B117,'Inflammatory Mediators'!B$3:W$147,22,FALSE)</f>
        <v>0.90500000000000003</v>
      </c>
      <c r="DG117">
        <v>387.95499999999998</v>
      </c>
      <c r="DH117">
        <v>13.629000000000001</v>
      </c>
    </row>
    <row r="118" spans="1:112" x14ac:dyDescent="0.25">
      <c r="A118">
        <v>133</v>
      </c>
      <c r="B118">
        <v>73581</v>
      </c>
      <c r="C118">
        <v>145058</v>
      </c>
      <c r="D118" t="s">
        <v>2</v>
      </c>
      <c r="E118">
        <v>1</v>
      </c>
      <c r="F118">
        <v>1</v>
      </c>
      <c r="G118">
        <v>2</v>
      </c>
      <c r="H118">
        <v>68</v>
      </c>
      <c r="I118">
        <v>0</v>
      </c>
      <c r="J118">
        <v>0</v>
      </c>
      <c r="K118">
        <v>177.8</v>
      </c>
      <c r="L118">
        <v>90.9</v>
      </c>
      <c r="M118">
        <v>28.754139140931343</v>
      </c>
      <c r="N118" t="s">
        <v>109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</v>
      </c>
      <c r="X118">
        <v>1</v>
      </c>
      <c r="Y118">
        <v>2</v>
      </c>
      <c r="Z118">
        <v>2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 t="s">
        <v>109</v>
      </c>
      <c r="BO118" t="s">
        <v>109</v>
      </c>
      <c r="BP118">
        <v>22</v>
      </c>
      <c r="BQ118">
        <v>24</v>
      </c>
      <c r="BR118" t="s">
        <v>109</v>
      </c>
      <c r="BS118" t="s">
        <v>109</v>
      </c>
      <c r="BT118" t="s">
        <v>109</v>
      </c>
      <c r="BU118">
        <v>0.63</v>
      </c>
      <c r="BV118" t="s">
        <v>109</v>
      </c>
      <c r="BW118">
        <v>191.6</v>
      </c>
      <c r="BX118">
        <v>193</v>
      </c>
      <c r="BY118" t="s">
        <v>109</v>
      </c>
      <c r="BZ118" t="s">
        <v>109</v>
      </c>
      <c r="CA118">
        <v>117</v>
      </c>
      <c r="CB118">
        <v>1.07</v>
      </c>
      <c r="CC118">
        <v>1</v>
      </c>
      <c r="CD118">
        <v>2</v>
      </c>
      <c r="CE118">
        <v>3</v>
      </c>
      <c r="CK118">
        <v>1</v>
      </c>
      <c r="CL118">
        <f>VLOOKUP(B118,'Inflammatory Mediators'!B$3:W$147,2,FALSE)</f>
        <v>0</v>
      </c>
      <c r="CM118">
        <f>VLOOKUP(B118,'Inflammatory Mediators'!B$3:W$147,3,FALSE)</f>
        <v>0</v>
      </c>
      <c r="CN118">
        <f>VLOOKUP(B118,'Inflammatory Mediators'!B$3:W$147,4,FALSE)</f>
        <v>0</v>
      </c>
      <c r="CO118">
        <f>VLOOKUP(B118,'Inflammatory Mediators'!B$3:W$147,5,FALSE)</f>
        <v>2.4449999999999998</v>
      </c>
      <c r="CP118">
        <f>VLOOKUP(B118,'Inflammatory Mediators'!B$3:W$147,6,FALSE)</f>
        <v>7.66</v>
      </c>
      <c r="CQ118">
        <f>VLOOKUP(B118,'Inflammatory Mediators'!B$3:W$147,7,FALSE)</f>
        <v>0</v>
      </c>
      <c r="CR118">
        <f>VLOOKUP(B118,'Inflammatory Mediators'!B$3:W$147,8,FALSE)</f>
        <v>6.165</v>
      </c>
      <c r="CS118">
        <f>VLOOKUP(B118,'Inflammatory Mediators'!B$3:W$147,9,FALSE)</f>
        <v>0</v>
      </c>
      <c r="CT118">
        <f>VLOOKUP(B118,'Inflammatory Mediators'!B$3:W$147,10,FALSE)</f>
        <v>19.54</v>
      </c>
      <c r="CU118">
        <f>VLOOKUP(B118,'Inflammatory Mediators'!B$3:W$147,11,FALSE)</f>
        <v>0.64500000000000002</v>
      </c>
      <c r="CV118">
        <f>VLOOKUP(B118,'Inflammatory Mediators'!B$3:W$147,12,FALSE)</f>
        <v>7.0000000000000007E-2</v>
      </c>
      <c r="CW118">
        <f>VLOOKUP(B118,'Inflammatory Mediators'!B$3:W$147,13,FALSE)</f>
        <v>0.48499999999999999</v>
      </c>
      <c r="CX118">
        <f>VLOOKUP(B118,'Inflammatory Mediators'!B$3:W$147,14,FALSE)</f>
        <v>0</v>
      </c>
      <c r="CY118">
        <f>VLOOKUP(B118,'Inflammatory Mediators'!B$3:W$147,15,FALSE)</f>
        <v>0</v>
      </c>
      <c r="CZ118">
        <f>VLOOKUP(B118,'Inflammatory Mediators'!B$3:W$147,16,FALSE)</f>
        <v>123.8</v>
      </c>
      <c r="DA118">
        <f>VLOOKUP(B118,'Inflammatory Mediators'!B$3:W$147,17,FALSE)</f>
        <v>19.515000000000001</v>
      </c>
      <c r="DB118">
        <f>VLOOKUP(B118,'Inflammatory Mediators'!B$3:W$147,18,FALSE)</f>
        <v>60.795000000000002</v>
      </c>
      <c r="DC118">
        <f>VLOOKUP(B118,'Inflammatory Mediators'!B$3:W$147,19,FALSE)</f>
        <v>4.3849999999999998</v>
      </c>
      <c r="DD118">
        <f>VLOOKUP(B118,'Inflammatory Mediators'!B$3:W$147,20,FALSE)</f>
        <v>25.664999999999999</v>
      </c>
      <c r="DE118">
        <f>VLOOKUP(B118,'Inflammatory Mediators'!B$3:W$147,21,FALSE)</f>
        <v>0.83</v>
      </c>
      <c r="DF118">
        <f>VLOOKUP(B118,'Inflammatory Mediators'!B$3:W$147,22,FALSE)</f>
        <v>0</v>
      </c>
      <c r="DG118">
        <v>620.56500000000005</v>
      </c>
      <c r="DH118">
        <v>21.777000000000001</v>
      </c>
    </row>
    <row r="119" spans="1:112" x14ac:dyDescent="0.25">
      <c r="A119">
        <v>136</v>
      </c>
      <c r="B119">
        <v>465716</v>
      </c>
      <c r="C119">
        <v>537193</v>
      </c>
      <c r="D119" t="s">
        <v>2</v>
      </c>
      <c r="E119">
        <v>1</v>
      </c>
      <c r="F119">
        <v>1</v>
      </c>
      <c r="G119">
        <v>1</v>
      </c>
      <c r="H119">
        <v>81</v>
      </c>
      <c r="I119">
        <v>0</v>
      </c>
      <c r="J119">
        <v>1</v>
      </c>
      <c r="K119">
        <v>170.2</v>
      </c>
      <c r="L119">
        <v>94.7</v>
      </c>
      <c r="M119">
        <v>32.691200371167675</v>
      </c>
      <c r="N119" t="s">
        <v>110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5</v>
      </c>
      <c r="V119">
        <v>0</v>
      </c>
      <c r="W119">
        <v>3</v>
      </c>
      <c r="X119">
        <v>1</v>
      </c>
      <c r="Y119">
        <v>6</v>
      </c>
      <c r="Z119">
        <v>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2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1</v>
      </c>
      <c r="BM119">
        <v>0</v>
      </c>
      <c r="BN119" t="s">
        <v>109</v>
      </c>
      <c r="BO119" t="s">
        <v>109</v>
      </c>
      <c r="BP119">
        <v>23</v>
      </c>
      <c r="BQ119">
        <v>40</v>
      </c>
      <c r="BR119" t="s">
        <v>109</v>
      </c>
      <c r="BS119" t="s">
        <v>109</v>
      </c>
      <c r="BT119">
        <v>744.1</v>
      </c>
      <c r="BU119">
        <v>0.4</v>
      </c>
      <c r="BV119" t="s">
        <v>109</v>
      </c>
      <c r="BW119">
        <v>2401</v>
      </c>
      <c r="BX119">
        <v>432</v>
      </c>
      <c r="BY119">
        <v>1.2</v>
      </c>
      <c r="BZ119">
        <v>0.2</v>
      </c>
      <c r="CA119">
        <v>124</v>
      </c>
      <c r="CB119">
        <v>2.13</v>
      </c>
      <c r="CC119">
        <v>1</v>
      </c>
      <c r="CD119">
        <v>3</v>
      </c>
      <c r="CE119">
        <v>5</v>
      </c>
      <c r="CF119">
        <v>4</v>
      </c>
      <c r="CK119">
        <v>1</v>
      </c>
      <c r="CL119">
        <f>VLOOKUP(B119,'Inflammatory Mediators'!B$3:W$147,2,FALSE)</f>
        <v>4.2050000000000001</v>
      </c>
      <c r="CM119">
        <f>VLOOKUP(B119,'Inflammatory Mediators'!B$3:W$147,3,FALSE)</f>
        <v>0</v>
      </c>
      <c r="CN119">
        <f>VLOOKUP(B119,'Inflammatory Mediators'!B$3:W$147,4,FALSE)</f>
        <v>8.4999999999999992E-2</v>
      </c>
      <c r="CO119">
        <f>VLOOKUP(B119,'Inflammatory Mediators'!B$3:W$147,5,FALSE)</f>
        <v>0.81</v>
      </c>
      <c r="CP119">
        <f>VLOOKUP(B119,'Inflammatory Mediators'!B$3:W$147,6,FALSE)</f>
        <v>7.4999999999999997E-2</v>
      </c>
      <c r="CQ119">
        <f>VLOOKUP(B119,'Inflammatory Mediators'!B$3:W$147,7,FALSE)</f>
        <v>0</v>
      </c>
      <c r="CR119">
        <f>VLOOKUP(B119,'Inflammatory Mediators'!B$3:W$147,8,FALSE)</f>
        <v>28.96</v>
      </c>
      <c r="CS119">
        <f>VLOOKUP(B119,'Inflammatory Mediators'!B$3:W$147,9,FALSE)</f>
        <v>0.59</v>
      </c>
      <c r="CT119">
        <f>VLOOKUP(B119,'Inflammatory Mediators'!B$3:W$147,10,FALSE)</f>
        <v>10.765000000000001</v>
      </c>
      <c r="CU119">
        <f>VLOOKUP(B119,'Inflammatory Mediators'!B$3:W$147,11,FALSE)</f>
        <v>1.845</v>
      </c>
      <c r="CV119">
        <f>VLOOKUP(B119,'Inflammatory Mediators'!B$3:W$147,12,FALSE)</f>
        <v>0.435</v>
      </c>
      <c r="CW119">
        <f>VLOOKUP(B119,'Inflammatory Mediators'!B$3:W$147,13,FALSE)</f>
        <v>0.96500000000000008</v>
      </c>
      <c r="CX119">
        <f>VLOOKUP(B119,'Inflammatory Mediators'!B$3:W$147,14,FALSE)</f>
        <v>11.955</v>
      </c>
      <c r="CY119">
        <f>VLOOKUP(B119,'Inflammatory Mediators'!B$3:W$147,15,FALSE)</f>
        <v>13.18</v>
      </c>
      <c r="CZ119">
        <f>VLOOKUP(B119,'Inflammatory Mediators'!B$3:W$147,16,FALSE)</f>
        <v>36.92</v>
      </c>
      <c r="DA119">
        <f>VLOOKUP(B119,'Inflammatory Mediators'!B$3:W$147,17,FALSE)</f>
        <v>61.63</v>
      </c>
      <c r="DB119">
        <f>VLOOKUP(B119,'Inflammatory Mediators'!B$3:W$147,18,FALSE)</f>
        <v>14.99</v>
      </c>
      <c r="DC119">
        <f>VLOOKUP(B119,'Inflammatory Mediators'!B$3:W$147,19,FALSE)</f>
        <v>6.6750000000000007</v>
      </c>
      <c r="DD119">
        <f>VLOOKUP(B119,'Inflammatory Mediators'!B$3:W$147,20,FALSE)</f>
        <v>69.015000000000001</v>
      </c>
      <c r="DE119">
        <f>VLOOKUP(B119,'Inflammatory Mediators'!B$3:W$147,21,FALSE)</f>
        <v>1.175</v>
      </c>
      <c r="DF119">
        <f>VLOOKUP(B119,'Inflammatory Mediators'!B$3:W$147,22,FALSE)</f>
        <v>1.895</v>
      </c>
      <c r="DG119">
        <v>296.38600000000002</v>
      </c>
      <c r="DH119">
        <v>6.4080000000000004</v>
      </c>
    </row>
    <row r="120" spans="1:112" x14ac:dyDescent="0.25">
      <c r="A120">
        <v>137</v>
      </c>
      <c r="B120">
        <v>8133450</v>
      </c>
      <c r="C120">
        <v>8204927</v>
      </c>
      <c r="D120" t="s">
        <v>2</v>
      </c>
      <c r="E120">
        <v>1</v>
      </c>
      <c r="F120">
        <v>1</v>
      </c>
      <c r="G120">
        <v>1</v>
      </c>
      <c r="H120">
        <v>34</v>
      </c>
      <c r="I120">
        <v>1</v>
      </c>
      <c r="J120">
        <v>3</v>
      </c>
      <c r="K120">
        <v>167.6</v>
      </c>
      <c r="L120">
        <v>113.9</v>
      </c>
      <c r="M120">
        <v>40.548584252766851</v>
      </c>
      <c r="N120" t="s">
        <v>111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7</v>
      </c>
      <c r="V120">
        <v>0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1</v>
      </c>
      <c r="AU120">
        <v>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2</v>
      </c>
      <c r="BM120">
        <v>0</v>
      </c>
      <c r="BN120">
        <v>5.8</v>
      </c>
      <c r="BO120" t="s">
        <v>109</v>
      </c>
      <c r="BP120">
        <v>64</v>
      </c>
      <c r="BQ120">
        <v>87</v>
      </c>
      <c r="BR120" t="s">
        <v>109</v>
      </c>
      <c r="BS120" t="s">
        <v>109</v>
      </c>
      <c r="BT120">
        <v>330</v>
      </c>
      <c r="BU120" t="s">
        <v>109</v>
      </c>
      <c r="BV120" t="s">
        <v>109</v>
      </c>
      <c r="BW120">
        <v>208.7</v>
      </c>
      <c r="BX120">
        <v>373</v>
      </c>
      <c r="BY120">
        <v>1.4</v>
      </c>
      <c r="BZ120" t="s">
        <v>109</v>
      </c>
      <c r="CA120">
        <v>119</v>
      </c>
      <c r="CB120">
        <v>0.61</v>
      </c>
      <c r="CC120">
        <v>1</v>
      </c>
      <c r="CD120">
        <v>3</v>
      </c>
      <c r="CE120">
        <v>5</v>
      </c>
      <c r="CF120">
        <v>5</v>
      </c>
      <c r="CG120">
        <v>5</v>
      </c>
      <c r="CK120">
        <v>2</v>
      </c>
      <c r="CL120">
        <f>VLOOKUP(B120,'Inflammatory Mediators'!B$3:W$147,2,FALSE)</f>
        <v>9.2149999999999999</v>
      </c>
      <c r="CM120">
        <f>VLOOKUP(B120,'Inflammatory Mediators'!B$3:W$147,3,FALSE)</f>
        <v>24.75</v>
      </c>
      <c r="CN120">
        <f>VLOOKUP(B120,'Inflammatory Mediators'!B$3:W$147,4,FALSE)</f>
        <v>8.1550000000000011</v>
      </c>
      <c r="CO120">
        <f>VLOOKUP(B120,'Inflammatory Mediators'!B$3:W$147,5,FALSE)</f>
        <v>4.2850000000000001</v>
      </c>
      <c r="CP120">
        <f>VLOOKUP(B120,'Inflammatory Mediators'!B$3:W$147,6,FALSE)</f>
        <v>2.58</v>
      </c>
      <c r="CQ120">
        <f>VLOOKUP(B120,'Inflammatory Mediators'!B$3:W$147,7,FALSE)</f>
        <v>34.47</v>
      </c>
      <c r="CR120">
        <f>VLOOKUP(B120,'Inflammatory Mediators'!B$3:W$147,8,FALSE)</f>
        <v>16.82</v>
      </c>
      <c r="CS120">
        <f>VLOOKUP(B120,'Inflammatory Mediators'!B$3:W$147,9,FALSE)</f>
        <v>18.125</v>
      </c>
      <c r="CT120">
        <f>VLOOKUP(B120,'Inflammatory Mediators'!B$3:W$147,10,FALSE)</f>
        <v>20.95</v>
      </c>
      <c r="CU120">
        <f>VLOOKUP(B120,'Inflammatory Mediators'!B$3:W$147,11,FALSE)</f>
        <v>2.645</v>
      </c>
      <c r="CV120">
        <f>VLOOKUP(B120,'Inflammatory Mediators'!B$3:W$147,12,FALSE)</f>
        <v>2.2050000000000001</v>
      </c>
      <c r="CW120">
        <f>VLOOKUP(B120,'Inflammatory Mediators'!B$3:W$147,13,FALSE)</f>
        <v>2.9750000000000001</v>
      </c>
      <c r="CX120">
        <f>VLOOKUP(B120,'Inflammatory Mediators'!B$3:W$147,14,FALSE)</f>
        <v>8.2050000000000001</v>
      </c>
      <c r="CY120">
        <f>VLOOKUP(B120,'Inflammatory Mediators'!B$3:W$147,15,FALSE)</f>
        <v>1.7450000000000001</v>
      </c>
      <c r="CZ120">
        <f>VLOOKUP(B120,'Inflammatory Mediators'!B$3:W$147,16,FALSE)</f>
        <v>128.32</v>
      </c>
      <c r="DA120">
        <f>VLOOKUP(B120,'Inflammatory Mediators'!B$3:W$147,17,FALSE)</f>
        <v>35.17</v>
      </c>
      <c r="DB120">
        <f>VLOOKUP(B120,'Inflammatory Mediators'!B$3:W$147,18,FALSE)</f>
        <v>48.364999999999995</v>
      </c>
      <c r="DC120">
        <f>VLOOKUP(B120,'Inflammatory Mediators'!B$3:W$147,19,FALSE)</f>
        <v>5.93</v>
      </c>
      <c r="DD120">
        <f>VLOOKUP(B120,'Inflammatory Mediators'!B$3:W$147,20,FALSE)</f>
        <v>51.524999999999999</v>
      </c>
      <c r="DE120">
        <f>VLOOKUP(B120,'Inflammatory Mediators'!B$3:W$147,21,FALSE)</f>
        <v>4.99</v>
      </c>
      <c r="DF120">
        <f>VLOOKUP(B120,'Inflammatory Mediators'!B$3:W$147,22,FALSE)</f>
        <v>5.9399999999999995</v>
      </c>
      <c r="DG120">
        <v>508.54700000000003</v>
      </c>
      <c r="DH120">
        <v>3.5970000000000004</v>
      </c>
    </row>
    <row r="121" spans="1:112" x14ac:dyDescent="0.25">
      <c r="A121">
        <v>138</v>
      </c>
      <c r="B121">
        <v>703764</v>
      </c>
      <c r="C121">
        <v>775241</v>
      </c>
      <c r="D121" t="s">
        <v>2</v>
      </c>
      <c r="E121">
        <v>1</v>
      </c>
      <c r="F121">
        <v>1</v>
      </c>
      <c r="G121">
        <v>1</v>
      </c>
      <c r="H121">
        <v>68</v>
      </c>
      <c r="I121">
        <v>0</v>
      </c>
      <c r="J121">
        <v>0</v>
      </c>
      <c r="K121">
        <v>175.3</v>
      </c>
      <c r="L121">
        <v>102.6</v>
      </c>
      <c r="M121">
        <v>33.387471367639982</v>
      </c>
      <c r="N121" t="s">
        <v>110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5</v>
      </c>
      <c r="V121">
        <v>0</v>
      </c>
      <c r="W121">
        <v>3</v>
      </c>
      <c r="X121">
        <v>0</v>
      </c>
      <c r="Y121">
        <v>6</v>
      </c>
      <c r="Z121">
        <v>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2</v>
      </c>
      <c r="AL121">
        <v>1</v>
      </c>
      <c r="AM121">
        <v>0</v>
      </c>
      <c r="AN121">
        <v>2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1</v>
      </c>
      <c r="AU121">
        <v>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  <c r="BH121">
        <v>0</v>
      </c>
      <c r="BI121">
        <v>1</v>
      </c>
      <c r="BJ121">
        <v>0</v>
      </c>
      <c r="BK121">
        <v>0</v>
      </c>
      <c r="BL121">
        <v>1</v>
      </c>
      <c r="BM121">
        <v>0</v>
      </c>
      <c r="BN121">
        <v>7</v>
      </c>
      <c r="BO121" t="s">
        <v>109</v>
      </c>
      <c r="BP121">
        <v>23</v>
      </c>
      <c r="BQ121">
        <v>37</v>
      </c>
      <c r="BR121" t="s">
        <v>109</v>
      </c>
      <c r="BS121" t="s">
        <v>109</v>
      </c>
      <c r="BT121" t="s">
        <v>109</v>
      </c>
      <c r="BU121">
        <v>1659</v>
      </c>
      <c r="BV121" t="s">
        <v>109</v>
      </c>
      <c r="BW121">
        <v>4738</v>
      </c>
      <c r="BX121">
        <v>327</v>
      </c>
      <c r="BY121">
        <v>1.2</v>
      </c>
      <c r="BZ121">
        <v>0.47</v>
      </c>
      <c r="CA121">
        <v>181</v>
      </c>
      <c r="CB121">
        <v>7.92</v>
      </c>
      <c r="CC121">
        <v>1</v>
      </c>
      <c r="CD121">
        <v>4</v>
      </c>
      <c r="CE121">
        <v>5</v>
      </c>
      <c r="CF121">
        <v>5</v>
      </c>
      <c r="CK121">
        <v>2</v>
      </c>
      <c r="CL121">
        <f>VLOOKUP(B121,'Inflammatory Mediators'!B$3:W$147,2,FALSE)</f>
        <v>1.1850000000000001</v>
      </c>
      <c r="CM121">
        <f>VLOOKUP(B121,'Inflammatory Mediators'!B$3:W$147,3,FALSE)</f>
        <v>0</v>
      </c>
      <c r="CN121">
        <f>VLOOKUP(B121,'Inflammatory Mediators'!B$3:W$147,4,FALSE)</f>
        <v>0.115</v>
      </c>
      <c r="CO121">
        <f>VLOOKUP(B121,'Inflammatory Mediators'!B$3:W$147,5,FALSE)</f>
        <v>0.41499999999999998</v>
      </c>
      <c r="CP121">
        <f>VLOOKUP(B121,'Inflammatory Mediators'!B$3:W$147,6,FALSE)</f>
        <v>0.72</v>
      </c>
      <c r="CQ121">
        <f>VLOOKUP(B121,'Inflammatory Mediators'!B$3:W$147,7,FALSE)</f>
        <v>0</v>
      </c>
      <c r="CR121">
        <f>VLOOKUP(B121,'Inflammatory Mediators'!B$3:W$147,8,FALSE)</f>
        <v>7.08</v>
      </c>
      <c r="CS121">
        <f>VLOOKUP(B121,'Inflammatory Mediators'!B$3:W$147,9,FALSE)</f>
        <v>0.86</v>
      </c>
      <c r="CT121">
        <f>VLOOKUP(B121,'Inflammatory Mediators'!B$3:W$147,10,FALSE)</f>
        <v>0.8</v>
      </c>
      <c r="CU121">
        <f>VLOOKUP(B121,'Inflammatory Mediators'!B$3:W$147,11,FALSE)</f>
        <v>0.56499999999999995</v>
      </c>
      <c r="CV121">
        <f>VLOOKUP(B121,'Inflammatory Mediators'!B$3:W$147,12,FALSE)</f>
        <v>7.4999999999999997E-2</v>
      </c>
      <c r="CW121">
        <f>VLOOKUP(B121,'Inflammatory Mediators'!B$3:W$147,13,FALSE)</f>
        <v>0.73</v>
      </c>
      <c r="CX121">
        <f>VLOOKUP(B121,'Inflammatory Mediators'!B$3:W$147,14,FALSE)</f>
        <v>0</v>
      </c>
      <c r="CY121">
        <f>VLOOKUP(B121,'Inflammatory Mediators'!B$3:W$147,15,FALSE)</f>
        <v>0.39</v>
      </c>
      <c r="CZ121">
        <f>VLOOKUP(B121,'Inflammatory Mediators'!B$3:W$147,16,FALSE)</f>
        <v>20.815000000000001</v>
      </c>
      <c r="DA121">
        <f>VLOOKUP(B121,'Inflammatory Mediators'!B$3:W$147,17,FALSE)</f>
        <v>7.66</v>
      </c>
      <c r="DB121">
        <f>VLOOKUP(B121,'Inflammatory Mediators'!B$3:W$147,18,FALSE)</f>
        <v>13.074999999999999</v>
      </c>
      <c r="DC121">
        <f>VLOOKUP(B121,'Inflammatory Mediators'!B$3:W$147,19,FALSE)</f>
        <v>9.5000000000000001E-2</v>
      </c>
      <c r="DD121">
        <f>VLOOKUP(B121,'Inflammatory Mediators'!B$3:W$147,20,FALSE)</f>
        <v>6.4399999999999995</v>
      </c>
      <c r="DE121">
        <f>VLOOKUP(B121,'Inflammatory Mediators'!B$3:W$147,21,FALSE)</f>
        <v>0.59</v>
      </c>
      <c r="DF121">
        <f>VLOOKUP(B121,'Inflammatory Mediators'!B$3:W$147,22,FALSE)</f>
        <v>0</v>
      </c>
      <c r="DG121">
        <v>487.16300000000001</v>
      </c>
      <c r="DH121">
        <v>9.0419999999999998</v>
      </c>
    </row>
    <row r="122" spans="1:112" x14ac:dyDescent="0.25">
      <c r="A122">
        <v>139</v>
      </c>
      <c r="B122">
        <v>704980</v>
      </c>
      <c r="C122">
        <v>776457</v>
      </c>
      <c r="D122" t="s">
        <v>2</v>
      </c>
      <c r="E122">
        <v>1</v>
      </c>
      <c r="F122">
        <v>1</v>
      </c>
      <c r="G122">
        <v>1</v>
      </c>
      <c r="H122">
        <v>85</v>
      </c>
      <c r="I122">
        <v>0</v>
      </c>
      <c r="J122">
        <v>0</v>
      </c>
      <c r="K122">
        <v>175.3</v>
      </c>
      <c r="L122">
        <v>99.7</v>
      </c>
      <c r="M122">
        <v>32.443770909880186</v>
      </c>
      <c r="N122" t="s">
        <v>110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6</v>
      </c>
      <c r="V122">
        <v>0</v>
      </c>
      <c r="W122">
        <v>3</v>
      </c>
      <c r="X122">
        <v>0</v>
      </c>
      <c r="Y122">
        <v>5</v>
      </c>
      <c r="Z122">
        <v>4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1</v>
      </c>
      <c r="AU122">
        <v>0</v>
      </c>
      <c r="AV122">
        <v>1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 t="s">
        <v>109</v>
      </c>
      <c r="BO122" t="s">
        <v>109</v>
      </c>
      <c r="BP122">
        <v>22</v>
      </c>
      <c r="BQ122">
        <v>32</v>
      </c>
      <c r="BR122" t="s">
        <v>109</v>
      </c>
      <c r="BS122" t="s">
        <v>109</v>
      </c>
      <c r="BT122">
        <v>312</v>
      </c>
      <c r="BU122">
        <v>596</v>
      </c>
      <c r="BV122">
        <v>14</v>
      </c>
      <c r="BW122">
        <v>169.2</v>
      </c>
      <c r="BX122">
        <v>241</v>
      </c>
      <c r="BY122">
        <v>1.3</v>
      </c>
      <c r="BZ122">
        <v>0.16</v>
      </c>
      <c r="CA122">
        <v>110</v>
      </c>
      <c r="CB122">
        <v>1.27</v>
      </c>
      <c r="CC122">
        <v>1</v>
      </c>
      <c r="CD122">
        <v>3</v>
      </c>
      <c r="CE122">
        <v>4</v>
      </c>
      <c r="CF122">
        <v>4</v>
      </c>
      <c r="CK122">
        <v>2</v>
      </c>
      <c r="CL122">
        <f>VLOOKUP(B122,'Inflammatory Mediators'!B$3:W$147,2,FALSE)</f>
        <v>9.0350000000000001</v>
      </c>
      <c r="CM122">
        <f>VLOOKUP(B122,'Inflammatory Mediators'!B$3:W$147,3,FALSE)</f>
        <v>25.69</v>
      </c>
      <c r="CN122">
        <f>VLOOKUP(B122,'Inflammatory Mediators'!B$3:W$147,4,FALSE)</f>
        <v>7.0549999999999997</v>
      </c>
      <c r="CO122">
        <f>VLOOKUP(B122,'Inflammatory Mediators'!B$3:W$147,5,FALSE)</f>
        <v>3.9550000000000001</v>
      </c>
      <c r="CP122">
        <f>VLOOKUP(B122,'Inflammatory Mediators'!B$3:W$147,6,FALSE)</f>
        <v>2.4849999999999999</v>
      </c>
      <c r="CQ122">
        <f>VLOOKUP(B122,'Inflammatory Mediators'!B$3:W$147,7,FALSE)</f>
        <v>35.049999999999997</v>
      </c>
      <c r="CR122">
        <f>VLOOKUP(B122,'Inflammatory Mediators'!B$3:W$147,8,FALSE)</f>
        <v>13.445</v>
      </c>
      <c r="CS122">
        <f>VLOOKUP(B122,'Inflammatory Mediators'!B$3:W$147,9,FALSE)</f>
        <v>18.12</v>
      </c>
      <c r="CT122">
        <f>VLOOKUP(B122,'Inflammatory Mediators'!B$3:W$147,10,FALSE)</f>
        <v>19.435000000000002</v>
      </c>
      <c r="CU122">
        <f>VLOOKUP(B122,'Inflammatory Mediators'!B$3:W$147,11,FALSE)</f>
        <v>2.2999999999999998</v>
      </c>
      <c r="CV122">
        <f>VLOOKUP(B122,'Inflammatory Mediators'!B$3:W$147,12,FALSE)</f>
        <v>1.9550000000000001</v>
      </c>
      <c r="CW122">
        <f>VLOOKUP(B122,'Inflammatory Mediators'!B$3:W$147,13,FALSE)</f>
        <v>2.97</v>
      </c>
      <c r="CX122">
        <f>VLOOKUP(B122,'Inflammatory Mediators'!B$3:W$147,14,FALSE)</f>
        <v>8.0949999999999989</v>
      </c>
      <c r="CY122">
        <f>VLOOKUP(B122,'Inflammatory Mediators'!B$3:W$147,15,FALSE)</f>
        <v>1.395</v>
      </c>
      <c r="CZ122">
        <f>VLOOKUP(B122,'Inflammatory Mediators'!B$3:W$147,16,FALSE)</f>
        <v>118.53</v>
      </c>
      <c r="DA122">
        <f>VLOOKUP(B122,'Inflammatory Mediators'!B$3:W$147,17,FALSE)</f>
        <v>26.064999999999998</v>
      </c>
      <c r="DB122">
        <f>VLOOKUP(B122,'Inflammatory Mediators'!B$3:W$147,18,FALSE)</f>
        <v>46.234999999999999</v>
      </c>
      <c r="DC122">
        <f>VLOOKUP(B122,'Inflammatory Mediators'!B$3:W$147,19,FALSE)</f>
        <v>5.3049999999999997</v>
      </c>
      <c r="DD122">
        <f>VLOOKUP(B122,'Inflammatory Mediators'!B$3:W$147,20,FALSE)</f>
        <v>45.314999999999998</v>
      </c>
      <c r="DE122">
        <f>VLOOKUP(B122,'Inflammatory Mediators'!B$3:W$147,21,FALSE)</f>
        <v>4.375</v>
      </c>
      <c r="DF122">
        <f>VLOOKUP(B122,'Inflammatory Mediators'!B$3:W$147,22,FALSE)</f>
        <v>5.5549999999999997</v>
      </c>
      <c r="DG122">
        <v>363.98399999999998</v>
      </c>
      <c r="DH122">
        <v>4.1370000000000005</v>
      </c>
    </row>
    <row r="123" spans="1:112" x14ac:dyDescent="0.25">
      <c r="A123">
        <v>140</v>
      </c>
      <c r="B123">
        <v>652640</v>
      </c>
      <c r="C123">
        <v>724117</v>
      </c>
      <c r="D123" t="s">
        <v>2</v>
      </c>
      <c r="E123">
        <v>1</v>
      </c>
      <c r="F123">
        <v>1</v>
      </c>
      <c r="G123">
        <v>1</v>
      </c>
      <c r="H123">
        <v>64</v>
      </c>
      <c r="I123">
        <v>0</v>
      </c>
      <c r="J123">
        <v>0</v>
      </c>
      <c r="K123">
        <v>172.7</v>
      </c>
      <c r="L123">
        <v>91.9</v>
      </c>
      <c r="M123">
        <v>30.812776673755735</v>
      </c>
      <c r="N123" t="s">
        <v>110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</v>
      </c>
      <c r="V123">
        <v>0</v>
      </c>
      <c r="W123">
        <v>3</v>
      </c>
      <c r="X123">
        <v>0</v>
      </c>
      <c r="Y123">
        <v>2</v>
      </c>
      <c r="Z123">
        <v>2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0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2</v>
      </c>
      <c r="BM123">
        <v>0</v>
      </c>
      <c r="BN123">
        <v>5.5</v>
      </c>
      <c r="BO123" t="s">
        <v>109</v>
      </c>
      <c r="BP123">
        <v>23</v>
      </c>
      <c r="BQ123">
        <v>18</v>
      </c>
      <c r="BR123" t="s">
        <v>109</v>
      </c>
      <c r="BS123" t="s">
        <v>109</v>
      </c>
      <c r="BT123" t="s">
        <v>116</v>
      </c>
      <c r="BU123">
        <v>840</v>
      </c>
      <c r="BV123" t="s">
        <v>109</v>
      </c>
      <c r="BW123">
        <v>488.1</v>
      </c>
      <c r="BX123">
        <v>186</v>
      </c>
      <c r="BY123">
        <v>1.3</v>
      </c>
      <c r="BZ123" t="s">
        <v>109</v>
      </c>
      <c r="CA123">
        <v>86</v>
      </c>
      <c r="CB123">
        <v>0.73</v>
      </c>
      <c r="CC123">
        <v>0</v>
      </c>
      <c r="CD123">
        <v>2</v>
      </c>
      <c r="CE123">
        <v>5</v>
      </c>
      <c r="CK123">
        <v>1</v>
      </c>
      <c r="CL123">
        <f>VLOOKUP(B123,'Inflammatory Mediators'!B$3:W$147,2,FALSE)</f>
        <v>1.825</v>
      </c>
      <c r="CM123">
        <f>VLOOKUP(B123,'Inflammatory Mediators'!B$3:W$147,3,FALSE)</f>
        <v>0</v>
      </c>
      <c r="CN123">
        <f>VLOOKUP(B123,'Inflammatory Mediators'!B$3:W$147,4,FALSE)</f>
        <v>0</v>
      </c>
      <c r="CO123">
        <f>VLOOKUP(B123,'Inflammatory Mediators'!B$3:W$147,5,FALSE)</f>
        <v>0.25</v>
      </c>
      <c r="CP123">
        <f>VLOOKUP(B123,'Inflammatory Mediators'!B$3:W$147,6,FALSE)</f>
        <v>0.39500000000000002</v>
      </c>
      <c r="CQ123">
        <f>VLOOKUP(B123,'Inflammatory Mediators'!B$3:W$147,7,FALSE)</f>
        <v>0</v>
      </c>
      <c r="CR123">
        <f>VLOOKUP(B123,'Inflammatory Mediators'!B$3:W$147,8,FALSE)</f>
        <v>1.1099999999999999</v>
      </c>
      <c r="CS123">
        <f>VLOOKUP(B123,'Inflammatory Mediators'!B$3:W$147,9,FALSE)</f>
        <v>1.18</v>
      </c>
      <c r="CT123">
        <f>VLOOKUP(B123,'Inflammatory Mediators'!B$3:W$147,10,FALSE)</f>
        <v>0.8</v>
      </c>
      <c r="CU123">
        <f>VLOOKUP(B123,'Inflammatory Mediators'!B$3:W$147,11,FALSE)</f>
        <v>0</v>
      </c>
      <c r="CV123">
        <f>VLOOKUP(B123,'Inflammatory Mediators'!B$3:W$147,12,FALSE)</f>
        <v>3.5000000000000003E-2</v>
      </c>
      <c r="CW123">
        <f>VLOOKUP(B123,'Inflammatory Mediators'!B$3:W$147,13,FALSE)</f>
        <v>0.84499999999999997</v>
      </c>
      <c r="CX123">
        <f>VLOOKUP(B123,'Inflammatory Mediators'!B$3:W$147,14,FALSE)</f>
        <v>0</v>
      </c>
      <c r="CY123">
        <f>VLOOKUP(B123,'Inflammatory Mediators'!B$3:W$147,15,FALSE)</f>
        <v>0.59</v>
      </c>
      <c r="CZ123">
        <f>VLOOKUP(B123,'Inflammatory Mediators'!B$3:W$147,16,FALSE)</f>
        <v>23.254999999999999</v>
      </c>
      <c r="DA123">
        <f>VLOOKUP(B123,'Inflammatory Mediators'!B$3:W$147,17,FALSE)</f>
        <v>4.9550000000000001</v>
      </c>
      <c r="DB123">
        <f>VLOOKUP(B123,'Inflammatory Mediators'!B$3:W$147,18,FALSE)</f>
        <v>14.875</v>
      </c>
      <c r="DC123">
        <f>VLOOKUP(B123,'Inflammatory Mediators'!B$3:W$147,19,FALSE)</f>
        <v>1.4999999999999999E-2</v>
      </c>
      <c r="DD123">
        <f>VLOOKUP(B123,'Inflammatory Mediators'!B$3:W$147,20,FALSE)</f>
        <v>1.415</v>
      </c>
      <c r="DE123">
        <f>VLOOKUP(B123,'Inflammatory Mediators'!B$3:W$147,21,FALSE)</f>
        <v>0.82499999999999996</v>
      </c>
      <c r="DF123">
        <f>VLOOKUP(B123,'Inflammatory Mediators'!B$3:W$147,22,FALSE)</f>
        <v>0</v>
      </c>
      <c r="DG123">
        <v>366.31400000000002</v>
      </c>
      <c r="DH123">
        <v>0.26400000000000001</v>
      </c>
    </row>
    <row r="124" spans="1:112" x14ac:dyDescent="0.25">
      <c r="A124">
        <v>141</v>
      </c>
      <c r="B124">
        <v>490550</v>
      </c>
      <c r="C124">
        <v>562027</v>
      </c>
      <c r="D124" t="s">
        <v>2</v>
      </c>
      <c r="E124">
        <v>1</v>
      </c>
      <c r="F124">
        <v>1</v>
      </c>
      <c r="G124">
        <v>1</v>
      </c>
      <c r="H124">
        <v>54</v>
      </c>
      <c r="I124">
        <v>1</v>
      </c>
      <c r="J124">
        <v>1</v>
      </c>
      <c r="K124">
        <v>167.6</v>
      </c>
      <c r="L124">
        <v>138.9</v>
      </c>
      <c r="M124">
        <v>49.448624694550617</v>
      </c>
      <c r="N124" t="s">
        <v>111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4</v>
      </c>
      <c r="V124">
        <v>0</v>
      </c>
      <c r="W124">
        <v>3</v>
      </c>
      <c r="X124">
        <v>0</v>
      </c>
      <c r="Y124">
        <v>2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1</v>
      </c>
      <c r="AU124">
        <v>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0</v>
      </c>
      <c r="BN124">
        <v>6.3</v>
      </c>
      <c r="BO124" t="s">
        <v>109</v>
      </c>
      <c r="BP124">
        <v>12</v>
      </c>
      <c r="BQ124">
        <v>25</v>
      </c>
      <c r="BR124">
        <v>10.134</v>
      </c>
      <c r="BS124" t="s">
        <v>109</v>
      </c>
      <c r="BT124">
        <v>477</v>
      </c>
      <c r="BU124">
        <v>1014</v>
      </c>
      <c r="BV124" t="s">
        <v>109</v>
      </c>
      <c r="BW124">
        <v>394.3</v>
      </c>
      <c r="BX124">
        <v>491</v>
      </c>
      <c r="BY124" t="s">
        <v>109</v>
      </c>
      <c r="BZ124">
        <v>0.1</v>
      </c>
      <c r="CA124">
        <v>141</v>
      </c>
      <c r="CB124">
        <v>0.68</v>
      </c>
      <c r="CC124">
        <v>1</v>
      </c>
      <c r="CD124">
        <v>4</v>
      </c>
      <c r="CE124">
        <v>5</v>
      </c>
      <c r="CF124">
        <v>5</v>
      </c>
      <c r="CK124">
        <v>1</v>
      </c>
      <c r="CL124">
        <f>VLOOKUP(B124,'Inflammatory Mediators'!B$3:W$147,2,FALSE)</f>
        <v>1.1850000000000001</v>
      </c>
      <c r="CM124">
        <f>VLOOKUP(B124,'Inflammatory Mediators'!B$3:W$147,3,FALSE)</f>
        <v>0</v>
      </c>
      <c r="CN124">
        <f>VLOOKUP(B124,'Inflammatory Mediators'!B$3:W$147,4,FALSE)</f>
        <v>2.0049999999999999</v>
      </c>
      <c r="CO124">
        <f>VLOOKUP(B124,'Inflammatory Mediators'!B$3:W$147,5,FALSE)</f>
        <v>2.3250000000000002</v>
      </c>
      <c r="CP124">
        <f>VLOOKUP(B124,'Inflammatory Mediators'!B$3:W$147,6,FALSE)</f>
        <v>0.53</v>
      </c>
      <c r="CQ124">
        <f>VLOOKUP(B124,'Inflammatory Mediators'!B$3:W$147,7,FALSE)</f>
        <v>0.505</v>
      </c>
      <c r="CR124">
        <f>VLOOKUP(B124,'Inflammatory Mediators'!B$3:W$147,8,FALSE)</f>
        <v>6.63</v>
      </c>
      <c r="CS124">
        <f>VLOOKUP(B124,'Inflammatory Mediators'!B$3:W$147,9,FALSE)</f>
        <v>0.375</v>
      </c>
      <c r="CT124">
        <f>VLOOKUP(B124,'Inflammatory Mediators'!B$3:W$147,10,FALSE)</f>
        <v>13.375</v>
      </c>
      <c r="CU124">
        <f>VLOOKUP(B124,'Inflammatory Mediators'!B$3:W$147,11,FALSE)</f>
        <v>2.3600000000000003</v>
      </c>
      <c r="CV124">
        <f>VLOOKUP(B124,'Inflammatory Mediators'!B$3:W$147,12,FALSE)</f>
        <v>1.355</v>
      </c>
      <c r="CW124">
        <f>VLOOKUP(B124,'Inflammatory Mediators'!B$3:W$147,13,FALSE)</f>
        <v>0.30499999999999999</v>
      </c>
      <c r="CX124">
        <f>VLOOKUP(B124,'Inflammatory Mediators'!B$3:W$147,14,FALSE)</f>
        <v>0</v>
      </c>
      <c r="CY124">
        <f>VLOOKUP(B124,'Inflammatory Mediators'!B$3:W$147,15,FALSE)</f>
        <v>0</v>
      </c>
      <c r="CZ124">
        <f>VLOOKUP(B124,'Inflammatory Mediators'!B$3:W$147,16,FALSE)</f>
        <v>85.55</v>
      </c>
      <c r="DA124">
        <f>VLOOKUP(B124,'Inflammatory Mediators'!B$3:W$147,17,FALSE)</f>
        <v>34.805</v>
      </c>
      <c r="DB124">
        <f>VLOOKUP(B124,'Inflammatory Mediators'!B$3:W$147,18,FALSE)</f>
        <v>81.36</v>
      </c>
      <c r="DC124">
        <f>VLOOKUP(B124,'Inflammatory Mediators'!B$3:W$147,19,FALSE)</f>
        <v>1.21</v>
      </c>
      <c r="DD124">
        <f>VLOOKUP(B124,'Inflammatory Mediators'!B$3:W$147,20,FALSE)</f>
        <v>26.105</v>
      </c>
      <c r="DE124">
        <f>VLOOKUP(B124,'Inflammatory Mediators'!B$3:W$147,21,FALSE)</f>
        <v>0.59</v>
      </c>
      <c r="DF124">
        <f>VLOOKUP(B124,'Inflammatory Mediators'!B$3:W$147,22,FALSE)</f>
        <v>2.5000000000000001E-2</v>
      </c>
      <c r="DG124">
        <v>702.62199999999996</v>
      </c>
      <c r="DH124">
        <v>0.38100000000000001</v>
      </c>
    </row>
    <row r="125" spans="1:112" x14ac:dyDescent="0.25">
      <c r="A125">
        <v>142</v>
      </c>
      <c r="B125">
        <v>8096478</v>
      </c>
      <c r="C125">
        <v>8167955</v>
      </c>
      <c r="D125" t="s">
        <v>2</v>
      </c>
      <c r="E125">
        <v>1</v>
      </c>
      <c r="F125">
        <v>1</v>
      </c>
      <c r="G125">
        <v>1</v>
      </c>
      <c r="H125">
        <v>53</v>
      </c>
      <c r="I125">
        <v>1</v>
      </c>
      <c r="J125">
        <v>1</v>
      </c>
      <c r="K125">
        <v>152.4</v>
      </c>
      <c r="L125">
        <v>85.9</v>
      </c>
      <c r="M125">
        <v>36.984796191814603</v>
      </c>
      <c r="N125" t="s">
        <v>112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8</v>
      </c>
      <c r="U125">
        <v>11</v>
      </c>
      <c r="V125">
        <v>0</v>
      </c>
      <c r="W125">
        <v>3</v>
      </c>
      <c r="X125">
        <v>0</v>
      </c>
      <c r="Y125">
        <v>2</v>
      </c>
      <c r="Z125">
        <v>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0</v>
      </c>
      <c r="BG125">
        <v>1</v>
      </c>
      <c r="BH125">
        <v>0</v>
      </c>
      <c r="BI125">
        <v>0</v>
      </c>
      <c r="BJ125">
        <v>0</v>
      </c>
      <c r="BK125">
        <v>0</v>
      </c>
      <c r="BL125">
        <v>1</v>
      </c>
      <c r="BM125">
        <v>0</v>
      </c>
      <c r="BN125">
        <v>10.5</v>
      </c>
      <c r="BO125">
        <v>12.6</v>
      </c>
      <c r="BP125">
        <v>31</v>
      </c>
      <c r="BQ125">
        <v>37</v>
      </c>
      <c r="BR125">
        <v>1.552</v>
      </c>
      <c r="BS125" t="s">
        <v>109</v>
      </c>
      <c r="BT125">
        <v>560</v>
      </c>
      <c r="BU125">
        <v>215</v>
      </c>
      <c r="BV125">
        <v>89</v>
      </c>
      <c r="BW125" t="s">
        <v>109</v>
      </c>
      <c r="BX125">
        <v>254</v>
      </c>
      <c r="BY125">
        <v>1.7</v>
      </c>
      <c r="BZ125">
        <v>0.16</v>
      </c>
      <c r="CA125">
        <v>261</v>
      </c>
      <c r="CB125">
        <v>1</v>
      </c>
      <c r="CC125">
        <v>1</v>
      </c>
      <c r="CD125">
        <v>4</v>
      </c>
      <c r="CE125">
        <v>6</v>
      </c>
      <c r="CF125">
        <v>6</v>
      </c>
      <c r="CG125">
        <v>6</v>
      </c>
      <c r="CK125">
        <v>2</v>
      </c>
      <c r="CL125">
        <f>VLOOKUP(B125,'Inflammatory Mediators'!B$3:W$147,2,FALSE)</f>
        <v>2.375</v>
      </c>
      <c r="CM125">
        <f>VLOOKUP(B125,'Inflammatory Mediators'!B$3:W$147,3,FALSE)</f>
        <v>1.21</v>
      </c>
      <c r="CN125">
        <f>VLOOKUP(B125,'Inflammatory Mediators'!B$3:W$147,4,FALSE)</f>
        <v>7.0000000000000007E-2</v>
      </c>
      <c r="CO125">
        <f>VLOOKUP(B125,'Inflammatory Mediators'!B$3:W$147,5,FALSE)</f>
        <v>0.79</v>
      </c>
      <c r="CP125">
        <f>VLOOKUP(B125,'Inflammatory Mediators'!B$3:W$147,6,FALSE)</f>
        <v>1.38</v>
      </c>
      <c r="CQ125">
        <f>VLOOKUP(B125,'Inflammatory Mediators'!B$3:W$147,7,FALSE)</f>
        <v>2.395</v>
      </c>
      <c r="CR125">
        <f>VLOOKUP(B125,'Inflammatory Mediators'!B$3:W$147,8,FALSE)</f>
        <v>9.245000000000001</v>
      </c>
      <c r="CS125">
        <f>VLOOKUP(B125,'Inflammatory Mediators'!B$3:W$147,9,FALSE)</f>
        <v>1.7999999999999998</v>
      </c>
      <c r="CT125">
        <f>VLOOKUP(B125,'Inflammatory Mediators'!B$3:W$147,10,FALSE)</f>
        <v>4.92</v>
      </c>
      <c r="CU125">
        <f>VLOOKUP(B125,'Inflammatory Mediators'!B$3:W$147,11,FALSE)</f>
        <v>0.44500000000000001</v>
      </c>
      <c r="CV125">
        <f>VLOOKUP(B125,'Inflammatory Mediators'!B$3:W$147,12,FALSE)</f>
        <v>0.02</v>
      </c>
      <c r="CW125">
        <f>VLOOKUP(B125,'Inflammatory Mediators'!B$3:W$147,13,FALSE)</f>
        <v>1.44</v>
      </c>
      <c r="CX125">
        <f>VLOOKUP(B125,'Inflammatory Mediators'!B$3:W$147,14,FALSE)</f>
        <v>1.42</v>
      </c>
      <c r="CY125">
        <f>VLOOKUP(B125,'Inflammatory Mediators'!B$3:W$147,15,FALSE)</f>
        <v>0.68</v>
      </c>
      <c r="CZ125">
        <f>VLOOKUP(B125,'Inflammatory Mediators'!B$3:W$147,16,FALSE)</f>
        <v>30.7</v>
      </c>
      <c r="DA125">
        <f>VLOOKUP(B125,'Inflammatory Mediators'!B$3:W$147,17,FALSE)</f>
        <v>6.7200000000000006</v>
      </c>
      <c r="DB125">
        <f>VLOOKUP(B125,'Inflammatory Mediators'!B$3:W$147,18,FALSE)</f>
        <v>11.365</v>
      </c>
      <c r="DC125">
        <f>VLOOKUP(B125,'Inflammatory Mediators'!B$3:W$147,19,FALSE)</f>
        <v>1.9950000000000001</v>
      </c>
      <c r="DD125">
        <f>VLOOKUP(B125,'Inflammatory Mediators'!B$3:W$147,20,FALSE)</f>
        <v>2.2050000000000001</v>
      </c>
      <c r="DE125">
        <f>VLOOKUP(B125,'Inflammatory Mediators'!B$3:W$147,21,FALSE)</f>
        <v>1.175</v>
      </c>
      <c r="DF125">
        <f>VLOOKUP(B125,'Inflammatory Mediators'!B$3:W$147,22,FALSE)</f>
        <v>0</v>
      </c>
      <c r="DG125">
        <v>591.298</v>
      </c>
      <c r="DH125">
        <v>7.5210000000000008</v>
      </c>
    </row>
    <row r="126" spans="1:112" x14ac:dyDescent="0.25">
      <c r="A126">
        <v>143</v>
      </c>
      <c r="B126">
        <v>8133617</v>
      </c>
      <c r="C126">
        <v>8205094</v>
      </c>
      <c r="D126" t="s">
        <v>2</v>
      </c>
      <c r="E126">
        <v>1</v>
      </c>
      <c r="F126">
        <v>1</v>
      </c>
      <c r="G126">
        <v>1</v>
      </c>
      <c r="H126">
        <v>60</v>
      </c>
      <c r="I126">
        <v>1</v>
      </c>
      <c r="J126">
        <v>3</v>
      </c>
      <c r="K126">
        <v>147.30000000000001</v>
      </c>
      <c r="L126">
        <v>65</v>
      </c>
      <c r="M126">
        <v>29.957658306636446</v>
      </c>
      <c r="N126" t="s">
        <v>109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5</v>
      </c>
      <c r="V126">
        <v>0</v>
      </c>
      <c r="W126">
        <v>3</v>
      </c>
      <c r="X126">
        <v>0</v>
      </c>
      <c r="Y126">
        <v>2</v>
      </c>
      <c r="Z126">
        <v>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2</v>
      </c>
      <c r="BM126">
        <v>0</v>
      </c>
      <c r="BN126" t="s">
        <v>109</v>
      </c>
      <c r="BO126" t="s">
        <v>109</v>
      </c>
      <c r="BP126">
        <v>222</v>
      </c>
      <c r="BQ126">
        <v>180</v>
      </c>
      <c r="BR126" t="s">
        <v>109</v>
      </c>
      <c r="BS126" t="s">
        <v>109</v>
      </c>
      <c r="BT126">
        <v>365</v>
      </c>
      <c r="BU126">
        <v>350</v>
      </c>
      <c r="BV126" t="s">
        <v>109</v>
      </c>
      <c r="BW126">
        <v>1099</v>
      </c>
      <c r="BX126">
        <v>326</v>
      </c>
      <c r="BY126">
        <v>0.9</v>
      </c>
      <c r="BZ126">
        <v>0.09</v>
      </c>
      <c r="CA126">
        <v>124</v>
      </c>
      <c r="CB126">
        <v>0.54</v>
      </c>
      <c r="CC126">
        <v>0</v>
      </c>
      <c r="CD126">
        <v>0</v>
      </c>
      <c r="CE126">
        <v>5</v>
      </c>
      <c r="CF126">
        <v>4</v>
      </c>
      <c r="CK126">
        <v>1</v>
      </c>
      <c r="CL126">
        <f>VLOOKUP(B126,'Inflammatory Mediators'!B$3:W$147,2,FALSE)</f>
        <v>0.85</v>
      </c>
      <c r="CM126">
        <f>VLOOKUP(B126,'Inflammatory Mediators'!B$3:W$147,3,FALSE)</f>
        <v>0</v>
      </c>
      <c r="CN126">
        <f>VLOOKUP(B126,'Inflammatory Mediators'!B$3:W$147,4,FALSE)</f>
        <v>3</v>
      </c>
      <c r="CO126">
        <f>VLOOKUP(B126,'Inflammatory Mediators'!B$3:W$147,5,FALSE)</f>
        <v>2.5950000000000002</v>
      </c>
      <c r="CP126">
        <f>VLOOKUP(B126,'Inflammatory Mediators'!B$3:W$147,6,FALSE)</f>
        <v>0.435</v>
      </c>
      <c r="CQ126">
        <f>VLOOKUP(B126,'Inflammatory Mediators'!B$3:W$147,7,FALSE)</f>
        <v>0.505</v>
      </c>
      <c r="CR126">
        <f>VLOOKUP(B126,'Inflammatory Mediators'!B$3:W$147,8,FALSE)</f>
        <v>6.3550000000000004</v>
      </c>
      <c r="CS126">
        <f>VLOOKUP(B126,'Inflammatory Mediators'!B$3:W$147,9,FALSE)</f>
        <v>0.96499999999999997</v>
      </c>
      <c r="CT126">
        <f>VLOOKUP(B126,'Inflammatory Mediators'!B$3:W$147,10,FALSE)</f>
        <v>14.844999999999999</v>
      </c>
      <c r="CU126">
        <f>VLOOKUP(B126,'Inflammatory Mediators'!B$3:W$147,11,FALSE)</f>
        <v>2.875</v>
      </c>
      <c r="CV126">
        <f>VLOOKUP(B126,'Inflammatory Mediators'!B$3:W$147,12,FALSE)</f>
        <v>1.7</v>
      </c>
      <c r="CW126">
        <f>VLOOKUP(B126,'Inflammatory Mediators'!B$3:W$147,13,FALSE)</f>
        <v>0.18</v>
      </c>
      <c r="CX126">
        <f>VLOOKUP(B126,'Inflammatory Mediators'!B$3:W$147,14,FALSE)</f>
        <v>0</v>
      </c>
      <c r="CY126">
        <f>VLOOKUP(B126,'Inflammatory Mediators'!B$3:W$147,15,FALSE)</f>
        <v>0.18</v>
      </c>
      <c r="CZ126">
        <f>VLOOKUP(B126,'Inflammatory Mediators'!B$3:W$147,16,FALSE)</f>
        <v>78.42</v>
      </c>
      <c r="DA126">
        <f>VLOOKUP(B126,'Inflammatory Mediators'!B$3:W$147,17,FALSE)</f>
        <v>43.980000000000004</v>
      </c>
      <c r="DB126">
        <f>VLOOKUP(B126,'Inflammatory Mediators'!B$3:W$147,18,FALSE)</f>
        <v>90.77000000000001</v>
      </c>
      <c r="DC126">
        <f>VLOOKUP(B126,'Inflammatory Mediators'!B$3:W$147,19,FALSE)</f>
        <v>1.3250000000000002</v>
      </c>
      <c r="DD126">
        <f>VLOOKUP(B126,'Inflammatory Mediators'!B$3:W$147,20,FALSE)</f>
        <v>31.675000000000001</v>
      </c>
      <c r="DE126">
        <f>VLOOKUP(B126,'Inflammatory Mediators'!B$3:W$147,21,FALSE)</f>
        <v>0.47</v>
      </c>
      <c r="DF126">
        <f>VLOOKUP(B126,'Inflammatory Mediators'!B$3:W$147,22,FALSE)</f>
        <v>0</v>
      </c>
      <c r="DG126">
        <v>665.15499999999997</v>
      </c>
      <c r="DH126">
        <v>0.42899999999999994</v>
      </c>
    </row>
    <row r="127" spans="1:112" x14ac:dyDescent="0.25">
      <c r="A127">
        <v>144</v>
      </c>
      <c r="B127">
        <v>8103811</v>
      </c>
      <c r="C127">
        <v>8175288</v>
      </c>
      <c r="D127" t="s">
        <v>2</v>
      </c>
      <c r="E127">
        <v>1</v>
      </c>
      <c r="F127">
        <v>1</v>
      </c>
      <c r="G127">
        <v>1</v>
      </c>
      <c r="H127">
        <v>79</v>
      </c>
      <c r="I127">
        <v>0</v>
      </c>
      <c r="J127">
        <v>0</v>
      </c>
      <c r="K127">
        <v>180.3</v>
      </c>
      <c r="L127">
        <v>119.7</v>
      </c>
      <c r="M127">
        <v>36.821603483932762</v>
      </c>
      <c r="N127" t="s">
        <v>112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3</v>
      </c>
      <c r="V127">
        <v>0</v>
      </c>
      <c r="W127">
        <v>3</v>
      </c>
      <c r="X127">
        <v>1</v>
      </c>
      <c r="Y127">
        <v>3</v>
      </c>
      <c r="Z127">
        <v>3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0</v>
      </c>
      <c r="BF127">
        <v>0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2</v>
      </c>
      <c r="BM127">
        <v>0</v>
      </c>
      <c r="BN127">
        <v>6.7</v>
      </c>
      <c r="BO127" t="s">
        <v>109</v>
      </c>
      <c r="BP127">
        <v>27</v>
      </c>
      <c r="BQ127">
        <v>26</v>
      </c>
      <c r="BR127" t="s">
        <v>109</v>
      </c>
      <c r="BS127" t="s">
        <v>109</v>
      </c>
      <c r="BT127">
        <v>426</v>
      </c>
      <c r="BU127" t="s">
        <v>113</v>
      </c>
      <c r="BV127" t="s">
        <v>109</v>
      </c>
      <c r="BW127">
        <v>468.7</v>
      </c>
      <c r="BX127">
        <v>158</v>
      </c>
      <c r="BY127">
        <v>2.1</v>
      </c>
      <c r="BZ127">
        <v>0.06</v>
      </c>
      <c r="CA127">
        <v>140</v>
      </c>
      <c r="CB127">
        <v>1.1599999999999999</v>
      </c>
      <c r="CC127">
        <v>1</v>
      </c>
      <c r="CD127">
        <v>4</v>
      </c>
      <c r="CE127">
        <v>5</v>
      </c>
      <c r="CF127">
        <v>5</v>
      </c>
      <c r="CK127">
        <v>1</v>
      </c>
      <c r="CL127">
        <f>VLOOKUP(B127,'Inflammatory Mediators'!B$3:W$147,2,FALSE)</f>
        <v>1.1850000000000001</v>
      </c>
      <c r="CM127">
        <f>VLOOKUP(B127,'Inflammatory Mediators'!B$3:W$147,3,FALSE)</f>
        <v>0</v>
      </c>
      <c r="CN127">
        <f>VLOOKUP(B127,'Inflammatory Mediators'!B$3:W$147,4,FALSE)</f>
        <v>0.76</v>
      </c>
      <c r="CO127">
        <f>VLOOKUP(B127,'Inflammatory Mediators'!B$3:W$147,5,FALSE)</f>
        <v>0.77500000000000002</v>
      </c>
      <c r="CP127">
        <f>VLOOKUP(B127,'Inflammatory Mediators'!B$3:W$147,6,FALSE)</f>
        <v>0.43500000000000005</v>
      </c>
      <c r="CQ127">
        <f>VLOOKUP(B127,'Inflammatory Mediators'!B$3:W$147,7,FALSE)</f>
        <v>0</v>
      </c>
      <c r="CR127">
        <f>VLOOKUP(B127,'Inflammatory Mediators'!B$3:W$147,8,FALSE)</f>
        <v>11.395</v>
      </c>
      <c r="CS127">
        <f>VLOOKUP(B127,'Inflammatory Mediators'!B$3:W$147,9,FALSE)</f>
        <v>0.375</v>
      </c>
      <c r="CT127">
        <f>VLOOKUP(B127,'Inflammatory Mediators'!B$3:W$147,10,FALSE)</f>
        <v>1.02</v>
      </c>
      <c r="CU127">
        <f>VLOOKUP(B127,'Inflammatory Mediators'!B$3:W$147,11,FALSE)</f>
        <v>1.03</v>
      </c>
      <c r="CV127">
        <f>VLOOKUP(B127,'Inflammatory Mediators'!B$3:W$147,12,FALSE)</f>
        <v>0.125</v>
      </c>
      <c r="CW127">
        <f>VLOOKUP(B127,'Inflammatory Mediators'!B$3:W$147,13,FALSE)</f>
        <v>0.18</v>
      </c>
      <c r="CX127">
        <f>VLOOKUP(B127,'Inflammatory Mediators'!B$3:W$147,14,FALSE)</f>
        <v>0</v>
      </c>
      <c r="CY127">
        <f>VLOOKUP(B127,'Inflammatory Mediators'!B$3:W$147,15,FALSE)</f>
        <v>0.35</v>
      </c>
      <c r="CZ127">
        <f>VLOOKUP(B127,'Inflammatory Mediators'!B$3:W$147,16,FALSE)</f>
        <v>34.36</v>
      </c>
      <c r="DA127">
        <f>VLOOKUP(B127,'Inflammatory Mediators'!B$3:W$147,17,FALSE)</f>
        <v>23.18</v>
      </c>
      <c r="DB127">
        <f>VLOOKUP(B127,'Inflammatory Mediators'!B$3:W$147,18,FALSE)</f>
        <v>40.760000000000005</v>
      </c>
      <c r="DC127">
        <f>VLOOKUP(B127,'Inflammatory Mediators'!B$3:W$147,19,FALSE)</f>
        <v>0</v>
      </c>
      <c r="DD127">
        <f>VLOOKUP(B127,'Inflammatory Mediators'!B$3:W$147,20,FALSE)</f>
        <v>6.0350000000000001</v>
      </c>
      <c r="DE127">
        <f>VLOOKUP(B127,'Inflammatory Mediators'!B$3:W$147,21,FALSE)</f>
        <v>0.47</v>
      </c>
      <c r="DF127">
        <f>VLOOKUP(B127,'Inflammatory Mediators'!B$3:W$147,22,FALSE)</f>
        <v>0</v>
      </c>
      <c r="DG127">
        <v>362.803</v>
      </c>
      <c r="DH127">
        <v>2.9699999999999998</v>
      </c>
    </row>
    <row r="128" spans="1:112" x14ac:dyDescent="0.25">
      <c r="A128">
        <v>145</v>
      </c>
      <c r="B128">
        <v>8134403</v>
      </c>
      <c r="C128">
        <v>8205880</v>
      </c>
      <c r="D128" t="s">
        <v>2</v>
      </c>
      <c r="E128">
        <v>1</v>
      </c>
      <c r="F128">
        <v>1</v>
      </c>
      <c r="G128">
        <v>2</v>
      </c>
      <c r="H128">
        <v>48</v>
      </c>
      <c r="I128">
        <v>0</v>
      </c>
      <c r="J128">
        <v>2</v>
      </c>
      <c r="K128">
        <v>175.3</v>
      </c>
      <c r="L128">
        <v>75</v>
      </c>
      <c r="M128">
        <v>24.406046321374259</v>
      </c>
      <c r="N128" t="s">
        <v>109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0</v>
      </c>
      <c r="BN128" t="s">
        <v>109</v>
      </c>
      <c r="BO128" t="s">
        <v>109</v>
      </c>
      <c r="BP128">
        <v>10</v>
      </c>
      <c r="BQ128">
        <v>19</v>
      </c>
      <c r="BR128" t="s">
        <v>109</v>
      </c>
      <c r="BS128" t="s">
        <v>109</v>
      </c>
      <c r="BT128" t="s">
        <v>109</v>
      </c>
      <c r="BU128">
        <v>881</v>
      </c>
      <c r="BV128" t="s">
        <v>109</v>
      </c>
      <c r="BW128">
        <v>338.7</v>
      </c>
      <c r="BX128">
        <v>235</v>
      </c>
      <c r="BY128" t="s">
        <v>109</v>
      </c>
      <c r="BZ128" t="s">
        <v>109</v>
      </c>
      <c r="CA128">
        <v>97</v>
      </c>
      <c r="CB128">
        <v>0.94</v>
      </c>
      <c r="CC128">
        <v>0</v>
      </c>
      <c r="CD128">
        <v>0</v>
      </c>
      <c r="CE128">
        <v>5</v>
      </c>
      <c r="CK128">
        <v>1</v>
      </c>
      <c r="CL128">
        <f>VLOOKUP(B128,'Inflammatory Mediators'!B$3:W$147,2,FALSE)</f>
        <v>0.6</v>
      </c>
      <c r="CM128">
        <f>VLOOKUP(B128,'Inflammatory Mediators'!B$3:W$147,3,FALSE)</f>
        <v>0</v>
      </c>
      <c r="CN128">
        <f>VLOOKUP(B128,'Inflammatory Mediators'!B$3:W$147,4,FALSE)</f>
        <v>0</v>
      </c>
      <c r="CO128">
        <f>VLOOKUP(B128,'Inflammatory Mediators'!B$3:W$147,5,FALSE)</f>
        <v>0.94</v>
      </c>
      <c r="CP128">
        <f>VLOOKUP(B128,'Inflammatory Mediators'!B$3:W$147,6,FALSE)</f>
        <v>0.53</v>
      </c>
      <c r="CQ128">
        <f>VLOOKUP(B128,'Inflammatory Mediators'!B$3:W$147,7,FALSE)</f>
        <v>0.86499999999999999</v>
      </c>
      <c r="CR128">
        <f>VLOOKUP(B128,'Inflammatory Mediators'!B$3:W$147,8,FALSE)</f>
        <v>8.8849999999999998</v>
      </c>
      <c r="CS128">
        <f>VLOOKUP(B128,'Inflammatory Mediators'!B$3:W$147,9,FALSE)</f>
        <v>1.395</v>
      </c>
      <c r="CT128">
        <f>VLOOKUP(B128,'Inflammatory Mediators'!B$3:W$147,10,FALSE)</f>
        <v>2.585</v>
      </c>
      <c r="CU128">
        <f>VLOOKUP(B128,'Inflammatory Mediators'!B$3:W$147,11,FALSE)</f>
        <v>0.46500000000000002</v>
      </c>
      <c r="CV128">
        <f>VLOOKUP(B128,'Inflammatory Mediators'!B$3:W$147,12,FALSE)</f>
        <v>0</v>
      </c>
      <c r="CW128">
        <f>VLOOKUP(B128,'Inflammatory Mediators'!B$3:W$147,13,FALSE)</f>
        <v>0.85</v>
      </c>
      <c r="CX128">
        <f>VLOOKUP(B128,'Inflammatory Mediators'!B$3:W$147,14,FALSE)</f>
        <v>1.145</v>
      </c>
      <c r="CY128">
        <f>VLOOKUP(B128,'Inflammatory Mediators'!B$3:W$147,15,FALSE)</f>
        <v>0.60000000000000009</v>
      </c>
      <c r="CZ128">
        <f>VLOOKUP(B128,'Inflammatory Mediators'!B$3:W$147,16,FALSE)</f>
        <v>61.945</v>
      </c>
      <c r="DA128">
        <f>VLOOKUP(B128,'Inflammatory Mediators'!B$3:W$147,17,FALSE)</f>
        <v>56.515000000000001</v>
      </c>
      <c r="DB128">
        <f>VLOOKUP(B128,'Inflammatory Mediators'!B$3:W$147,18,FALSE)</f>
        <v>19.36</v>
      </c>
      <c r="DC128">
        <f>VLOOKUP(B128,'Inflammatory Mediators'!B$3:W$147,19,FALSE)</f>
        <v>0.11499999999999999</v>
      </c>
      <c r="DD128">
        <f>VLOOKUP(B128,'Inflammatory Mediators'!B$3:W$147,20,FALSE)</f>
        <v>15.395</v>
      </c>
      <c r="DE128">
        <f>VLOOKUP(B128,'Inflammatory Mediators'!B$3:W$147,21,FALSE)</f>
        <v>0.94500000000000006</v>
      </c>
      <c r="DF128">
        <f>VLOOKUP(B128,'Inflammatory Mediators'!B$3:W$147,22,FALSE)</f>
        <v>0</v>
      </c>
      <c r="DG128">
        <v>527.86699999999996</v>
      </c>
      <c r="DH128">
        <v>7.8570000000000011</v>
      </c>
    </row>
    <row r="129" spans="1:112" x14ac:dyDescent="0.25">
      <c r="A129">
        <v>146</v>
      </c>
      <c r="B129">
        <v>8015203</v>
      </c>
      <c r="C129">
        <v>8086680</v>
      </c>
      <c r="D129" t="s">
        <v>2</v>
      </c>
      <c r="E129">
        <v>1</v>
      </c>
      <c r="F129">
        <v>1</v>
      </c>
      <c r="G129">
        <v>2</v>
      </c>
      <c r="H129">
        <v>56</v>
      </c>
      <c r="I129">
        <v>0</v>
      </c>
      <c r="J129">
        <v>3</v>
      </c>
      <c r="K129">
        <v>170.2</v>
      </c>
      <c r="L129">
        <v>113.3</v>
      </c>
      <c r="M129">
        <v>39.112069715451923</v>
      </c>
      <c r="N129" t="s">
        <v>112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</v>
      </c>
      <c r="X129">
        <v>0</v>
      </c>
      <c r="Y129">
        <v>2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1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1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 t="s">
        <v>109</v>
      </c>
      <c r="BO129" t="s">
        <v>109</v>
      </c>
      <c r="BP129" t="s">
        <v>109</v>
      </c>
      <c r="BQ129" t="s">
        <v>109</v>
      </c>
      <c r="BR129" t="s">
        <v>109</v>
      </c>
      <c r="BS129" t="s">
        <v>109</v>
      </c>
      <c r="BT129" t="s">
        <v>109</v>
      </c>
      <c r="BU129" t="s">
        <v>109</v>
      </c>
      <c r="BV129" t="s">
        <v>109</v>
      </c>
      <c r="BW129" t="s">
        <v>109</v>
      </c>
      <c r="BX129" t="s">
        <v>109</v>
      </c>
      <c r="BY129" t="s">
        <v>109</v>
      </c>
      <c r="BZ129" t="s">
        <v>109</v>
      </c>
      <c r="CA129" t="s">
        <v>109</v>
      </c>
      <c r="CB129" t="s">
        <v>109</v>
      </c>
      <c r="CC129">
        <v>0</v>
      </c>
      <c r="CD129">
        <v>3</v>
      </c>
      <c r="CE129">
        <v>3</v>
      </c>
      <c r="CK129">
        <v>1</v>
      </c>
      <c r="CL129">
        <f>VLOOKUP(B129,'Inflammatory Mediators'!B$3:W$147,2,FALSE)</f>
        <v>0.42499999999999999</v>
      </c>
      <c r="CM129">
        <f>VLOOKUP(B129,'Inflammatory Mediators'!B$3:W$147,3,FALSE)</f>
        <v>0</v>
      </c>
      <c r="CN129">
        <f>VLOOKUP(B129,'Inflammatory Mediators'!B$3:W$147,4,FALSE)</f>
        <v>0</v>
      </c>
      <c r="CO129">
        <f>VLOOKUP(B129,'Inflammatory Mediators'!B$3:W$147,5,FALSE)</f>
        <v>0.52</v>
      </c>
      <c r="CP129">
        <f>VLOOKUP(B129,'Inflammatory Mediators'!B$3:W$147,6,FALSE)</f>
        <v>0</v>
      </c>
      <c r="CQ129">
        <f>VLOOKUP(B129,'Inflammatory Mediators'!B$3:W$147,7,FALSE)</f>
        <v>0</v>
      </c>
      <c r="CR129">
        <f>VLOOKUP(B129,'Inflammatory Mediators'!B$3:W$147,8,FALSE)</f>
        <v>13.745000000000001</v>
      </c>
      <c r="CS129">
        <f>VLOOKUP(B129,'Inflammatory Mediators'!B$3:W$147,9,FALSE)</f>
        <v>0</v>
      </c>
      <c r="CT129">
        <f>VLOOKUP(B129,'Inflammatory Mediators'!B$3:W$147,10,FALSE)</f>
        <v>0</v>
      </c>
      <c r="CU129">
        <f>VLOOKUP(B129,'Inflammatory Mediators'!B$3:W$147,11,FALSE)</f>
        <v>0.55499999999999994</v>
      </c>
      <c r="CV129">
        <f>VLOOKUP(B129,'Inflammatory Mediators'!B$3:W$147,12,FALSE)</f>
        <v>0</v>
      </c>
      <c r="CW129">
        <f>VLOOKUP(B129,'Inflammatory Mediators'!B$3:W$147,13,FALSE)</f>
        <v>0</v>
      </c>
      <c r="CX129">
        <f>VLOOKUP(B129,'Inflammatory Mediators'!B$3:W$147,14,FALSE)</f>
        <v>0</v>
      </c>
      <c r="CY129">
        <f>VLOOKUP(B129,'Inflammatory Mediators'!B$3:W$147,15,FALSE)</f>
        <v>0</v>
      </c>
      <c r="CZ129">
        <f>VLOOKUP(B129,'Inflammatory Mediators'!B$3:W$147,16,FALSE)</f>
        <v>32.894999999999996</v>
      </c>
      <c r="DA129">
        <f>VLOOKUP(B129,'Inflammatory Mediators'!B$3:W$147,17,FALSE)</f>
        <v>25.975000000000001</v>
      </c>
      <c r="DB129">
        <f>VLOOKUP(B129,'Inflammatory Mediators'!B$3:W$147,18,FALSE)</f>
        <v>4.7050000000000001</v>
      </c>
      <c r="DC129">
        <f>VLOOKUP(B129,'Inflammatory Mediators'!B$3:W$147,19,FALSE)</f>
        <v>0</v>
      </c>
      <c r="DD129">
        <f>VLOOKUP(B129,'Inflammatory Mediators'!B$3:W$147,20,FALSE)</f>
        <v>2.46</v>
      </c>
      <c r="DE129">
        <f>VLOOKUP(B129,'Inflammatory Mediators'!B$3:W$147,21,FALSE)</f>
        <v>0.47</v>
      </c>
      <c r="DF129">
        <f>VLOOKUP(B129,'Inflammatory Mediators'!B$3:W$147,22,FALSE)</f>
        <v>0</v>
      </c>
      <c r="DG129">
        <v>395.11900000000003</v>
      </c>
      <c r="DH129" t="s">
        <v>283</v>
      </c>
    </row>
    <row r="130" spans="1:112" x14ac:dyDescent="0.25">
      <c r="A130">
        <v>147</v>
      </c>
      <c r="B130">
        <v>375729</v>
      </c>
      <c r="C130">
        <v>447206</v>
      </c>
      <c r="D130" t="s">
        <v>2</v>
      </c>
      <c r="E130">
        <v>1</v>
      </c>
      <c r="F130">
        <v>1</v>
      </c>
      <c r="G130">
        <v>1</v>
      </c>
      <c r="H130">
        <v>55</v>
      </c>
      <c r="I130">
        <v>0</v>
      </c>
      <c r="J130">
        <v>3</v>
      </c>
      <c r="K130">
        <v>170.2</v>
      </c>
      <c r="L130">
        <v>79.7</v>
      </c>
      <c r="M130">
        <v>27.513079932228763</v>
      </c>
      <c r="N130" t="s">
        <v>109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17</v>
      </c>
      <c r="V130">
        <v>0</v>
      </c>
      <c r="W130">
        <v>3</v>
      </c>
      <c r="X130">
        <v>0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1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6.6</v>
      </c>
      <c r="BO130">
        <v>85</v>
      </c>
      <c r="BP130">
        <v>34</v>
      </c>
      <c r="BQ130">
        <v>46</v>
      </c>
      <c r="BR130" t="s">
        <v>109</v>
      </c>
      <c r="BS130" t="s">
        <v>109</v>
      </c>
      <c r="BT130">
        <v>673.4</v>
      </c>
      <c r="BU130">
        <v>0.32</v>
      </c>
      <c r="BV130" t="s">
        <v>109</v>
      </c>
      <c r="BW130">
        <v>1692</v>
      </c>
      <c r="BX130">
        <v>400</v>
      </c>
      <c r="BY130" t="s">
        <v>109</v>
      </c>
      <c r="BZ130" t="s">
        <v>109</v>
      </c>
      <c r="CA130">
        <v>142</v>
      </c>
      <c r="CB130">
        <v>0.63</v>
      </c>
      <c r="CC130">
        <v>0</v>
      </c>
      <c r="CD130">
        <v>1</v>
      </c>
      <c r="CE130">
        <v>5</v>
      </c>
      <c r="CF130">
        <v>5</v>
      </c>
      <c r="CG130">
        <v>6</v>
      </c>
      <c r="CH130">
        <v>4</v>
      </c>
      <c r="CK130">
        <v>1</v>
      </c>
      <c r="CL130">
        <f>VLOOKUP(B130,'Inflammatory Mediators'!B$3:W$147,2,FALSE)</f>
        <v>1.825</v>
      </c>
      <c r="CM130">
        <f>VLOOKUP(B130,'Inflammatory Mediators'!B$3:W$147,3,FALSE)</f>
        <v>0</v>
      </c>
      <c r="CN130">
        <f>VLOOKUP(B130,'Inflammatory Mediators'!B$3:W$147,4,FALSE)</f>
        <v>0.2</v>
      </c>
      <c r="CO130">
        <f>VLOOKUP(B130,'Inflammatory Mediators'!B$3:W$147,5,FALSE)</f>
        <v>1.1950000000000001</v>
      </c>
      <c r="CP130">
        <f>VLOOKUP(B130,'Inflammatory Mediators'!B$3:W$147,6,FALSE)</f>
        <v>0</v>
      </c>
      <c r="CQ130">
        <f>VLOOKUP(B130,'Inflammatory Mediators'!B$3:W$147,7,FALSE)</f>
        <v>0</v>
      </c>
      <c r="CR130">
        <f>VLOOKUP(B130,'Inflammatory Mediators'!B$3:W$147,8,FALSE)</f>
        <v>17.740000000000002</v>
      </c>
      <c r="CS130">
        <f>VLOOKUP(B130,'Inflammatory Mediators'!B$3:W$147,9,FALSE)</f>
        <v>0</v>
      </c>
      <c r="CT130">
        <f>VLOOKUP(B130,'Inflammatory Mediators'!B$3:W$147,10,FALSE)</f>
        <v>8.52</v>
      </c>
      <c r="CU130">
        <f>VLOOKUP(B130,'Inflammatory Mediators'!B$3:W$147,11,FALSE)</f>
        <v>0.52500000000000002</v>
      </c>
      <c r="CV130">
        <f>VLOOKUP(B130,'Inflammatory Mediators'!B$3:W$147,12,FALSE)</f>
        <v>0.57499999999999996</v>
      </c>
      <c r="CW130">
        <f>VLOOKUP(B130,'Inflammatory Mediators'!B$3:W$147,13,FALSE)</f>
        <v>0.48499999999999999</v>
      </c>
      <c r="CX130">
        <f>VLOOKUP(B130,'Inflammatory Mediators'!B$3:W$147,14,FALSE)</f>
        <v>1.145</v>
      </c>
      <c r="CY130">
        <f>VLOOKUP(B130,'Inflammatory Mediators'!B$3:W$147,15,FALSE)</f>
        <v>0</v>
      </c>
      <c r="CZ130">
        <f>VLOOKUP(B130,'Inflammatory Mediators'!B$3:W$147,16,FALSE)</f>
        <v>55.769999999999996</v>
      </c>
      <c r="DA130">
        <f>VLOOKUP(B130,'Inflammatory Mediators'!B$3:W$147,17,FALSE)</f>
        <v>28.509999999999998</v>
      </c>
      <c r="DB130">
        <f>VLOOKUP(B130,'Inflammatory Mediators'!B$3:W$147,18,FALSE)</f>
        <v>13.219999999999999</v>
      </c>
      <c r="DC130">
        <f>VLOOKUP(B130,'Inflammatory Mediators'!B$3:W$147,19,FALSE)</f>
        <v>0</v>
      </c>
      <c r="DD130">
        <f>VLOOKUP(B130,'Inflammatory Mediators'!B$3:W$147,20,FALSE)</f>
        <v>3.5250000000000004</v>
      </c>
      <c r="DE130">
        <f>VLOOKUP(B130,'Inflammatory Mediators'!B$3:W$147,21,FALSE)</f>
        <v>0.59</v>
      </c>
      <c r="DF130">
        <f>VLOOKUP(B130,'Inflammatory Mediators'!B$3:W$147,22,FALSE)</f>
        <v>7.0000000000000007E-2</v>
      </c>
      <c r="DG130">
        <v>417.62</v>
      </c>
      <c r="DH130">
        <v>0.47399999999999998</v>
      </c>
    </row>
    <row r="131" spans="1:112" x14ac:dyDescent="0.25">
      <c r="A131">
        <v>148</v>
      </c>
      <c r="B131">
        <v>8085985</v>
      </c>
      <c r="C131">
        <v>8157462</v>
      </c>
      <c r="D131" t="s">
        <v>2</v>
      </c>
      <c r="E131">
        <v>1</v>
      </c>
      <c r="F131">
        <v>1</v>
      </c>
      <c r="G131">
        <v>1</v>
      </c>
      <c r="H131">
        <v>58</v>
      </c>
      <c r="I131">
        <v>0</v>
      </c>
      <c r="J131">
        <v>0</v>
      </c>
      <c r="K131">
        <v>182.9</v>
      </c>
      <c r="L131">
        <v>91</v>
      </c>
      <c r="M131">
        <v>27.202823354132036</v>
      </c>
      <c r="N131" t="s">
        <v>109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0</v>
      </c>
      <c r="W131">
        <v>3</v>
      </c>
      <c r="X131">
        <v>0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 t="s">
        <v>109</v>
      </c>
      <c r="BO131" t="s">
        <v>109</v>
      </c>
      <c r="BP131">
        <v>24</v>
      </c>
      <c r="BQ131">
        <v>39</v>
      </c>
      <c r="BR131">
        <v>12.218999999999999</v>
      </c>
      <c r="BS131" t="s">
        <v>109</v>
      </c>
      <c r="BT131">
        <v>773</v>
      </c>
      <c r="BU131">
        <v>844</v>
      </c>
      <c r="BV131">
        <v>24</v>
      </c>
      <c r="BW131">
        <v>1192</v>
      </c>
      <c r="BX131">
        <v>254</v>
      </c>
      <c r="BY131">
        <v>1.1000000000000001</v>
      </c>
      <c r="BZ131">
        <v>0.15</v>
      </c>
      <c r="CA131">
        <v>102</v>
      </c>
      <c r="CB131">
        <v>0.87</v>
      </c>
      <c r="CC131">
        <v>0</v>
      </c>
      <c r="CD131">
        <v>0</v>
      </c>
      <c r="CE131">
        <v>5</v>
      </c>
      <c r="CK131">
        <v>1</v>
      </c>
      <c r="CL131">
        <f>VLOOKUP(B131,'Inflammatory Mediators'!B$3:W$147,2,FALSE)</f>
        <v>0.42499999999999999</v>
      </c>
      <c r="CM131">
        <f>VLOOKUP(B131,'Inflammatory Mediators'!B$3:W$147,3,FALSE)</f>
        <v>0</v>
      </c>
      <c r="CN131">
        <f>VLOOKUP(B131,'Inflammatory Mediators'!B$3:W$147,4,FALSE)</f>
        <v>2.8149999999999999</v>
      </c>
      <c r="CO131">
        <f>VLOOKUP(B131,'Inflammatory Mediators'!B$3:W$147,5,FALSE)</f>
        <v>2.3199999999999998</v>
      </c>
      <c r="CP131">
        <f>VLOOKUP(B131,'Inflammatory Mediators'!B$3:W$147,6,FALSE)</f>
        <v>0.43500000000000005</v>
      </c>
      <c r="CQ131">
        <f>VLOOKUP(B131,'Inflammatory Mediators'!B$3:W$147,7,FALSE)</f>
        <v>0.505</v>
      </c>
      <c r="CR131">
        <f>VLOOKUP(B131,'Inflammatory Mediators'!B$3:W$147,8,FALSE)</f>
        <v>7.5399999999999991</v>
      </c>
      <c r="CS131">
        <f>VLOOKUP(B131,'Inflammatory Mediators'!B$3:W$147,9,FALSE)</f>
        <v>0.375</v>
      </c>
      <c r="CT131">
        <f>VLOOKUP(B131,'Inflammatory Mediators'!B$3:W$147,10,FALSE)</f>
        <v>13.395</v>
      </c>
      <c r="CU131">
        <f>VLOOKUP(B131,'Inflammatory Mediators'!B$3:W$147,11,FALSE)</f>
        <v>2.81</v>
      </c>
      <c r="CV131">
        <f>VLOOKUP(B131,'Inflammatory Mediators'!B$3:W$147,12,FALSE)</f>
        <v>1.655</v>
      </c>
      <c r="CW131">
        <f>VLOOKUP(B131,'Inflammatory Mediators'!B$3:W$147,13,FALSE)</f>
        <v>0.18</v>
      </c>
      <c r="CX131">
        <f>VLOOKUP(B131,'Inflammatory Mediators'!B$3:W$147,14,FALSE)</f>
        <v>0</v>
      </c>
      <c r="CY131">
        <f>VLOOKUP(B131,'Inflammatory Mediators'!B$3:W$147,15,FALSE)</f>
        <v>0.09</v>
      </c>
      <c r="CZ131">
        <f>VLOOKUP(B131,'Inflammatory Mediators'!B$3:W$147,16,FALSE)</f>
        <v>76.069999999999993</v>
      </c>
      <c r="DA131">
        <f>VLOOKUP(B131,'Inflammatory Mediators'!B$3:W$147,17,FALSE)</f>
        <v>43.215000000000003</v>
      </c>
      <c r="DB131">
        <f>VLOOKUP(B131,'Inflammatory Mediators'!B$3:W$147,18,FALSE)</f>
        <v>89.19</v>
      </c>
      <c r="DC131">
        <f>VLOOKUP(B131,'Inflammatory Mediators'!B$3:W$147,19,FALSE)</f>
        <v>1.25</v>
      </c>
      <c r="DD131">
        <f>VLOOKUP(B131,'Inflammatory Mediators'!B$3:W$147,20,FALSE)</f>
        <v>29.02</v>
      </c>
      <c r="DE131">
        <f>VLOOKUP(B131,'Inflammatory Mediators'!B$3:W$147,21,FALSE)</f>
        <v>0.59</v>
      </c>
      <c r="DF131">
        <f>VLOOKUP(B131,'Inflammatory Mediators'!B$3:W$147,22,FALSE)</f>
        <v>0</v>
      </c>
      <c r="DG131">
        <v>736.39400000000001</v>
      </c>
      <c r="DH131">
        <v>0.40800000000000003</v>
      </c>
    </row>
    <row r="132" spans="1:112" x14ac:dyDescent="0.25">
      <c r="A132">
        <v>149</v>
      </c>
      <c r="B132">
        <v>771982</v>
      </c>
      <c r="C132">
        <v>843459</v>
      </c>
      <c r="D132" t="s">
        <v>2</v>
      </c>
      <c r="E132">
        <v>1</v>
      </c>
      <c r="F132">
        <v>1</v>
      </c>
      <c r="G132">
        <v>1</v>
      </c>
      <c r="H132">
        <v>63</v>
      </c>
      <c r="I132">
        <v>0</v>
      </c>
      <c r="J132">
        <v>3</v>
      </c>
      <c r="K132">
        <v>165.1</v>
      </c>
      <c r="L132">
        <v>107.5</v>
      </c>
      <c r="M132">
        <v>39.437948698382598</v>
      </c>
      <c r="N132" t="s">
        <v>112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3</v>
      </c>
      <c r="V132">
        <v>1</v>
      </c>
      <c r="W132">
        <v>3</v>
      </c>
      <c r="X132">
        <v>0</v>
      </c>
      <c r="Y132">
        <v>2</v>
      </c>
      <c r="Z132">
        <v>2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</v>
      </c>
      <c r="BM132">
        <v>0</v>
      </c>
      <c r="BN132" t="s">
        <v>109</v>
      </c>
      <c r="BO132" t="s">
        <v>109</v>
      </c>
      <c r="BP132">
        <v>74</v>
      </c>
      <c r="BQ132">
        <v>58</v>
      </c>
      <c r="BR132" t="s">
        <v>109</v>
      </c>
      <c r="BS132" t="s">
        <v>109</v>
      </c>
      <c r="BT132" t="s">
        <v>109</v>
      </c>
      <c r="BU132" t="s">
        <v>115</v>
      </c>
      <c r="BV132" t="s">
        <v>109</v>
      </c>
      <c r="BW132">
        <v>466.2</v>
      </c>
      <c r="BX132">
        <v>260</v>
      </c>
      <c r="BY132">
        <v>0.9</v>
      </c>
      <c r="BZ132">
        <v>0.06</v>
      </c>
      <c r="CA132">
        <v>106</v>
      </c>
      <c r="CB132">
        <v>0.79</v>
      </c>
      <c r="CC132">
        <v>0</v>
      </c>
      <c r="CD132">
        <v>2</v>
      </c>
      <c r="CE132">
        <v>5</v>
      </c>
      <c r="CF132">
        <v>4</v>
      </c>
      <c r="CK132">
        <v>1</v>
      </c>
      <c r="CL132">
        <f>VLOOKUP(B132,'Inflammatory Mediators'!B$3:W$147,2,FALSE)</f>
        <v>0</v>
      </c>
      <c r="CM132">
        <f>VLOOKUP(B132,'Inflammatory Mediators'!B$3:W$147,3,FALSE)</f>
        <v>0</v>
      </c>
      <c r="CN132">
        <f>VLOOKUP(B132,'Inflammatory Mediators'!B$3:W$147,4,FALSE)</f>
        <v>0</v>
      </c>
      <c r="CO132">
        <f>VLOOKUP(B132,'Inflammatory Mediators'!B$3:W$147,5,FALSE)</f>
        <v>0</v>
      </c>
      <c r="CP132">
        <f>VLOOKUP(B132,'Inflammatory Mediators'!B$3:W$147,6,FALSE)</f>
        <v>0</v>
      </c>
      <c r="CQ132">
        <f>VLOOKUP(B132,'Inflammatory Mediators'!B$3:W$147,7,FALSE)</f>
        <v>0.505</v>
      </c>
      <c r="CR132">
        <f>VLOOKUP(B132,'Inflammatory Mediators'!B$3:W$147,8,FALSE)</f>
        <v>0</v>
      </c>
      <c r="CS132">
        <f>VLOOKUP(B132,'Inflammatory Mediators'!B$3:W$147,9,FALSE)</f>
        <v>0</v>
      </c>
      <c r="CT132">
        <f>VLOOKUP(B132,'Inflammatory Mediators'!B$3:W$147,10,FALSE)</f>
        <v>0</v>
      </c>
      <c r="CU132">
        <f>VLOOKUP(B132,'Inflammatory Mediators'!B$3:W$147,11,FALSE)</f>
        <v>0</v>
      </c>
      <c r="CV132">
        <f>VLOOKUP(B132,'Inflammatory Mediators'!B$3:W$147,12,FALSE)</f>
        <v>0</v>
      </c>
      <c r="CW132">
        <f>VLOOKUP(B132,'Inflammatory Mediators'!B$3:W$147,13,FALSE)</f>
        <v>0</v>
      </c>
      <c r="CX132">
        <f>VLOOKUP(B132,'Inflammatory Mediators'!B$3:W$147,14,FALSE)</f>
        <v>0</v>
      </c>
      <c r="CY132">
        <f>VLOOKUP(B132,'Inflammatory Mediators'!B$3:W$147,15,FALSE)</f>
        <v>0</v>
      </c>
      <c r="CZ132">
        <f>VLOOKUP(B132,'Inflammatory Mediators'!B$3:W$147,16,FALSE)</f>
        <v>0</v>
      </c>
      <c r="DA132">
        <f>VLOOKUP(B132,'Inflammatory Mediators'!B$3:W$147,17,FALSE)</f>
        <v>0</v>
      </c>
      <c r="DB132">
        <f>VLOOKUP(B132,'Inflammatory Mediators'!B$3:W$147,18,FALSE)</f>
        <v>0</v>
      </c>
      <c r="DC132">
        <f>VLOOKUP(B132,'Inflammatory Mediators'!B$3:W$147,19,FALSE)</f>
        <v>0</v>
      </c>
      <c r="DD132">
        <f>VLOOKUP(B132,'Inflammatory Mediators'!B$3:W$147,20,FALSE)</f>
        <v>0</v>
      </c>
      <c r="DE132">
        <f>VLOOKUP(B132,'Inflammatory Mediators'!B$3:W$147,21,FALSE)</f>
        <v>0</v>
      </c>
      <c r="DF132">
        <f>VLOOKUP(B132,'Inflammatory Mediators'!B$3:W$147,22,FALSE)</f>
        <v>0</v>
      </c>
      <c r="DG132">
        <v>587.97400000000005</v>
      </c>
      <c r="DH132">
        <v>22.314</v>
      </c>
    </row>
    <row r="133" spans="1:112" x14ac:dyDescent="0.25">
      <c r="A133" t="s">
        <v>281</v>
      </c>
      <c r="B133">
        <v>763071</v>
      </c>
      <c r="C133">
        <v>834548</v>
      </c>
      <c r="D133" t="s">
        <v>108</v>
      </c>
      <c r="E133">
        <v>0</v>
      </c>
      <c r="F133">
        <v>1</v>
      </c>
      <c r="G133">
        <v>3</v>
      </c>
      <c r="H133">
        <v>58</v>
      </c>
      <c r="I133">
        <v>1</v>
      </c>
      <c r="J133">
        <v>0</v>
      </c>
      <c r="K133">
        <v>165.1</v>
      </c>
      <c r="L133">
        <v>67.599999999999994</v>
      </c>
      <c r="M133">
        <v>24.800049600099197</v>
      </c>
      <c r="N133" t="s">
        <v>109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</v>
      </c>
      <c r="X133">
        <v>0</v>
      </c>
      <c r="Y133">
        <v>1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 t="s">
        <v>109</v>
      </c>
      <c r="BO133" t="s">
        <v>109</v>
      </c>
      <c r="BP133">
        <v>22</v>
      </c>
      <c r="BQ133">
        <v>33</v>
      </c>
      <c r="BR133" t="s">
        <v>109</v>
      </c>
      <c r="BS133">
        <v>0.82</v>
      </c>
      <c r="BT133">
        <v>368.2</v>
      </c>
      <c r="BU133">
        <v>0.42</v>
      </c>
      <c r="BV133" t="s">
        <v>109</v>
      </c>
      <c r="BW133">
        <v>108</v>
      </c>
      <c r="BX133">
        <v>248</v>
      </c>
      <c r="BY133" t="s">
        <v>109</v>
      </c>
      <c r="BZ133">
        <v>0.08</v>
      </c>
      <c r="CA133">
        <v>110</v>
      </c>
      <c r="CB133">
        <v>0.73</v>
      </c>
      <c r="CC133">
        <v>0</v>
      </c>
      <c r="CD133">
        <v>0</v>
      </c>
      <c r="CE133">
        <v>3</v>
      </c>
      <c r="CK133">
        <v>1</v>
      </c>
      <c r="CL133" t="e">
        <f>VLOOKUP(B133,'Inflammatory Mediators'!B$3:W$147,2,FALSE)</f>
        <v>#N/A</v>
      </c>
      <c r="CM133" t="e">
        <f>VLOOKUP(B133,'Inflammatory Mediators'!B$3:W$147,3,FALSE)</f>
        <v>#N/A</v>
      </c>
      <c r="CN133" t="e">
        <f>VLOOKUP(B133,'Inflammatory Mediators'!B$3:W$147,4,FALSE)</f>
        <v>#N/A</v>
      </c>
      <c r="CO133" t="e">
        <f>VLOOKUP(B133,'Inflammatory Mediators'!B$3:W$147,5,FALSE)</f>
        <v>#N/A</v>
      </c>
      <c r="CP133" t="e">
        <f>VLOOKUP(B133,'Inflammatory Mediators'!B$3:W$147,6,FALSE)</f>
        <v>#N/A</v>
      </c>
      <c r="CQ133" t="e">
        <f>VLOOKUP(B133,'Inflammatory Mediators'!B$3:W$147,7,FALSE)</f>
        <v>#N/A</v>
      </c>
      <c r="CR133" t="e">
        <f>VLOOKUP(B133,'Inflammatory Mediators'!B$3:W$147,8,FALSE)</f>
        <v>#N/A</v>
      </c>
      <c r="CS133" t="e">
        <f>VLOOKUP(B133,'Inflammatory Mediators'!B$3:W$147,9,FALSE)</f>
        <v>#N/A</v>
      </c>
      <c r="CT133" t="e">
        <f>VLOOKUP(B133,'Inflammatory Mediators'!B$3:W$147,10,FALSE)</f>
        <v>#N/A</v>
      </c>
      <c r="CU133" t="e">
        <f>VLOOKUP(B133,'Inflammatory Mediators'!B$3:W$147,11,FALSE)</f>
        <v>#N/A</v>
      </c>
      <c r="CV133" t="e">
        <f>VLOOKUP(B133,'Inflammatory Mediators'!B$3:W$147,12,FALSE)</f>
        <v>#N/A</v>
      </c>
      <c r="CW133" t="e">
        <f>VLOOKUP(B133,'Inflammatory Mediators'!B$3:W$147,13,FALSE)</f>
        <v>#N/A</v>
      </c>
      <c r="CX133" t="e">
        <f>VLOOKUP(B133,'Inflammatory Mediators'!B$3:W$147,14,FALSE)</f>
        <v>#N/A</v>
      </c>
      <c r="CY133" t="e">
        <f>VLOOKUP(B133,'Inflammatory Mediators'!B$3:W$147,15,FALSE)</f>
        <v>#N/A</v>
      </c>
      <c r="CZ133" t="e">
        <f>VLOOKUP(B133,'Inflammatory Mediators'!B$3:W$147,16,FALSE)</f>
        <v>#N/A</v>
      </c>
      <c r="DA133" t="e">
        <f>VLOOKUP(B133,'Inflammatory Mediators'!B$3:W$147,17,FALSE)</f>
        <v>#N/A</v>
      </c>
      <c r="DB133" t="e">
        <f>VLOOKUP(B133,'Inflammatory Mediators'!B$3:W$147,18,FALSE)</f>
        <v>#N/A</v>
      </c>
      <c r="DC133" t="e">
        <f>VLOOKUP(B133,'Inflammatory Mediators'!B$3:W$147,19,FALSE)</f>
        <v>#N/A</v>
      </c>
      <c r="DD133" t="e">
        <f>VLOOKUP(B133,'Inflammatory Mediators'!B$3:W$147,20,FALSE)</f>
        <v>#N/A</v>
      </c>
      <c r="DE133" t="e">
        <f>VLOOKUP(B133,'Inflammatory Mediators'!B$3:W$147,21,FALSE)</f>
        <v>#N/A</v>
      </c>
      <c r="DF133" t="e">
        <f>VLOOKUP(B133,'Inflammatory Mediators'!B$3:W$147,22,FALSE)</f>
        <v>#N/A</v>
      </c>
      <c r="DG133" t="s">
        <v>281</v>
      </c>
      <c r="DH133" t="s">
        <v>281</v>
      </c>
    </row>
    <row r="134" spans="1:112" x14ac:dyDescent="0.25">
      <c r="A134" t="s">
        <v>281</v>
      </c>
      <c r="B134">
        <v>337792</v>
      </c>
      <c r="C134">
        <v>409269</v>
      </c>
      <c r="D134" t="s">
        <v>108</v>
      </c>
      <c r="E134">
        <v>0</v>
      </c>
      <c r="F134">
        <v>1</v>
      </c>
      <c r="G134">
        <v>1</v>
      </c>
      <c r="H134">
        <v>83</v>
      </c>
      <c r="I134">
        <v>1</v>
      </c>
      <c r="J134">
        <v>0</v>
      </c>
      <c r="K134">
        <v>165.1</v>
      </c>
      <c r="L134">
        <v>82.3</v>
      </c>
      <c r="M134">
        <v>30.19295979420361</v>
      </c>
      <c r="N134" t="s">
        <v>110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0</v>
      </c>
      <c r="W134">
        <v>2</v>
      </c>
      <c r="X134">
        <v>0</v>
      </c>
      <c r="Y134">
        <v>4</v>
      </c>
      <c r="Z134">
        <v>4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1</v>
      </c>
      <c r="AU134">
        <v>0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2</v>
      </c>
      <c r="BM134">
        <v>0</v>
      </c>
      <c r="BN134" t="s">
        <v>109</v>
      </c>
      <c r="BO134" t="s">
        <v>109</v>
      </c>
      <c r="BP134">
        <v>12</v>
      </c>
      <c r="BQ134">
        <v>19</v>
      </c>
      <c r="BR134" t="s">
        <v>109</v>
      </c>
      <c r="BS134" t="s">
        <v>109</v>
      </c>
      <c r="BT134" t="s">
        <v>109</v>
      </c>
      <c r="BU134" t="s">
        <v>109</v>
      </c>
      <c r="BV134" t="s">
        <v>109</v>
      </c>
      <c r="BW134">
        <v>690.6</v>
      </c>
      <c r="BX134">
        <v>228</v>
      </c>
      <c r="BY134" t="s">
        <v>109</v>
      </c>
      <c r="BZ134">
        <v>0.1</v>
      </c>
      <c r="CA134">
        <v>96</v>
      </c>
      <c r="CB134">
        <v>0.41</v>
      </c>
      <c r="CC134">
        <v>0</v>
      </c>
      <c r="CD134">
        <v>2</v>
      </c>
      <c r="CE134">
        <v>5</v>
      </c>
      <c r="CF134">
        <v>5</v>
      </c>
      <c r="CK134">
        <v>1</v>
      </c>
      <c r="CL134" t="e">
        <f>VLOOKUP(B134,'Inflammatory Mediators'!B$3:W$147,2,FALSE)</f>
        <v>#N/A</v>
      </c>
      <c r="CM134" t="e">
        <f>VLOOKUP(B134,'Inflammatory Mediators'!B$3:W$147,3,FALSE)</f>
        <v>#N/A</v>
      </c>
      <c r="CN134" t="e">
        <f>VLOOKUP(B134,'Inflammatory Mediators'!B$3:W$147,4,FALSE)</f>
        <v>#N/A</v>
      </c>
      <c r="CO134" t="e">
        <f>VLOOKUP(B134,'Inflammatory Mediators'!B$3:W$147,5,FALSE)</f>
        <v>#N/A</v>
      </c>
      <c r="CP134" t="e">
        <f>VLOOKUP(B134,'Inflammatory Mediators'!B$3:W$147,6,FALSE)</f>
        <v>#N/A</v>
      </c>
      <c r="CQ134" t="e">
        <f>VLOOKUP(B134,'Inflammatory Mediators'!B$3:W$147,7,FALSE)</f>
        <v>#N/A</v>
      </c>
      <c r="CR134" t="e">
        <f>VLOOKUP(B134,'Inflammatory Mediators'!B$3:W$147,8,FALSE)</f>
        <v>#N/A</v>
      </c>
      <c r="CS134" t="e">
        <f>VLOOKUP(B134,'Inflammatory Mediators'!B$3:W$147,9,FALSE)</f>
        <v>#N/A</v>
      </c>
      <c r="CT134" t="e">
        <f>VLOOKUP(B134,'Inflammatory Mediators'!B$3:W$147,10,FALSE)</f>
        <v>#N/A</v>
      </c>
      <c r="CU134" t="e">
        <f>VLOOKUP(B134,'Inflammatory Mediators'!B$3:W$147,11,FALSE)</f>
        <v>#N/A</v>
      </c>
      <c r="CV134" t="e">
        <f>VLOOKUP(B134,'Inflammatory Mediators'!B$3:W$147,12,FALSE)</f>
        <v>#N/A</v>
      </c>
      <c r="CW134" t="e">
        <f>VLOOKUP(B134,'Inflammatory Mediators'!B$3:W$147,13,FALSE)</f>
        <v>#N/A</v>
      </c>
      <c r="CX134" t="e">
        <f>VLOOKUP(B134,'Inflammatory Mediators'!B$3:W$147,14,FALSE)</f>
        <v>#N/A</v>
      </c>
      <c r="CY134" t="e">
        <f>VLOOKUP(B134,'Inflammatory Mediators'!B$3:W$147,15,FALSE)</f>
        <v>#N/A</v>
      </c>
      <c r="CZ134" t="e">
        <f>VLOOKUP(B134,'Inflammatory Mediators'!B$3:W$147,16,FALSE)</f>
        <v>#N/A</v>
      </c>
      <c r="DA134" t="e">
        <f>VLOOKUP(B134,'Inflammatory Mediators'!B$3:W$147,17,FALSE)</f>
        <v>#N/A</v>
      </c>
      <c r="DB134" t="e">
        <f>VLOOKUP(B134,'Inflammatory Mediators'!B$3:W$147,18,FALSE)</f>
        <v>#N/A</v>
      </c>
      <c r="DC134" t="e">
        <f>VLOOKUP(B134,'Inflammatory Mediators'!B$3:W$147,19,FALSE)</f>
        <v>#N/A</v>
      </c>
      <c r="DD134" t="e">
        <f>VLOOKUP(B134,'Inflammatory Mediators'!B$3:W$147,20,FALSE)</f>
        <v>#N/A</v>
      </c>
      <c r="DE134" t="e">
        <f>VLOOKUP(B134,'Inflammatory Mediators'!B$3:W$147,21,FALSE)</f>
        <v>#N/A</v>
      </c>
      <c r="DF134" t="e">
        <f>VLOOKUP(B134,'Inflammatory Mediators'!B$3:W$147,22,FALSE)</f>
        <v>#N/A</v>
      </c>
      <c r="DG134" t="s">
        <v>281</v>
      </c>
      <c r="DH134" t="s">
        <v>281</v>
      </c>
    </row>
    <row r="135" spans="1:112" x14ac:dyDescent="0.25">
      <c r="A135" t="s">
        <v>281</v>
      </c>
      <c r="B135">
        <v>511489</v>
      </c>
      <c r="C135">
        <v>582966</v>
      </c>
      <c r="D135" t="s">
        <v>108</v>
      </c>
      <c r="E135">
        <v>0</v>
      </c>
      <c r="F135">
        <v>1</v>
      </c>
      <c r="G135">
        <v>1</v>
      </c>
      <c r="H135">
        <v>54</v>
      </c>
      <c r="I135">
        <v>1</v>
      </c>
      <c r="J135">
        <v>2</v>
      </c>
      <c r="K135">
        <v>167.6</v>
      </c>
      <c r="L135">
        <v>60.5</v>
      </c>
      <c r="M135">
        <v>21.538097869116719</v>
      </c>
      <c r="N135" t="s">
        <v>109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4</v>
      </c>
      <c r="V135">
        <v>0</v>
      </c>
      <c r="W135">
        <v>2</v>
      </c>
      <c r="X135">
        <v>0</v>
      </c>
      <c r="Y135">
        <v>1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1</v>
      </c>
      <c r="BM135">
        <v>0</v>
      </c>
      <c r="BN135">
        <v>5.6</v>
      </c>
      <c r="BO135" t="s">
        <v>109</v>
      </c>
      <c r="BP135">
        <v>19</v>
      </c>
      <c r="BQ135">
        <v>27</v>
      </c>
      <c r="BR135" t="s">
        <v>109</v>
      </c>
      <c r="BS135">
        <v>0.3</v>
      </c>
      <c r="BT135">
        <v>527.4</v>
      </c>
      <c r="BU135">
        <v>1.04</v>
      </c>
      <c r="BV135">
        <v>7</v>
      </c>
      <c r="BW135">
        <v>364.2</v>
      </c>
      <c r="BX135">
        <v>231</v>
      </c>
      <c r="BY135" t="s">
        <v>109</v>
      </c>
      <c r="BZ135">
        <v>0.05</v>
      </c>
      <c r="CA135">
        <v>111</v>
      </c>
      <c r="CB135">
        <v>0.92</v>
      </c>
      <c r="CC135">
        <v>0</v>
      </c>
      <c r="CD135">
        <v>0</v>
      </c>
      <c r="CE135">
        <v>4</v>
      </c>
      <c r="CF135">
        <v>4</v>
      </c>
      <c r="CK135">
        <v>1</v>
      </c>
      <c r="CL135" t="e">
        <f>VLOOKUP(B135,'Inflammatory Mediators'!B$3:W$147,2,FALSE)</f>
        <v>#N/A</v>
      </c>
      <c r="CM135" t="e">
        <f>VLOOKUP(B135,'Inflammatory Mediators'!B$3:W$147,3,FALSE)</f>
        <v>#N/A</v>
      </c>
      <c r="CN135" t="e">
        <f>VLOOKUP(B135,'Inflammatory Mediators'!B$3:W$147,4,FALSE)</f>
        <v>#N/A</v>
      </c>
      <c r="CO135" t="e">
        <f>VLOOKUP(B135,'Inflammatory Mediators'!B$3:W$147,5,FALSE)</f>
        <v>#N/A</v>
      </c>
      <c r="CP135" t="e">
        <f>VLOOKUP(B135,'Inflammatory Mediators'!B$3:W$147,6,FALSE)</f>
        <v>#N/A</v>
      </c>
      <c r="CQ135" t="e">
        <f>VLOOKUP(B135,'Inflammatory Mediators'!B$3:W$147,7,FALSE)</f>
        <v>#N/A</v>
      </c>
      <c r="CR135" t="e">
        <f>VLOOKUP(B135,'Inflammatory Mediators'!B$3:W$147,8,FALSE)</f>
        <v>#N/A</v>
      </c>
      <c r="CS135" t="e">
        <f>VLOOKUP(B135,'Inflammatory Mediators'!B$3:W$147,9,FALSE)</f>
        <v>#N/A</v>
      </c>
      <c r="CT135" t="e">
        <f>VLOOKUP(B135,'Inflammatory Mediators'!B$3:W$147,10,FALSE)</f>
        <v>#N/A</v>
      </c>
      <c r="CU135" t="e">
        <f>VLOOKUP(B135,'Inflammatory Mediators'!B$3:W$147,11,FALSE)</f>
        <v>#N/A</v>
      </c>
      <c r="CV135" t="e">
        <f>VLOOKUP(B135,'Inflammatory Mediators'!B$3:W$147,12,FALSE)</f>
        <v>#N/A</v>
      </c>
      <c r="CW135" t="e">
        <f>VLOOKUP(B135,'Inflammatory Mediators'!B$3:W$147,13,FALSE)</f>
        <v>#N/A</v>
      </c>
      <c r="CX135" t="e">
        <f>VLOOKUP(B135,'Inflammatory Mediators'!B$3:W$147,14,FALSE)</f>
        <v>#N/A</v>
      </c>
      <c r="CY135" t="e">
        <f>VLOOKUP(B135,'Inflammatory Mediators'!B$3:W$147,15,FALSE)</f>
        <v>#N/A</v>
      </c>
      <c r="CZ135" t="e">
        <f>VLOOKUP(B135,'Inflammatory Mediators'!B$3:W$147,16,FALSE)</f>
        <v>#N/A</v>
      </c>
      <c r="DA135" t="e">
        <f>VLOOKUP(B135,'Inflammatory Mediators'!B$3:W$147,17,FALSE)</f>
        <v>#N/A</v>
      </c>
      <c r="DB135" t="e">
        <f>VLOOKUP(B135,'Inflammatory Mediators'!B$3:W$147,18,FALSE)</f>
        <v>#N/A</v>
      </c>
      <c r="DC135" t="e">
        <f>VLOOKUP(B135,'Inflammatory Mediators'!B$3:W$147,19,FALSE)</f>
        <v>#N/A</v>
      </c>
      <c r="DD135" t="e">
        <f>VLOOKUP(B135,'Inflammatory Mediators'!B$3:W$147,20,FALSE)</f>
        <v>#N/A</v>
      </c>
      <c r="DE135" t="e">
        <f>VLOOKUP(B135,'Inflammatory Mediators'!B$3:W$147,21,FALSE)</f>
        <v>#N/A</v>
      </c>
      <c r="DF135" t="e">
        <f>VLOOKUP(B135,'Inflammatory Mediators'!B$3:W$147,22,FALSE)</f>
        <v>#N/A</v>
      </c>
      <c r="DG135" t="s">
        <v>281</v>
      </c>
      <c r="DH135" t="s">
        <v>281</v>
      </c>
    </row>
    <row r="136" spans="1:112" x14ac:dyDescent="0.25">
      <c r="A136" t="s">
        <v>281</v>
      </c>
      <c r="B136">
        <v>611564</v>
      </c>
      <c r="C136">
        <v>683041</v>
      </c>
      <c r="D136" t="s">
        <v>108</v>
      </c>
      <c r="E136">
        <v>0</v>
      </c>
      <c r="F136">
        <v>1</v>
      </c>
      <c r="G136">
        <v>1</v>
      </c>
      <c r="H136">
        <v>52</v>
      </c>
      <c r="I136">
        <v>1</v>
      </c>
      <c r="J136">
        <v>0</v>
      </c>
      <c r="K136">
        <v>167.6</v>
      </c>
      <c r="L136">
        <v>166</v>
      </c>
      <c r="M136">
        <v>59.096268533444217</v>
      </c>
      <c r="N136" t="s">
        <v>111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5</v>
      </c>
      <c r="V136">
        <v>0</v>
      </c>
      <c r="W136">
        <v>2</v>
      </c>
      <c r="X136">
        <v>0</v>
      </c>
      <c r="Y136">
        <v>1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5.6</v>
      </c>
      <c r="BO136" t="s">
        <v>109</v>
      </c>
      <c r="BP136">
        <v>25</v>
      </c>
      <c r="BQ136">
        <v>23</v>
      </c>
      <c r="BR136" t="s">
        <v>109</v>
      </c>
      <c r="BS136" t="s">
        <v>109</v>
      </c>
      <c r="BT136">
        <v>446</v>
      </c>
      <c r="BU136">
        <v>0.56000000000000005</v>
      </c>
      <c r="BV136" t="s">
        <v>109</v>
      </c>
      <c r="BW136">
        <v>162.4</v>
      </c>
      <c r="BX136">
        <v>193</v>
      </c>
      <c r="BY136" t="s">
        <v>109</v>
      </c>
      <c r="BZ136" t="s">
        <v>109</v>
      </c>
      <c r="CA136">
        <v>102</v>
      </c>
      <c r="CB136">
        <v>0.64</v>
      </c>
      <c r="CC136">
        <v>0</v>
      </c>
      <c r="CD136">
        <v>2</v>
      </c>
      <c r="CE136">
        <v>4</v>
      </c>
      <c r="CF136">
        <v>4</v>
      </c>
      <c r="CK136">
        <v>1</v>
      </c>
      <c r="CL136" t="e">
        <f>VLOOKUP(B136,'Inflammatory Mediators'!B$3:W$147,2,FALSE)</f>
        <v>#N/A</v>
      </c>
      <c r="CM136" t="e">
        <f>VLOOKUP(B136,'Inflammatory Mediators'!B$3:W$147,3,FALSE)</f>
        <v>#N/A</v>
      </c>
      <c r="CN136" t="e">
        <f>VLOOKUP(B136,'Inflammatory Mediators'!B$3:W$147,4,FALSE)</f>
        <v>#N/A</v>
      </c>
      <c r="CO136" t="e">
        <f>VLOOKUP(B136,'Inflammatory Mediators'!B$3:W$147,5,FALSE)</f>
        <v>#N/A</v>
      </c>
      <c r="CP136" t="e">
        <f>VLOOKUP(B136,'Inflammatory Mediators'!B$3:W$147,6,FALSE)</f>
        <v>#N/A</v>
      </c>
      <c r="CQ136" t="e">
        <f>VLOOKUP(B136,'Inflammatory Mediators'!B$3:W$147,7,FALSE)</f>
        <v>#N/A</v>
      </c>
      <c r="CR136" t="e">
        <f>VLOOKUP(B136,'Inflammatory Mediators'!B$3:W$147,8,FALSE)</f>
        <v>#N/A</v>
      </c>
      <c r="CS136" t="e">
        <f>VLOOKUP(B136,'Inflammatory Mediators'!B$3:W$147,9,FALSE)</f>
        <v>#N/A</v>
      </c>
      <c r="CT136" t="e">
        <f>VLOOKUP(B136,'Inflammatory Mediators'!B$3:W$147,10,FALSE)</f>
        <v>#N/A</v>
      </c>
      <c r="CU136" t="e">
        <f>VLOOKUP(B136,'Inflammatory Mediators'!B$3:W$147,11,FALSE)</f>
        <v>#N/A</v>
      </c>
      <c r="CV136" t="e">
        <f>VLOOKUP(B136,'Inflammatory Mediators'!B$3:W$147,12,FALSE)</f>
        <v>#N/A</v>
      </c>
      <c r="CW136" t="e">
        <f>VLOOKUP(B136,'Inflammatory Mediators'!B$3:W$147,13,FALSE)</f>
        <v>#N/A</v>
      </c>
      <c r="CX136" t="e">
        <f>VLOOKUP(B136,'Inflammatory Mediators'!B$3:W$147,14,FALSE)</f>
        <v>#N/A</v>
      </c>
      <c r="CY136" t="e">
        <f>VLOOKUP(B136,'Inflammatory Mediators'!B$3:W$147,15,FALSE)</f>
        <v>#N/A</v>
      </c>
      <c r="CZ136" t="e">
        <f>VLOOKUP(B136,'Inflammatory Mediators'!B$3:W$147,16,FALSE)</f>
        <v>#N/A</v>
      </c>
      <c r="DA136" t="e">
        <f>VLOOKUP(B136,'Inflammatory Mediators'!B$3:W$147,17,FALSE)</f>
        <v>#N/A</v>
      </c>
      <c r="DB136" t="e">
        <f>VLOOKUP(B136,'Inflammatory Mediators'!B$3:W$147,18,FALSE)</f>
        <v>#N/A</v>
      </c>
      <c r="DC136" t="e">
        <f>VLOOKUP(B136,'Inflammatory Mediators'!B$3:W$147,19,FALSE)</f>
        <v>#N/A</v>
      </c>
      <c r="DD136" t="e">
        <f>VLOOKUP(B136,'Inflammatory Mediators'!B$3:W$147,20,FALSE)</f>
        <v>#N/A</v>
      </c>
      <c r="DE136" t="e">
        <f>VLOOKUP(B136,'Inflammatory Mediators'!B$3:W$147,21,FALSE)</f>
        <v>#N/A</v>
      </c>
      <c r="DF136" t="e">
        <f>VLOOKUP(B136,'Inflammatory Mediators'!B$3:W$147,22,FALSE)</f>
        <v>#N/A</v>
      </c>
      <c r="DG136" t="s">
        <v>281</v>
      </c>
      <c r="DH136" t="s">
        <v>281</v>
      </c>
    </row>
    <row r="137" spans="1:112" x14ac:dyDescent="0.25">
      <c r="A137" t="s">
        <v>281</v>
      </c>
      <c r="B137">
        <v>8043245</v>
      </c>
      <c r="C137">
        <v>8114722</v>
      </c>
      <c r="D137" t="s">
        <v>108</v>
      </c>
      <c r="E137">
        <v>0</v>
      </c>
      <c r="F137">
        <v>1</v>
      </c>
      <c r="G137">
        <v>1</v>
      </c>
      <c r="H137">
        <v>36</v>
      </c>
      <c r="I137">
        <v>0</v>
      </c>
      <c r="J137">
        <v>0</v>
      </c>
      <c r="K137">
        <v>182.9</v>
      </c>
      <c r="L137">
        <v>81.2</v>
      </c>
      <c r="M137">
        <v>24.273288531379357</v>
      </c>
      <c r="N137" t="s">
        <v>109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</v>
      </c>
      <c r="V137">
        <v>0</v>
      </c>
      <c r="W137">
        <v>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2</v>
      </c>
      <c r="BM137">
        <v>0</v>
      </c>
      <c r="BN137" t="s">
        <v>109</v>
      </c>
      <c r="BO137" t="s">
        <v>109</v>
      </c>
      <c r="BP137">
        <v>22</v>
      </c>
      <c r="BQ137">
        <v>28</v>
      </c>
      <c r="BR137" t="s">
        <v>109</v>
      </c>
      <c r="BS137">
        <v>9.4700000000000006</v>
      </c>
      <c r="BT137">
        <v>887.3</v>
      </c>
      <c r="BU137">
        <v>0.54</v>
      </c>
      <c r="BV137">
        <v>53</v>
      </c>
      <c r="BW137">
        <v>3821</v>
      </c>
      <c r="BX137">
        <v>248</v>
      </c>
      <c r="BY137" t="s">
        <v>109</v>
      </c>
      <c r="BZ137">
        <v>0.1</v>
      </c>
      <c r="CA137">
        <v>105</v>
      </c>
      <c r="CB137">
        <v>0.56000000000000005</v>
      </c>
      <c r="CC137">
        <v>0</v>
      </c>
      <c r="CD137">
        <v>0</v>
      </c>
      <c r="CE137">
        <v>4</v>
      </c>
      <c r="CK137">
        <v>1</v>
      </c>
      <c r="CL137" t="e">
        <f>VLOOKUP(B137,'Inflammatory Mediators'!B$3:W$147,2,FALSE)</f>
        <v>#N/A</v>
      </c>
      <c r="CM137" t="e">
        <f>VLOOKUP(B137,'Inflammatory Mediators'!B$3:W$147,3,FALSE)</f>
        <v>#N/A</v>
      </c>
      <c r="CN137" t="e">
        <f>VLOOKUP(B137,'Inflammatory Mediators'!B$3:W$147,4,FALSE)</f>
        <v>#N/A</v>
      </c>
      <c r="CO137" t="e">
        <f>VLOOKUP(B137,'Inflammatory Mediators'!B$3:W$147,5,FALSE)</f>
        <v>#N/A</v>
      </c>
      <c r="CP137" t="e">
        <f>VLOOKUP(B137,'Inflammatory Mediators'!B$3:W$147,6,FALSE)</f>
        <v>#N/A</v>
      </c>
      <c r="CQ137" t="e">
        <f>VLOOKUP(B137,'Inflammatory Mediators'!B$3:W$147,7,FALSE)</f>
        <v>#N/A</v>
      </c>
      <c r="CR137" t="e">
        <f>VLOOKUP(B137,'Inflammatory Mediators'!B$3:W$147,8,FALSE)</f>
        <v>#N/A</v>
      </c>
      <c r="CS137" t="e">
        <f>VLOOKUP(B137,'Inflammatory Mediators'!B$3:W$147,9,FALSE)</f>
        <v>#N/A</v>
      </c>
      <c r="CT137" t="e">
        <f>VLOOKUP(B137,'Inflammatory Mediators'!B$3:W$147,10,FALSE)</f>
        <v>#N/A</v>
      </c>
      <c r="CU137" t="e">
        <f>VLOOKUP(B137,'Inflammatory Mediators'!B$3:W$147,11,FALSE)</f>
        <v>#N/A</v>
      </c>
      <c r="CV137" t="e">
        <f>VLOOKUP(B137,'Inflammatory Mediators'!B$3:W$147,12,FALSE)</f>
        <v>#N/A</v>
      </c>
      <c r="CW137" t="e">
        <f>VLOOKUP(B137,'Inflammatory Mediators'!B$3:W$147,13,FALSE)</f>
        <v>#N/A</v>
      </c>
      <c r="CX137" t="e">
        <f>VLOOKUP(B137,'Inflammatory Mediators'!B$3:W$147,14,FALSE)</f>
        <v>#N/A</v>
      </c>
      <c r="CY137" t="e">
        <f>VLOOKUP(B137,'Inflammatory Mediators'!B$3:W$147,15,FALSE)</f>
        <v>#N/A</v>
      </c>
      <c r="CZ137" t="e">
        <f>VLOOKUP(B137,'Inflammatory Mediators'!B$3:W$147,16,FALSE)</f>
        <v>#N/A</v>
      </c>
      <c r="DA137" t="e">
        <f>VLOOKUP(B137,'Inflammatory Mediators'!B$3:W$147,17,FALSE)</f>
        <v>#N/A</v>
      </c>
      <c r="DB137" t="e">
        <f>VLOOKUP(B137,'Inflammatory Mediators'!B$3:W$147,18,FALSE)</f>
        <v>#N/A</v>
      </c>
      <c r="DC137" t="e">
        <f>VLOOKUP(B137,'Inflammatory Mediators'!B$3:W$147,19,FALSE)</f>
        <v>#N/A</v>
      </c>
      <c r="DD137" t="e">
        <f>VLOOKUP(B137,'Inflammatory Mediators'!B$3:W$147,20,FALSE)</f>
        <v>#N/A</v>
      </c>
      <c r="DE137" t="e">
        <f>VLOOKUP(B137,'Inflammatory Mediators'!B$3:W$147,21,FALSE)</f>
        <v>#N/A</v>
      </c>
      <c r="DF137" t="e">
        <f>VLOOKUP(B137,'Inflammatory Mediators'!B$3:W$147,22,FALSE)</f>
        <v>#N/A</v>
      </c>
      <c r="DG137" t="s">
        <v>281</v>
      </c>
      <c r="DH137" t="s">
        <v>281</v>
      </c>
    </row>
    <row r="138" spans="1:112" x14ac:dyDescent="0.25">
      <c r="A138" t="s">
        <v>281</v>
      </c>
      <c r="B138">
        <v>8056207</v>
      </c>
      <c r="C138">
        <v>8127684</v>
      </c>
      <c r="D138" t="s">
        <v>108</v>
      </c>
      <c r="E138">
        <v>0</v>
      </c>
      <c r="F138">
        <v>1</v>
      </c>
      <c r="G138">
        <v>2</v>
      </c>
      <c r="H138">
        <v>23</v>
      </c>
      <c r="I138">
        <v>0</v>
      </c>
      <c r="J138">
        <v>3</v>
      </c>
      <c r="K138">
        <v>167.6</v>
      </c>
      <c r="L138">
        <v>126.7</v>
      </c>
      <c r="M138">
        <v>45.105404958960136</v>
      </c>
      <c r="N138" t="s">
        <v>111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2</v>
      </c>
      <c r="X138">
        <v>2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 t="s">
        <v>109</v>
      </c>
      <c r="BO138" t="s">
        <v>109</v>
      </c>
      <c r="BP138">
        <v>37</v>
      </c>
      <c r="BQ138">
        <v>38</v>
      </c>
      <c r="BR138">
        <v>6.32</v>
      </c>
      <c r="BS138">
        <v>4.51</v>
      </c>
      <c r="BT138">
        <v>306.39999999999998</v>
      </c>
      <c r="BU138">
        <v>17.559999999999999</v>
      </c>
      <c r="BV138">
        <v>24</v>
      </c>
      <c r="BW138">
        <v>554.20000000000005</v>
      </c>
      <c r="BX138">
        <v>345</v>
      </c>
      <c r="BY138" t="s">
        <v>109</v>
      </c>
      <c r="BZ138">
        <v>0.16</v>
      </c>
      <c r="CA138">
        <v>115</v>
      </c>
      <c r="CB138">
        <v>0.92</v>
      </c>
      <c r="CC138">
        <v>0</v>
      </c>
      <c r="CD138">
        <v>1</v>
      </c>
      <c r="CE138">
        <v>3</v>
      </c>
      <c r="CK138">
        <v>1</v>
      </c>
      <c r="CL138" t="e">
        <f>VLOOKUP(B138,'Inflammatory Mediators'!B$3:W$147,2,FALSE)</f>
        <v>#N/A</v>
      </c>
      <c r="CM138" t="e">
        <f>VLOOKUP(B138,'Inflammatory Mediators'!B$3:W$147,3,FALSE)</f>
        <v>#N/A</v>
      </c>
      <c r="CN138" t="e">
        <f>VLOOKUP(B138,'Inflammatory Mediators'!B$3:W$147,4,FALSE)</f>
        <v>#N/A</v>
      </c>
      <c r="CO138" t="e">
        <f>VLOOKUP(B138,'Inflammatory Mediators'!B$3:W$147,5,FALSE)</f>
        <v>#N/A</v>
      </c>
      <c r="CP138" t="e">
        <f>VLOOKUP(B138,'Inflammatory Mediators'!B$3:W$147,6,FALSE)</f>
        <v>#N/A</v>
      </c>
      <c r="CQ138" t="e">
        <f>VLOOKUP(B138,'Inflammatory Mediators'!B$3:W$147,7,FALSE)</f>
        <v>#N/A</v>
      </c>
      <c r="CR138" t="e">
        <f>VLOOKUP(B138,'Inflammatory Mediators'!B$3:W$147,8,FALSE)</f>
        <v>#N/A</v>
      </c>
      <c r="CS138" t="e">
        <f>VLOOKUP(B138,'Inflammatory Mediators'!B$3:W$147,9,FALSE)</f>
        <v>#N/A</v>
      </c>
      <c r="CT138" t="e">
        <f>VLOOKUP(B138,'Inflammatory Mediators'!B$3:W$147,10,FALSE)</f>
        <v>#N/A</v>
      </c>
      <c r="CU138" t="e">
        <f>VLOOKUP(B138,'Inflammatory Mediators'!B$3:W$147,11,FALSE)</f>
        <v>#N/A</v>
      </c>
      <c r="CV138" t="e">
        <f>VLOOKUP(B138,'Inflammatory Mediators'!B$3:W$147,12,FALSE)</f>
        <v>#N/A</v>
      </c>
      <c r="CW138" t="e">
        <f>VLOOKUP(B138,'Inflammatory Mediators'!B$3:W$147,13,FALSE)</f>
        <v>#N/A</v>
      </c>
      <c r="CX138" t="e">
        <f>VLOOKUP(B138,'Inflammatory Mediators'!B$3:W$147,14,FALSE)</f>
        <v>#N/A</v>
      </c>
      <c r="CY138" t="e">
        <f>VLOOKUP(B138,'Inflammatory Mediators'!B$3:W$147,15,FALSE)</f>
        <v>#N/A</v>
      </c>
      <c r="CZ138" t="e">
        <f>VLOOKUP(B138,'Inflammatory Mediators'!B$3:W$147,16,FALSE)</f>
        <v>#N/A</v>
      </c>
      <c r="DA138" t="e">
        <f>VLOOKUP(B138,'Inflammatory Mediators'!B$3:W$147,17,FALSE)</f>
        <v>#N/A</v>
      </c>
      <c r="DB138" t="e">
        <f>VLOOKUP(B138,'Inflammatory Mediators'!B$3:W$147,18,FALSE)</f>
        <v>#N/A</v>
      </c>
      <c r="DC138" t="e">
        <f>VLOOKUP(B138,'Inflammatory Mediators'!B$3:W$147,19,FALSE)</f>
        <v>#N/A</v>
      </c>
      <c r="DD138" t="e">
        <f>VLOOKUP(B138,'Inflammatory Mediators'!B$3:W$147,20,FALSE)</f>
        <v>#N/A</v>
      </c>
      <c r="DE138" t="e">
        <f>VLOOKUP(B138,'Inflammatory Mediators'!B$3:W$147,21,FALSE)</f>
        <v>#N/A</v>
      </c>
      <c r="DF138" t="e">
        <f>VLOOKUP(B138,'Inflammatory Mediators'!B$3:W$147,22,FALSE)</f>
        <v>#N/A</v>
      </c>
      <c r="DG138" t="s">
        <v>281</v>
      </c>
      <c r="DH138" t="s">
        <v>281</v>
      </c>
    </row>
    <row r="139" spans="1:112" x14ac:dyDescent="0.25">
      <c r="A139" t="s">
        <v>281</v>
      </c>
      <c r="B139">
        <v>659302</v>
      </c>
      <c r="C139">
        <v>730779</v>
      </c>
      <c r="D139" t="s">
        <v>2</v>
      </c>
      <c r="E139">
        <v>1</v>
      </c>
      <c r="F139">
        <v>1</v>
      </c>
      <c r="G139">
        <v>3</v>
      </c>
      <c r="H139">
        <v>63</v>
      </c>
      <c r="I139">
        <v>0</v>
      </c>
      <c r="J139">
        <v>0</v>
      </c>
      <c r="K139">
        <v>188</v>
      </c>
      <c r="L139">
        <v>101.9</v>
      </c>
      <c r="M139">
        <v>28.830918967858764</v>
      </c>
      <c r="N139" t="s">
        <v>109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</v>
      </c>
      <c r="X139">
        <v>1</v>
      </c>
      <c r="Y139">
        <v>2</v>
      </c>
      <c r="Z139">
        <v>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 t="s">
        <v>109</v>
      </c>
      <c r="BO139" t="s">
        <v>109</v>
      </c>
      <c r="BP139">
        <v>60</v>
      </c>
      <c r="BQ139">
        <v>113</v>
      </c>
      <c r="BR139" t="s">
        <v>109</v>
      </c>
      <c r="BS139" t="s">
        <v>109</v>
      </c>
      <c r="BT139">
        <v>512</v>
      </c>
      <c r="BU139">
        <v>1352</v>
      </c>
      <c r="BV139">
        <v>21</v>
      </c>
      <c r="BW139">
        <v>5747</v>
      </c>
      <c r="BX139">
        <v>751</v>
      </c>
      <c r="BY139">
        <v>1.2</v>
      </c>
      <c r="BZ139">
        <v>0.27</v>
      </c>
      <c r="CA139">
        <v>100</v>
      </c>
      <c r="CB139">
        <v>1.1299999999999999</v>
      </c>
      <c r="CC139">
        <v>0</v>
      </c>
      <c r="CD139">
        <v>1</v>
      </c>
      <c r="CE139">
        <v>3</v>
      </c>
      <c r="CK139">
        <v>1</v>
      </c>
      <c r="CL139" t="e">
        <f>VLOOKUP(B139,'Inflammatory Mediators'!B$3:W$147,2,FALSE)</f>
        <v>#N/A</v>
      </c>
      <c r="CM139" t="e">
        <f>VLOOKUP(B139,'Inflammatory Mediators'!B$3:W$147,3,FALSE)</f>
        <v>#N/A</v>
      </c>
      <c r="CN139" t="e">
        <f>VLOOKUP(B139,'Inflammatory Mediators'!B$3:W$147,4,FALSE)</f>
        <v>#N/A</v>
      </c>
      <c r="CO139" t="e">
        <f>VLOOKUP(B139,'Inflammatory Mediators'!B$3:W$147,5,FALSE)</f>
        <v>#N/A</v>
      </c>
      <c r="CP139" t="e">
        <f>VLOOKUP(B139,'Inflammatory Mediators'!B$3:W$147,6,FALSE)</f>
        <v>#N/A</v>
      </c>
      <c r="CQ139" t="e">
        <f>VLOOKUP(B139,'Inflammatory Mediators'!B$3:W$147,7,FALSE)</f>
        <v>#N/A</v>
      </c>
      <c r="CR139" t="e">
        <f>VLOOKUP(B139,'Inflammatory Mediators'!B$3:W$147,8,FALSE)</f>
        <v>#N/A</v>
      </c>
      <c r="CS139" t="e">
        <f>VLOOKUP(B139,'Inflammatory Mediators'!B$3:W$147,9,FALSE)</f>
        <v>#N/A</v>
      </c>
      <c r="CT139" t="e">
        <f>VLOOKUP(B139,'Inflammatory Mediators'!B$3:W$147,10,FALSE)</f>
        <v>#N/A</v>
      </c>
      <c r="CU139" t="e">
        <f>VLOOKUP(B139,'Inflammatory Mediators'!B$3:W$147,11,FALSE)</f>
        <v>#N/A</v>
      </c>
      <c r="CV139" t="e">
        <f>VLOOKUP(B139,'Inflammatory Mediators'!B$3:W$147,12,FALSE)</f>
        <v>#N/A</v>
      </c>
      <c r="CW139" t="e">
        <f>VLOOKUP(B139,'Inflammatory Mediators'!B$3:W$147,13,FALSE)</f>
        <v>#N/A</v>
      </c>
      <c r="CX139" t="e">
        <f>VLOOKUP(B139,'Inflammatory Mediators'!B$3:W$147,14,FALSE)</f>
        <v>#N/A</v>
      </c>
      <c r="CY139" t="e">
        <f>VLOOKUP(B139,'Inflammatory Mediators'!B$3:W$147,15,FALSE)</f>
        <v>#N/A</v>
      </c>
      <c r="CZ139" t="e">
        <f>VLOOKUP(B139,'Inflammatory Mediators'!B$3:W$147,16,FALSE)</f>
        <v>#N/A</v>
      </c>
      <c r="DA139" t="e">
        <f>VLOOKUP(B139,'Inflammatory Mediators'!B$3:W$147,17,FALSE)</f>
        <v>#N/A</v>
      </c>
      <c r="DB139" t="e">
        <f>VLOOKUP(B139,'Inflammatory Mediators'!B$3:W$147,18,FALSE)</f>
        <v>#N/A</v>
      </c>
      <c r="DC139" t="e">
        <f>VLOOKUP(B139,'Inflammatory Mediators'!B$3:W$147,19,FALSE)</f>
        <v>#N/A</v>
      </c>
      <c r="DD139" t="e">
        <f>VLOOKUP(B139,'Inflammatory Mediators'!B$3:W$147,20,FALSE)</f>
        <v>#N/A</v>
      </c>
      <c r="DE139" t="e">
        <f>VLOOKUP(B139,'Inflammatory Mediators'!B$3:W$147,21,FALSE)</f>
        <v>#N/A</v>
      </c>
      <c r="DF139" t="e">
        <f>VLOOKUP(B139,'Inflammatory Mediators'!B$3:W$147,22,FALSE)</f>
        <v>#N/A</v>
      </c>
      <c r="DG139" t="s">
        <v>281</v>
      </c>
      <c r="DH139" t="s">
        <v>281</v>
      </c>
    </row>
    <row r="140" spans="1:112" x14ac:dyDescent="0.25">
      <c r="A140" t="s">
        <v>281</v>
      </c>
      <c r="B140">
        <v>8070861</v>
      </c>
      <c r="C140">
        <v>8142338</v>
      </c>
      <c r="D140" t="s">
        <v>108</v>
      </c>
      <c r="E140">
        <v>0</v>
      </c>
      <c r="F140">
        <v>1</v>
      </c>
      <c r="G140">
        <v>1</v>
      </c>
      <c r="H140">
        <v>64</v>
      </c>
      <c r="I140">
        <v>0</v>
      </c>
      <c r="J140">
        <v>0</v>
      </c>
      <c r="K140">
        <v>170.2</v>
      </c>
      <c r="L140">
        <v>78.8</v>
      </c>
      <c r="M140">
        <v>27.202392705892425</v>
      </c>
      <c r="N140" t="s">
        <v>109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5</v>
      </c>
      <c r="V140">
        <v>0</v>
      </c>
      <c r="W140">
        <v>2</v>
      </c>
      <c r="X140">
        <v>0</v>
      </c>
      <c r="Y140">
        <v>2</v>
      </c>
      <c r="Z140">
        <v>2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2</v>
      </c>
      <c r="BM140">
        <v>0</v>
      </c>
      <c r="BN140" t="s">
        <v>109</v>
      </c>
      <c r="BO140" t="s">
        <v>109</v>
      </c>
      <c r="BP140">
        <v>49</v>
      </c>
      <c r="BQ140">
        <v>50</v>
      </c>
      <c r="BR140" t="s">
        <v>109</v>
      </c>
      <c r="BS140" t="s">
        <v>109</v>
      </c>
      <c r="BT140" t="s">
        <v>109</v>
      </c>
      <c r="BU140" t="s">
        <v>109</v>
      </c>
      <c r="BV140" t="s">
        <v>109</v>
      </c>
      <c r="BW140">
        <v>1861</v>
      </c>
      <c r="BX140">
        <v>324</v>
      </c>
      <c r="BY140" t="s">
        <v>109</v>
      </c>
      <c r="BZ140" t="s">
        <v>109</v>
      </c>
      <c r="CA140">
        <v>112</v>
      </c>
      <c r="CB140">
        <v>0.82</v>
      </c>
      <c r="CC140">
        <v>0</v>
      </c>
      <c r="CD140">
        <v>1</v>
      </c>
      <c r="CE140">
        <v>4</v>
      </c>
      <c r="CF140">
        <v>4</v>
      </c>
      <c r="CK140">
        <v>2</v>
      </c>
      <c r="CL140" t="e">
        <f>VLOOKUP(B140,'Inflammatory Mediators'!B$3:W$147,2,FALSE)</f>
        <v>#N/A</v>
      </c>
      <c r="CM140" t="e">
        <f>VLOOKUP(B140,'Inflammatory Mediators'!B$3:W$147,3,FALSE)</f>
        <v>#N/A</v>
      </c>
      <c r="CN140" t="e">
        <f>VLOOKUP(B140,'Inflammatory Mediators'!B$3:W$147,4,FALSE)</f>
        <v>#N/A</v>
      </c>
      <c r="CO140" t="e">
        <f>VLOOKUP(B140,'Inflammatory Mediators'!B$3:W$147,5,FALSE)</f>
        <v>#N/A</v>
      </c>
      <c r="CP140" t="e">
        <f>VLOOKUP(B140,'Inflammatory Mediators'!B$3:W$147,6,FALSE)</f>
        <v>#N/A</v>
      </c>
      <c r="CQ140" t="e">
        <f>VLOOKUP(B140,'Inflammatory Mediators'!B$3:W$147,7,FALSE)</f>
        <v>#N/A</v>
      </c>
      <c r="CR140" t="e">
        <f>VLOOKUP(B140,'Inflammatory Mediators'!B$3:W$147,8,FALSE)</f>
        <v>#N/A</v>
      </c>
      <c r="CS140" t="e">
        <f>VLOOKUP(B140,'Inflammatory Mediators'!B$3:W$147,9,FALSE)</f>
        <v>#N/A</v>
      </c>
      <c r="CT140" t="e">
        <f>VLOOKUP(B140,'Inflammatory Mediators'!B$3:W$147,10,FALSE)</f>
        <v>#N/A</v>
      </c>
      <c r="CU140" t="e">
        <f>VLOOKUP(B140,'Inflammatory Mediators'!B$3:W$147,11,FALSE)</f>
        <v>#N/A</v>
      </c>
      <c r="CV140" t="e">
        <f>VLOOKUP(B140,'Inflammatory Mediators'!B$3:W$147,12,FALSE)</f>
        <v>#N/A</v>
      </c>
      <c r="CW140" t="e">
        <f>VLOOKUP(B140,'Inflammatory Mediators'!B$3:W$147,13,FALSE)</f>
        <v>#N/A</v>
      </c>
      <c r="CX140" t="e">
        <f>VLOOKUP(B140,'Inflammatory Mediators'!B$3:W$147,14,FALSE)</f>
        <v>#N/A</v>
      </c>
      <c r="CY140" t="e">
        <f>VLOOKUP(B140,'Inflammatory Mediators'!B$3:W$147,15,FALSE)</f>
        <v>#N/A</v>
      </c>
      <c r="CZ140" t="e">
        <f>VLOOKUP(B140,'Inflammatory Mediators'!B$3:W$147,16,FALSE)</f>
        <v>#N/A</v>
      </c>
      <c r="DA140" t="e">
        <f>VLOOKUP(B140,'Inflammatory Mediators'!B$3:W$147,17,FALSE)</f>
        <v>#N/A</v>
      </c>
      <c r="DB140" t="e">
        <f>VLOOKUP(B140,'Inflammatory Mediators'!B$3:W$147,18,FALSE)</f>
        <v>#N/A</v>
      </c>
      <c r="DC140" t="e">
        <f>VLOOKUP(B140,'Inflammatory Mediators'!B$3:W$147,19,FALSE)</f>
        <v>#N/A</v>
      </c>
      <c r="DD140" t="e">
        <f>VLOOKUP(B140,'Inflammatory Mediators'!B$3:W$147,20,FALSE)</f>
        <v>#N/A</v>
      </c>
      <c r="DE140" t="e">
        <f>VLOOKUP(B140,'Inflammatory Mediators'!B$3:W$147,21,FALSE)</f>
        <v>#N/A</v>
      </c>
      <c r="DF140" t="e">
        <f>VLOOKUP(B140,'Inflammatory Mediators'!B$3:W$147,22,FALSE)</f>
        <v>#N/A</v>
      </c>
      <c r="DG140" t="s">
        <v>281</v>
      </c>
      <c r="DH140" t="s">
        <v>281</v>
      </c>
    </row>
    <row r="141" spans="1:112" x14ac:dyDescent="0.25">
      <c r="A141" t="s">
        <v>281</v>
      </c>
      <c r="B141">
        <v>8125231</v>
      </c>
      <c r="C141">
        <v>8196708</v>
      </c>
      <c r="D141" t="s">
        <v>108</v>
      </c>
      <c r="E141">
        <v>0</v>
      </c>
      <c r="F141">
        <v>1</v>
      </c>
      <c r="G141">
        <v>1</v>
      </c>
      <c r="H141">
        <v>61</v>
      </c>
      <c r="I141">
        <v>1</v>
      </c>
      <c r="J141">
        <v>1</v>
      </c>
      <c r="K141">
        <v>167.6</v>
      </c>
      <c r="L141">
        <v>57.5</v>
      </c>
      <c r="M141">
        <v>20.470093016102666</v>
      </c>
      <c r="N141" t="s">
        <v>109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12</v>
      </c>
      <c r="V141">
        <v>0</v>
      </c>
      <c r="W141">
        <v>2</v>
      </c>
      <c r="X141">
        <v>0</v>
      </c>
      <c r="Y141">
        <v>2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1</v>
      </c>
      <c r="BM141">
        <v>0</v>
      </c>
      <c r="BN141" t="s">
        <v>109</v>
      </c>
      <c r="BO141" t="s">
        <v>109</v>
      </c>
      <c r="BP141">
        <v>16</v>
      </c>
      <c r="BQ141">
        <v>11</v>
      </c>
      <c r="BR141">
        <v>0.11799999999999999</v>
      </c>
      <c r="BS141" t="s">
        <v>109</v>
      </c>
      <c r="BT141" t="s">
        <v>109</v>
      </c>
      <c r="BU141">
        <v>0.32</v>
      </c>
      <c r="BV141" t="s">
        <v>109</v>
      </c>
      <c r="BW141">
        <v>231.6</v>
      </c>
      <c r="BX141">
        <v>277</v>
      </c>
      <c r="BY141">
        <v>1</v>
      </c>
      <c r="BZ141">
        <v>7.0000000000000007E-2</v>
      </c>
      <c r="CA141">
        <v>105</v>
      </c>
      <c r="CB141">
        <v>0.84</v>
      </c>
      <c r="CC141">
        <v>0</v>
      </c>
      <c r="CD141">
        <v>0</v>
      </c>
      <c r="CE141">
        <v>4</v>
      </c>
      <c r="CF141">
        <v>4</v>
      </c>
      <c r="CG141">
        <v>4</v>
      </c>
      <c r="CK141">
        <v>2</v>
      </c>
      <c r="CL141" t="e">
        <f>VLOOKUP(B141,'Inflammatory Mediators'!B$3:W$147,2,FALSE)</f>
        <v>#N/A</v>
      </c>
      <c r="CM141" t="e">
        <f>VLOOKUP(B141,'Inflammatory Mediators'!B$3:W$147,3,FALSE)</f>
        <v>#N/A</v>
      </c>
      <c r="CN141" t="e">
        <f>VLOOKUP(B141,'Inflammatory Mediators'!B$3:W$147,4,FALSE)</f>
        <v>#N/A</v>
      </c>
      <c r="CO141" t="e">
        <f>VLOOKUP(B141,'Inflammatory Mediators'!B$3:W$147,5,FALSE)</f>
        <v>#N/A</v>
      </c>
      <c r="CP141" t="e">
        <f>VLOOKUP(B141,'Inflammatory Mediators'!B$3:W$147,6,FALSE)</f>
        <v>#N/A</v>
      </c>
      <c r="CQ141" t="e">
        <f>VLOOKUP(B141,'Inflammatory Mediators'!B$3:W$147,7,FALSE)</f>
        <v>#N/A</v>
      </c>
      <c r="CR141" t="e">
        <f>VLOOKUP(B141,'Inflammatory Mediators'!B$3:W$147,8,FALSE)</f>
        <v>#N/A</v>
      </c>
      <c r="CS141" t="e">
        <f>VLOOKUP(B141,'Inflammatory Mediators'!B$3:W$147,9,FALSE)</f>
        <v>#N/A</v>
      </c>
      <c r="CT141" t="e">
        <f>VLOOKUP(B141,'Inflammatory Mediators'!B$3:W$147,10,FALSE)</f>
        <v>#N/A</v>
      </c>
      <c r="CU141" t="e">
        <f>VLOOKUP(B141,'Inflammatory Mediators'!B$3:W$147,11,FALSE)</f>
        <v>#N/A</v>
      </c>
      <c r="CV141" t="e">
        <f>VLOOKUP(B141,'Inflammatory Mediators'!B$3:W$147,12,FALSE)</f>
        <v>#N/A</v>
      </c>
      <c r="CW141" t="e">
        <f>VLOOKUP(B141,'Inflammatory Mediators'!B$3:W$147,13,FALSE)</f>
        <v>#N/A</v>
      </c>
      <c r="CX141" t="e">
        <f>VLOOKUP(B141,'Inflammatory Mediators'!B$3:W$147,14,FALSE)</f>
        <v>#N/A</v>
      </c>
      <c r="CY141" t="e">
        <f>VLOOKUP(B141,'Inflammatory Mediators'!B$3:W$147,15,FALSE)</f>
        <v>#N/A</v>
      </c>
      <c r="CZ141" t="e">
        <f>VLOOKUP(B141,'Inflammatory Mediators'!B$3:W$147,16,FALSE)</f>
        <v>#N/A</v>
      </c>
      <c r="DA141" t="e">
        <f>VLOOKUP(B141,'Inflammatory Mediators'!B$3:W$147,17,FALSE)</f>
        <v>#N/A</v>
      </c>
      <c r="DB141" t="e">
        <f>VLOOKUP(B141,'Inflammatory Mediators'!B$3:W$147,18,FALSE)</f>
        <v>#N/A</v>
      </c>
      <c r="DC141" t="e">
        <f>VLOOKUP(B141,'Inflammatory Mediators'!B$3:W$147,19,FALSE)</f>
        <v>#N/A</v>
      </c>
      <c r="DD141" t="e">
        <f>VLOOKUP(B141,'Inflammatory Mediators'!B$3:W$147,20,FALSE)</f>
        <v>#N/A</v>
      </c>
      <c r="DE141" t="e">
        <f>VLOOKUP(B141,'Inflammatory Mediators'!B$3:W$147,21,FALSE)</f>
        <v>#N/A</v>
      </c>
      <c r="DF141" t="e">
        <f>VLOOKUP(B141,'Inflammatory Mediators'!B$3:W$147,22,FALSE)</f>
        <v>#N/A</v>
      </c>
      <c r="DG141" t="s">
        <v>281</v>
      </c>
      <c r="DH141" t="s">
        <v>281</v>
      </c>
    </row>
    <row r="142" spans="1:112" x14ac:dyDescent="0.25">
      <c r="A142" t="s">
        <v>281</v>
      </c>
      <c r="B142">
        <v>8124184</v>
      </c>
      <c r="C142">
        <v>8195661</v>
      </c>
      <c r="D142" t="s">
        <v>108</v>
      </c>
      <c r="E142">
        <v>0</v>
      </c>
      <c r="F142">
        <v>1</v>
      </c>
      <c r="G142">
        <v>1</v>
      </c>
      <c r="H142">
        <v>60</v>
      </c>
      <c r="I142">
        <v>0</v>
      </c>
      <c r="J142">
        <v>1</v>
      </c>
      <c r="K142">
        <v>177.8</v>
      </c>
      <c r="L142">
        <v>70.599999999999994</v>
      </c>
      <c r="M142">
        <v>22.332697726619941</v>
      </c>
      <c r="N142" t="s">
        <v>109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</v>
      </c>
      <c r="V142">
        <v>0</v>
      </c>
      <c r="W142">
        <v>2</v>
      </c>
      <c r="X142">
        <v>0</v>
      </c>
      <c r="Y142">
        <v>2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2</v>
      </c>
      <c r="BM142">
        <v>0</v>
      </c>
      <c r="BN142" t="s">
        <v>109</v>
      </c>
      <c r="BO142" t="s">
        <v>109</v>
      </c>
      <c r="BP142">
        <v>31</v>
      </c>
      <c r="BQ142">
        <v>41</v>
      </c>
      <c r="BR142" t="s">
        <v>109</v>
      </c>
      <c r="BS142" t="s">
        <v>109</v>
      </c>
      <c r="BT142">
        <v>615.1</v>
      </c>
      <c r="BU142">
        <v>27.58</v>
      </c>
      <c r="BV142" t="s">
        <v>109</v>
      </c>
      <c r="BW142">
        <v>762.7</v>
      </c>
      <c r="BX142">
        <v>326</v>
      </c>
      <c r="BY142" t="s">
        <v>109</v>
      </c>
      <c r="BZ142">
        <v>0.31</v>
      </c>
      <c r="CA142">
        <v>119</v>
      </c>
      <c r="CB142">
        <v>1.39</v>
      </c>
      <c r="CC142">
        <v>0</v>
      </c>
      <c r="CD142">
        <v>1</v>
      </c>
      <c r="CE142">
        <v>5</v>
      </c>
      <c r="CF142">
        <v>5</v>
      </c>
      <c r="CK142">
        <v>1</v>
      </c>
      <c r="CL142" t="e">
        <f>VLOOKUP(B142,'Inflammatory Mediators'!B$3:W$147,2,FALSE)</f>
        <v>#N/A</v>
      </c>
      <c r="CM142" t="e">
        <f>VLOOKUP(B142,'Inflammatory Mediators'!B$3:W$147,3,FALSE)</f>
        <v>#N/A</v>
      </c>
      <c r="CN142" t="e">
        <f>VLOOKUP(B142,'Inflammatory Mediators'!B$3:W$147,4,FALSE)</f>
        <v>#N/A</v>
      </c>
      <c r="CO142" t="e">
        <f>VLOOKUP(B142,'Inflammatory Mediators'!B$3:W$147,5,FALSE)</f>
        <v>#N/A</v>
      </c>
      <c r="CP142" t="e">
        <f>VLOOKUP(B142,'Inflammatory Mediators'!B$3:W$147,6,FALSE)</f>
        <v>#N/A</v>
      </c>
      <c r="CQ142" t="e">
        <f>VLOOKUP(B142,'Inflammatory Mediators'!B$3:W$147,7,FALSE)</f>
        <v>#N/A</v>
      </c>
      <c r="CR142" t="e">
        <f>VLOOKUP(B142,'Inflammatory Mediators'!B$3:W$147,8,FALSE)</f>
        <v>#N/A</v>
      </c>
      <c r="CS142" t="e">
        <f>VLOOKUP(B142,'Inflammatory Mediators'!B$3:W$147,9,FALSE)</f>
        <v>#N/A</v>
      </c>
      <c r="CT142" t="e">
        <f>VLOOKUP(B142,'Inflammatory Mediators'!B$3:W$147,10,FALSE)</f>
        <v>#N/A</v>
      </c>
      <c r="CU142" t="e">
        <f>VLOOKUP(B142,'Inflammatory Mediators'!B$3:W$147,11,FALSE)</f>
        <v>#N/A</v>
      </c>
      <c r="CV142" t="e">
        <f>VLOOKUP(B142,'Inflammatory Mediators'!B$3:W$147,12,FALSE)</f>
        <v>#N/A</v>
      </c>
      <c r="CW142" t="e">
        <f>VLOOKUP(B142,'Inflammatory Mediators'!B$3:W$147,13,FALSE)</f>
        <v>#N/A</v>
      </c>
      <c r="CX142" t="e">
        <f>VLOOKUP(B142,'Inflammatory Mediators'!B$3:W$147,14,FALSE)</f>
        <v>#N/A</v>
      </c>
      <c r="CY142" t="e">
        <f>VLOOKUP(B142,'Inflammatory Mediators'!B$3:W$147,15,FALSE)</f>
        <v>#N/A</v>
      </c>
      <c r="CZ142" t="e">
        <f>VLOOKUP(B142,'Inflammatory Mediators'!B$3:W$147,16,FALSE)</f>
        <v>#N/A</v>
      </c>
      <c r="DA142" t="e">
        <f>VLOOKUP(B142,'Inflammatory Mediators'!B$3:W$147,17,FALSE)</f>
        <v>#N/A</v>
      </c>
      <c r="DB142" t="e">
        <f>VLOOKUP(B142,'Inflammatory Mediators'!B$3:W$147,18,FALSE)</f>
        <v>#N/A</v>
      </c>
      <c r="DC142" t="e">
        <f>VLOOKUP(B142,'Inflammatory Mediators'!B$3:W$147,19,FALSE)</f>
        <v>#N/A</v>
      </c>
      <c r="DD142" t="e">
        <f>VLOOKUP(B142,'Inflammatory Mediators'!B$3:W$147,20,FALSE)</f>
        <v>#N/A</v>
      </c>
      <c r="DE142" t="e">
        <f>VLOOKUP(B142,'Inflammatory Mediators'!B$3:W$147,21,FALSE)</f>
        <v>#N/A</v>
      </c>
      <c r="DF142" t="e">
        <f>VLOOKUP(B142,'Inflammatory Mediators'!B$3:W$147,22,FALSE)</f>
        <v>#N/A</v>
      </c>
      <c r="DG142" t="s">
        <v>281</v>
      </c>
      <c r="DH142" t="s">
        <v>281</v>
      </c>
    </row>
    <row r="143" spans="1:112" x14ac:dyDescent="0.25">
      <c r="A143" t="s">
        <v>281</v>
      </c>
      <c r="B143">
        <v>562285</v>
      </c>
      <c r="C143">
        <v>633762</v>
      </c>
      <c r="D143" t="s">
        <v>108</v>
      </c>
      <c r="E143">
        <v>0</v>
      </c>
      <c r="F143">
        <v>1</v>
      </c>
      <c r="G143">
        <v>1</v>
      </c>
      <c r="H143">
        <v>39</v>
      </c>
      <c r="I143">
        <v>1</v>
      </c>
      <c r="J143">
        <v>0</v>
      </c>
      <c r="K143">
        <v>157.5</v>
      </c>
      <c r="L143">
        <v>97.6</v>
      </c>
      <c r="M143">
        <v>39.344923154446967</v>
      </c>
      <c r="N143" t="s">
        <v>112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3</v>
      </c>
      <c r="V143">
        <v>0</v>
      </c>
      <c r="W143">
        <v>2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2</v>
      </c>
      <c r="BM143">
        <v>0</v>
      </c>
      <c r="BN143" t="s">
        <v>109</v>
      </c>
      <c r="BO143" t="s">
        <v>109</v>
      </c>
      <c r="BP143">
        <v>43</v>
      </c>
      <c r="BQ143">
        <v>38</v>
      </c>
      <c r="BR143" t="s">
        <v>109</v>
      </c>
      <c r="BS143" t="s">
        <v>109</v>
      </c>
      <c r="BT143">
        <v>589.4</v>
      </c>
      <c r="BU143">
        <v>1.54</v>
      </c>
      <c r="BV143" t="s">
        <v>109</v>
      </c>
      <c r="BW143">
        <v>223</v>
      </c>
      <c r="BX143">
        <v>353</v>
      </c>
      <c r="BY143" t="s">
        <v>109</v>
      </c>
      <c r="BZ143" t="s">
        <v>109</v>
      </c>
      <c r="CA143">
        <v>125</v>
      </c>
      <c r="CB143">
        <v>0.55000000000000004</v>
      </c>
      <c r="CC143">
        <v>0</v>
      </c>
      <c r="CD143">
        <v>1</v>
      </c>
      <c r="CE143">
        <v>5</v>
      </c>
      <c r="CF143">
        <v>4</v>
      </c>
      <c r="CK143">
        <v>1</v>
      </c>
      <c r="CL143" t="e">
        <f>VLOOKUP(B143,'Inflammatory Mediators'!B$3:W$147,2,FALSE)</f>
        <v>#N/A</v>
      </c>
      <c r="CM143" t="e">
        <f>VLOOKUP(B143,'Inflammatory Mediators'!B$3:W$147,3,FALSE)</f>
        <v>#N/A</v>
      </c>
      <c r="CN143" t="e">
        <f>VLOOKUP(B143,'Inflammatory Mediators'!B$3:W$147,4,FALSE)</f>
        <v>#N/A</v>
      </c>
      <c r="CO143" t="e">
        <f>VLOOKUP(B143,'Inflammatory Mediators'!B$3:W$147,5,FALSE)</f>
        <v>#N/A</v>
      </c>
      <c r="CP143" t="e">
        <f>VLOOKUP(B143,'Inflammatory Mediators'!B$3:W$147,6,FALSE)</f>
        <v>#N/A</v>
      </c>
      <c r="CQ143" t="e">
        <f>VLOOKUP(B143,'Inflammatory Mediators'!B$3:W$147,7,FALSE)</f>
        <v>#N/A</v>
      </c>
      <c r="CR143" t="e">
        <f>VLOOKUP(B143,'Inflammatory Mediators'!B$3:W$147,8,FALSE)</f>
        <v>#N/A</v>
      </c>
      <c r="CS143" t="e">
        <f>VLOOKUP(B143,'Inflammatory Mediators'!B$3:W$147,9,FALSE)</f>
        <v>#N/A</v>
      </c>
      <c r="CT143" t="e">
        <f>VLOOKUP(B143,'Inflammatory Mediators'!B$3:W$147,10,FALSE)</f>
        <v>#N/A</v>
      </c>
      <c r="CU143" t="e">
        <f>VLOOKUP(B143,'Inflammatory Mediators'!B$3:W$147,11,FALSE)</f>
        <v>#N/A</v>
      </c>
      <c r="CV143" t="e">
        <f>VLOOKUP(B143,'Inflammatory Mediators'!B$3:W$147,12,FALSE)</f>
        <v>#N/A</v>
      </c>
      <c r="CW143" t="e">
        <f>VLOOKUP(B143,'Inflammatory Mediators'!B$3:W$147,13,FALSE)</f>
        <v>#N/A</v>
      </c>
      <c r="CX143" t="e">
        <f>VLOOKUP(B143,'Inflammatory Mediators'!B$3:W$147,14,FALSE)</f>
        <v>#N/A</v>
      </c>
      <c r="CY143" t="e">
        <f>VLOOKUP(B143,'Inflammatory Mediators'!B$3:W$147,15,FALSE)</f>
        <v>#N/A</v>
      </c>
      <c r="CZ143" t="e">
        <f>VLOOKUP(B143,'Inflammatory Mediators'!B$3:W$147,16,FALSE)</f>
        <v>#N/A</v>
      </c>
      <c r="DA143" t="e">
        <f>VLOOKUP(B143,'Inflammatory Mediators'!B$3:W$147,17,FALSE)</f>
        <v>#N/A</v>
      </c>
      <c r="DB143" t="e">
        <f>VLOOKUP(B143,'Inflammatory Mediators'!B$3:W$147,18,FALSE)</f>
        <v>#N/A</v>
      </c>
      <c r="DC143" t="e">
        <f>VLOOKUP(B143,'Inflammatory Mediators'!B$3:W$147,19,FALSE)</f>
        <v>#N/A</v>
      </c>
      <c r="DD143" t="e">
        <f>VLOOKUP(B143,'Inflammatory Mediators'!B$3:W$147,20,FALSE)</f>
        <v>#N/A</v>
      </c>
      <c r="DE143" t="e">
        <f>VLOOKUP(B143,'Inflammatory Mediators'!B$3:W$147,21,FALSE)</f>
        <v>#N/A</v>
      </c>
      <c r="DF143" t="e">
        <f>VLOOKUP(B143,'Inflammatory Mediators'!B$3:W$147,22,FALSE)</f>
        <v>#N/A</v>
      </c>
      <c r="DG143" t="s">
        <v>281</v>
      </c>
      <c r="DH143" t="s">
        <v>281</v>
      </c>
    </row>
    <row r="144" spans="1:112" x14ac:dyDescent="0.25">
      <c r="A144" t="s">
        <v>281</v>
      </c>
      <c r="B144">
        <v>765700</v>
      </c>
      <c r="C144">
        <v>837177</v>
      </c>
      <c r="D144" t="s">
        <v>108</v>
      </c>
      <c r="E144">
        <v>0</v>
      </c>
      <c r="F144">
        <v>1</v>
      </c>
      <c r="G144">
        <v>1</v>
      </c>
      <c r="H144">
        <v>69</v>
      </c>
      <c r="I144">
        <v>0</v>
      </c>
      <c r="J144">
        <v>0</v>
      </c>
      <c r="K144">
        <v>172.7</v>
      </c>
      <c r="L144">
        <v>88</v>
      </c>
      <c r="M144">
        <v>29.505161559200268</v>
      </c>
      <c r="N144" t="s">
        <v>109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5</v>
      </c>
      <c r="V144">
        <v>0</v>
      </c>
      <c r="W144">
        <v>2</v>
      </c>
      <c r="X144">
        <v>0</v>
      </c>
      <c r="Y144">
        <v>2</v>
      </c>
      <c r="Z144">
        <v>2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0</v>
      </c>
      <c r="AU144">
        <v>0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 t="s">
        <v>109</v>
      </c>
      <c r="BO144" t="s">
        <v>109</v>
      </c>
      <c r="BP144">
        <v>24</v>
      </c>
      <c r="BQ144">
        <v>35</v>
      </c>
      <c r="BR144" t="s">
        <v>109</v>
      </c>
      <c r="BS144">
        <v>3.23</v>
      </c>
      <c r="BT144" t="s">
        <v>109</v>
      </c>
      <c r="BU144">
        <v>0.56000000000000005</v>
      </c>
      <c r="BV144" t="s">
        <v>109</v>
      </c>
      <c r="BW144">
        <v>898.5</v>
      </c>
      <c r="BX144">
        <v>299</v>
      </c>
      <c r="BY144" t="s">
        <v>109</v>
      </c>
      <c r="BZ144" t="s">
        <v>109</v>
      </c>
      <c r="CA144">
        <v>120</v>
      </c>
      <c r="CB144">
        <v>0.92</v>
      </c>
      <c r="CC144">
        <v>0</v>
      </c>
      <c r="CD144">
        <v>1</v>
      </c>
      <c r="CE144">
        <v>5</v>
      </c>
      <c r="CF144">
        <v>5</v>
      </c>
      <c r="CK144">
        <v>1</v>
      </c>
      <c r="CL144" t="e">
        <f>VLOOKUP(B144,'Inflammatory Mediators'!B$3:W$147,2,FALSE)</f>
        <v>#N/A</v>
      </c>
      <c r="CM144" t="e">
        <f>VLOOKUP(B144,'Inflammatory Mediators'!B$3:W$147,3,FALSE)</f>
        <v>#N/A</v>
      </c>
      <c r="CN144" t="e">
        <f>VLOOKUP(B144,'Inflammatory Mediators'!B$3:W$147,4,FALSE)</f>
        <v>#N/A</v>
      </c>
      <c r="CO144" t="e">
        <f>VLOOKUP(B144,'Inflammatory Mediators'!B$3:W$147,5,FALSE)</f>
        <v>#N/A</v>
      </c>
      <c r="CP144" t="e">
        <f>VLOOKUP(B144,'Inflammatory Mediators'!B$3:W$147,6,FALSE)</f>
        <v>#N/A</v>
      </c>
      <c r="CQ144" t="e">
        <f>VLOOKUP(B144,'Inflammatory Mediators'!B$3:W$147,7,FALSE)</f>
        <v>#N/A</v>
      </c>
      <c r="CR144" t="e">
        <f>VLOOKUP(B144,'Inflammatory Mediators'!B$3:W$147,8,FALSE)</f>
        <v>#N/A</v>
      </c>
      <c r="CS144" t="e">
        <f>VLOOKUP(B144,'Inflammatory Mediators'!B$3:W$147,9,FALSE)</f>
        <v>#N/A</v>
      </c>
      <c r="CT144" t="e">
        <f>VLOOKUP(B144,'Inflammatory Mediators'!B$3:W$147,10,FALSE)</f>
        <v>#N/A</v>
      </c>
      <c r="CU144" t="e">
        <f>VLOOKUP(B144,'Inflammatory Mediators'!B$3:W$147,11,FALSE)</f>
        <v>#N/A</v>
      </c>
      <c r="CV144" t="e">
        <f>VLOOKUP(B144,'Inflammatory Mediators'!B$3:W$147,12,FALSE)</f>
        <v>#N/A</v>
      </c>
      <c r="CW144" t="e">
        <f>VLOOKUP(B144,'Inflammatory Mediators'!B$3:W$147,13,FALSE)</f>
        <v>#N/A</v>
      </c>
      <c r="CX144" t="e">
        <f>VLOOKUP(B144,'Inflammatory Mediators'!B$3:W$147,14,FALSE)</f>
        <v>#N/A</v>
      </c>
      <c r="CY144" t="e">
        <f>VLOOKUP(B144,'Inflammatory Mediators'!B$3:W$147,15,FALSE)</f>
        <v>#N/A</v>
      </c>
      <c r="CZ144" t="e">
        <f>VLOOKUP(B144,'Inflammatory Mediators'!B$3:W$147,16,FALSE)</f>
        <v>#N/A</v>
      </c>
      <c r="DA144" t="e">
        <f>VLOOKUP(B144,'Inflammatory Mediators'!B$3:W$147,17,FALSE)</f>
        <v>#N/A</v>
      </c>
      <c r="DB144" t="e">
        <f>VLOOKUP(B144,'Inflammatory Mediators'!B$3:W$147,18,FALSE)</f>
        <v>#N/A</v>
      </c>
      <c r="DC144" t="e">
        <f>VLOOKUP(B144,'Inflammatory Mediators'!B$3:W$147,19,FALSE)</f>
        <v>#N/A</v>
      </c>
      <c r="DD144" t="e">
        <f>VLOOKUP(B144,'Inflammatory Mediators'!B$3:W$147,20,FALSE)</f>
        <v>#N/A</v>
      </c>
      <c r="DE144" t="e">
        <f>VLOOKUP(B144,'Inflammatory Mediators'!B$3:W$147,21,FALSE)</f>
        <v>#N/A</v>
      </c>
      <c r="DF144" t="e">
        <f>VLOOKUP(B144,'Inflammatory Mediators'!B$3:W$147,22,FALSE)</f>
        <v>#N/A</v>
      </c>
      <c r="DG144" t="s">
        <v>281</v>
      </c>
      <c r="DH144" t="s">
        <v>281</v>
      </c>
    </row>
    <row r="145" spans="1:112" x14ac:dyDescent="0.25">
      <c r="A145" t="s">
        <v>281</v>
      </c>
      <c r="B145">
        <v>8069683</v>
      </c>
      <c r="C145">
        <v>8141160</v>
      </c>
      <c r="D145" t="s">
        <v>108</v>
      </c>
      <c r="E145">
        <v>0</v>
      </c>
      <c r="F145">
        <v>1</v>
      </c>
      <c r="G145">
        <v>1</v>
      </c>
      <c r="H145">
        <v>63</v>
      </c>
      <c r="I145">
        <v>0</v>
      </c>
      <c r="J145">
        <v>0</v>
      </c>
      <c r="K145">
        <v>182.9</v>
      </c>
      <c r="L145">
        <v>93.1</v>
      </c>
      <c r="M145">
        <v>27.830580816150466</v>
      </c>
      <c r="N145" t="s">
        <v>109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5</v>
      </c>
      <c r="V145">
        <v>0</v>
      </c>
      <c r="W145">
        <v>2</v>
      </c>
      <c r="X145">
        <v>0</v>
      </c>
      <c r="Y145">
        <v>3</v>
      </c>
      <c r="Z145">
        <v>2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 t="s">
        <v>109</v>
      </c>
      <c r="BO145" t="s">
        <v>109</v>
      </c>
      <c r="BP145">
        <v>120</v>
      </c>
      <c r="BQ145">
        <v>95</v>
      </c>
      <c r="BR145" t="s">
        <v>109</v>
      </c>
      <c r="BS145">
        <v>10.63</v>
      </c>
      <c r="BT145">
        <v>700.6</v>
      </c>
      <c r="BU145">
        <v>1.1000000000000001</v>
      </c>
      <c r="BV145">
        <v>63</v>
      </c>
      <c r="BW145">
        <v>1499</v>
      </c>
      <c r="BX145">
        <v>745</v>
      </c>
      <c r="BY145" t="s">
        <v>109</v>
      </c>
      <c r="BZ145" t="s">
        <v>109</v>
      </c>
      <c r="CA145">
        <v>133</v>
      </c>
      <c r="CB145">
        <v>1.3</v>
      </c>
      <c r="CC145">
        <v>0</v>
      </c>
      <c r="CD145">
        <v>0</v>
      </c>
      <c r="CE145">
        <v>5</v>
      </c>
      <c r="CF145">
        <v>5</v>
      </c>
      <c r="CK145">
        <v>1</v>
      </c>
      <c r="CL145" t="e">
        <f>VLOOKUP(B145,'Inflammatory Mediators'!B$3:W$147,2,FALSE)</f>
        <v>#N/A</v>
      </c>
      <c r="CM145" t="e">
        <f>VLOOKUP(B145,'Inflammatory Mediators'!B$3:W$147,3,FALSE)</f>
        <v>#N/A</v>
      </c>
      <c r="CN145" t="e">
        <f>VLOOKUP(B145,'Inflammatory Mediators'!B$3:W$147,4,FALSE)</f>
        <v>#N/A</v>
      </c>
      <c r="CO145" t="e">
        <f>VLOOKUP(B145,'Inflammatory Mediators'!B$3:W$147,5,FALSE)</f>
        <v>#N/A</v>
      </c>
      <c r="CP145" t="e">
        <f>VLOOKUP(B145,'Inflammatory Mediators'!B$3:W$147,6,FALSE)</f>
        <v>#N/A</v>
      </c>
      <c r="CQ145" t="e">
        <f>VLOOKUP(B145,'Inflammatory Mediators'!B$3:W$147,7,FALSE)</f>
        <v>#N/A</v>
      </c>
      <c r="CR145" t="e">
        <f>VLOOKUP(B145,'Inflammatory Mediators'!B$3:W$147,8,FALSE)</f>
        <v>#N/A</v>
      </c>
      <c r="CS145" t="e">
        <f>VLOOKUP(B145,'Inflammatory Mediators'!B$3:W$147,9,FALSE)</f>
        <v>#N/A</v>
      </c>
      <c r="CT145" t="e">
        <f>VLOOKUP(B145,'Inflammatory Mediators'!B$3:W$147,10,FALSE)</f>
        <v>#N/A</v>
      </c>
      <c r="CU145" t="e">
        <f>VLOOKUP(B145,'Inflammatory Mediators'!B$3:W$147,11,FALSE)</f>
        <v>#N/A</v>
      </c>
      <c r="CV145" t="e">
        <f>VLOOKUP(B145,'Inflammatory Mediators'!B$3:W$147,12,FALSE)</f>
        <v>#N/A</v>
      </c>
      <c r="CW145" t="e">
        <f>VLOOKUP(B145,'Inflammatory Mediators'!B$3:W$147,13,FALSE)</f>
        <v>#N/A</v>
      </c>
      <c r="CX145" t="e">
        <f>VLOOKUP(B145,'Inflammatory Mediators'!B$3:W$147,14,FALSE)</f>
        <v>#N/A</v>
      </c>
      <c r="CY145" t="e">
        <f>VLOOKUP(B145,'Inflammatory Mediators'!B$3:W$147,15,FALSE)</f>
        <v>#N/A</v>
      </c>
      <c r="CZ145" t="e">
        <f>VLOOKUP(B145,'Inflammatory Mediators'!B$3:W$147,16,FALSE)</f>
        <v>#N/A</v>
      </c>
      <c r="DA145" t="e">
        <f>VLOOKUP(B145,'Inflammatory Mediators'!B$3:W$147,17,FALSE)</f>
        <v>#N/A</v>
      </c>
      <c r="DB145" t="e">
        <f>VLOOKUP(B145,'Inflammatory Mediators'!B$3:W$147,18,FALSE)</f>
        <v>#N/A</v>
      </c>
      <c r="DC145" t="e">
        <f>VLOOKUP(B145,'Inflammatory Mediators'!B$3:W$147,19,FALSE)</f>
        <v>#N/A</v>
      </c>
      <c r="DD145" t="e">
        <f>VLOOKUP(B145,'Inflammatory Mediators'!B$3:W$147,20,FALSE)</f>
        <v>#N/A</v>
      </c>
      <c r="DE145" t="e">
        <f>VLOOKUP(B145,'Inflammatory Mediators'!B$3:W$147,21,FALSE)</f>
        <v>#N/A</v>
      </c>
      <c r="DF145" t="e">
        <f>VLOOKUP(B145,'Inflammatory Mediators'!B$3:W$147,22,FALSE)</f>
        <v>#N/A</v>
      </c>
      <c r="DG145" t="s">
        <v>281</v>
      </c>
      <c r="DH145" t="s">
        <v>281</v>
      </c>
    </row>
    <row r="146" spans="1:112" x14ac:dyDescent="0.25">
      <c r="A146" t="s">
        <v>281</v>
      </c>
      <c r="B146">
        <v>778692</v>
      </c>
      <c r="C146">
        <v>850169</v>
      </c>
      <c r="D146" t="s">
        <v>108</v>
      </c>
      <c r="E146">
        <v>0</v>
      </c>
      <c r="F146">
        <v>1</v>
      </c>
      <c r="G146">
        <v>1</v>
      </c>
      <c r="H146">
        <v>57</v>
      </c>
      <c r="I146">
        <v>0</v>
      </c>
      <c r="J146">
        <v>0</v>
      </c>
      <c r="K146">
        <v>170.2</v>
      </c>
      <c r="L146">
        <v>81</v>
      </c>
      <c r="M146">
        <v>27.961850370270131</v>
      </c>
      <c r="N146" t="s">
        <v>109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4</v>
      </c>
      <c r="V146">
        <v>0</v>
      </c>
      <c r="W146">
        <v>2</v>
      </c>
      <c r="X146">
        <v>0</v>
      </c>
      <c r="Y146">
        <v>1</v>
      </c>
      <c r="Z146">
        <v>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2</v>
      </c>
      <c r="BM146">
        <v>0</v>
      </c>
      <c r="BN146" t="s">
        <v>109</v>
      </c>
      <c r="BO146" t="s">
        <v>109</v>
      </c>
      <c r="BP146">
        <v>232</v>
      </c>
      <c r="BQ146">
        <v>270</v>
      </c>
      <c r="BR146" t="s">
        <v>109</v>
      </c>
      <c r="BS146" t="s">
        <v>109</v>
      </c>
      <c r="BT146">
        <v>634.29999999999995</v>
      </c>
      <c r="BU146">
        <v>0.94</v>
      </c>
      <c r="BV146">
        <v>12</v>
      </c>
      <c r="BW146">
        <v>4890</v>
      </c>
      <c r="BX146">
        <v>552</v>
      </c>
      <c r="BY146" t="s">
        <v>109</v>
      </c>
      <c r="BZ146">
        <v>0.89</v>
      </c>
      <c r="CA146">
        <v>109</v>
      </c>
      <c r="CB146">
        <v>1</v>
      </c>
      <c r="CC146">
        <v>0</v>
      </c>
      <c r="CD146">
        <v>0</v>
      </c>
      <c r="CE146">
        <v>5</v>
      </c>
      <c r="CF146">
        <v>5</v>
      </c>
      <c r="CK146">
        <v>1</v>
      </c>
      <c r="CL146" t="e">
        <f>VLOOKUP(B146,'Inflammatory Mediators'!B$3:W$147,2,FALSE)</f>
        <v>#N/A</v>
      </c>
      <c r="CM146" t="e">
        <f>VLOOKUP(B146,'Inflammatory Mediators'!B$3:W$147,3,FALSE)</f>
        <v>#N/A</v>
      </c>
      <c r="CN146" t="e">
        <f>VLOOKUP(B146,'Inflammatory Mediators'!B$3:W$147,4,FALSE)</f>
        <v>#N/A</v>
      </c>
      <c r="CO146" t="e">
        <f>VLOOKUP(B146,'Inflammatory Mediators'!B$3:W$147,5,FALSE)</f>
        <v>#N/A</v>
      </c>
      <c r="CP146" t="e">
        <f>VLOOKUP(B146,'Inflammatory Mediators'!B$3:W$147,6,FALSE)</f>
        <v>#N/A</v>
      </c>
      <c r="CQ146" t="e">
        <f>VLOOKUP(B146,'Inflammatory Mediators'!B$3:W$147,7,FALSE)</f>
        <v>#N/A</v>
      </c>
      <c r="CR146" t="e">
        <f>VLOOKUP(B146,'Inflammatory Mediators'!B$3:W$147,8,FALSE)</f>
        <v>#N/A</v>
      </c>
      <c r="CS146" t="e">
        <f>VLOOKUP(B146,'Inflammatory Mediators'!B$3:W$147,9,FALSE)</f>
        <v>#N/A</v>
      </c>
      <c r="CT146" t="e">
        <f>VLOOKUP(B146,'Inflammatory Mediators'!B$3:W$147,10,FALSE)</f>
        <v>#N/A</v>
      </c>
      <c r="CU146" t="e">
        <f>VLOOKUP(B146,'Inflammatory Mediators'!B$3:W$147,11,FALSE)</f>
        <v>#N/A</v>
      </c>
      <c r="CV146" t="e">
        <f>VLOOKUP(B146,'Inflammatory Mediators'!B$3:W$147,12,FALSE)</f>
        <v>#N/A</v>
      </c>
      <c r="CW146" t="e">
        <f>VLOOKUP(B146,'Inflammatory Mediators'!B$3:W$147,13,FALSE)</f>
        <v>#N/A</v>
      </c>
      <c r="CX146" t="e">
        <f>VLOOKUP(B146,'Inflammatory Mediators'!B$3:W$147,14,FALSE)</f>
        <v>#N/A</v>
      </c>
      <c r="CY146" t="e">
        <f>VLOOKUP(B146,'Inflammatory Mediators'!B$3:W$147,15,FALSE)</f>
        <v>#N/A</v>
      </c>
      <c r="CZ146" t="e">
        <f>VLOOKUP(B146,'Inflammatory Mediators'!B$3:W$147,16,FALSE)</f>
        <v>#N/A</v>
      </c>
      <c r="DA146" t="e">
        <f>VLOOKUP(B146,'Inflammatory Mediators'!B$3:W$147,17,FALSE)</f>
        <v>#N/A</v>
      </c>
      <c r="DB146" t="e">
        <f>VLOOKUP(B146,'Inflammatory Mediators'!B$3:W$147,18,FALSE)</f>
        <v>#N/A</v>
      </c>
      <c r="DC146" t="e">
        <f>VLOOKUP(B146,'Inflammatory Mediators'!B$3:W$147,19,FALSE)</f>
        <v>#N/A</v>
      </c>
      <c r="DD146" t="e">
        <f>VLOOKUP(B146,'Inflammatory Mediators'!B$3:W$147,20,FALSE)</f>
        <v>#N/A</v>
      </c>
      <c r="DE146" t="e">
        <f>VLOOKUP(B146,'Inflammatory Mediators'!B$3:W$147,21,FALSE)</f>
        <v>#N/A</v>
      </c>
      <c r="DF146" t="e">
        <f>VLOOKUP(B146,'Inflammatory Mediators'!B$3:W$147,22,FALSE)</f>
        <v>#N/A</v>
      </c>
      <c r="DG146" t="s">
        <v>281</v>
      </c>
      <c r="DH146" t="s">
        <v>281</v>
      </c>
    </row>
    <row r="147" spans="1:112" x14ac:dyDescent="0.25">
      <c r="A147" t="s">
        <v>281</v>
      </c>
      <c r="B147">
        <v>8125119</v>
      </c>
      <c r="C147">
        <v>8196596</v>
      </c>
      <c r="D147" t="s">
        <v>108</v>
      </c>
      <c r="E147">
        <v>0</v>
      </c>
      <c r="F147">
        <v>1</v>
      </c>
      <c r="G147">
        <v>1</v>
      </c>
      <c r="H147">
        <v>42</v>
      </c>
      <c r="I147">
        <v>0</v>
      </c>
      <c r="J147">
        <v>3</v>
      </c>
      <c r="K147">
        <v>182.9</v>
      </c>
      <c r="L147">
        <v>89.4</v>
      </c>
      <c r="M147">
        <v>26.724531954498946</v>
      </c>
      <c r="N147" t="s">
        <v>109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9</v>
      </c>
      <c r="V147">
        <v>0</v>
      </c>
      <c r="W147">
        <v>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</v>
      </c>
      <c r="BM147">
        <v>0</v>
      </c>
      <c r="BN147" t="s">
        <v>109</v>
      </c>
      <c r="BO147" t="s">
        <v>109</v>
      </c>
      <c r="BP147">
        <v>93</v>
      </c>
      <c r="BQ147">
        <v>55</v>
      </c>
      <c r="BR147" t="s">
        <v>109</v>
      </c>
      <c r="BS147" t="s">
        <v>109</v>
      </c>
      <c r="BT147">
        <v>769.4</v>
      </c>
      <c r="BU147">
        <v>0.56999999999999995</v>
      </c>
      <c r="BV147" t="s">
        <v>109</v>
      </c>
      <c r="BW147">
        <v>1801</v>
      </c>
      <c r="BX147">
        <v>293</v>
      </c>
      <c r="BY147" t="s">
        <v>109</v>
      </c>
      <c r="BZ147">
        <v>0.15</v>
      </c>
      <c r="CA147">
        <v>112</v>
      </c>
      <c r="CB147">
        <v>0.85</v>
      </c>
      <c r="CC147">
        <v>0</v>
      </c>
      <c r="CD147">
        <v>0</v>
      </c>
      <c r="CE147">
        <v>5</v>
      </c>
      <c r="CF147">
        <v>6</v>
      </c>
      <c r="CG147">
        <v>6</v>
      </c>
      <c r="CK147">
        <v>1</v>
      </c>
      <c r="CL147" t="e">
        <f>VLOOKUP(B147,'Inflammatory Mediators'!B$3:W$147,2,FALSE)</f>
        <v>#N/A</v>
      </c>
      <c r="CM147" t="e">
        <f>VLOOKUP(B147,'Inflammatory Mediators'!B$3:W$147,3,FALSE)</f>
        <v>#N/A</v>
      </c>
      <c r="CN147" t="e">
        <f>VLOOKUP(B147,'Inflammatory Mediators'!B$3:W$147,4,FALSE)</f>
        <v>#N/A</v>
      </c>
      <c r="CO147" t="e">
        <f>VLOOKUP(B147,'Inflammatory Mediators'!B$3:W$147,5,FALSE)</f>
        <v>#N/A</v>
      </c>
      <c r="CP147" t="e">
        <f>VLOOKUP(B147,'Inflammatory Mediators'!B$3:W$147,6,FALSE)</f>
        <v>#N/A</v>
      </c>
      <c r="CQ147" t="e">
        <f>VLOOKUP(B147,'Inflammatory Mediators'!B$3:W$147,7,FALSE)</f>
        <v>#N/A</v>
      </c>
      <c r="CR147" t="e">
        <f>VLOOKUP(B147,'Inflammatory Mediators'!B$3:W$147,8,FALSE)</f>
        <v>#N/A</v>
      </c>
      <c r="CS147" t="e">
        <f>VLOOKUP(B147,'Inflammatory Mediators'!B$3:W$147,9,FALSE)</f>
        <v>#N/A</v>
      </c>
      <c r="CT147" t="e">
        <f>VLOOKUP(B147,'Inflammatory Mediators'!B$3:W$147,10,FALSE)</f>
        <v>#N/A</v>
      </c>
      <c r="CU147" t="e">
        <f>VLOOKUP(B147,'Inflammatory Mediators'!B$3:W$147,11,FALSE)</f>
        <v>#N/A</v>
      </c>
      <c r="CV147" t="e">
        <f>VLOOKUP(B147,'Inflammatory Mediators'!B$3:W$147,12,FALSE)</f>
        <v>#N/A</v>
      </c>
      <c r="CW147" t="e">
        <f>VLOOKUP(B147,'Inflammatory Mediators'!B$3:W$147,13,FALSE)</f>
        <v>#N/A</v>
      </c>
      <c r="CX147" t="e">
        <f>VLOOKUP(B147,'Inflammatory Mediators'!B$3:W$147,14,FALSE)</f>
        <v>#N/A</v>
      </c>
      <c r="CY147" t="e">
        <f>VLOOKUP(B147,'Inflammatory Mediators'!B$3:W$147,15,FALSE)</f>
        <v>#N/A</v>
      </c>
      <c r="CZ147" t="e">
        <f>VLOOKUP(B147,'Inflammatory Mediators'!B$3:W$147,16,FALSE)</f>
        <v>#N/A</v>
      </c>
      <c r="DA147" t="e">
        <f>VLOOKUP(B147,'Inflammatory Mediators'!B$3:W$147,17,FALSE)</f>
        <v>#N/A</v>
      </c>
      <c r="DB147" t="e">
        <f>VLOOKUP(B147,'Inflammatory Mediators'!B$3:W$147,18,FALSE)</f>
        <v>#N/A</v>
      </c>
      <c r="DC147" t="e">
        <f>VLOOKUP(B147,'Inflammatory Mediators'!B$3:W$147,19,FALSE)</f>
        <v>#N/A</v>
      </c>
      <c r="DD147" t="e">
        <f>VLOOKUP(B147,'Inflammatory Mediators'!B$3:W$147,20,FALSE)</f>
        <v>#N/A</v>
      </c>
      <c r="DE147" t="e">
        <f>VLOOKUP(B147,'Inflammatory Mediators'!B$3:W$147,21,FALSE)</f>
        <v>#N/A</v>
      </c>
      <c r="DF147" t="e">
        <f>VLOOKUP(B147,'Inflammatory Mediators'!B$3:W$147,22,FALSE)</f>
        <v>#N/A</v>
      </c>
      <c r="DG147" t="s">
        <v>281</v>
      </c>
      <c r="DH147" t="s">
        <v>281</v>
      </c>
    </row>
    <row r="148" spans="1:112" x14ac:dyDescent="0.25">
      <c r="A148" t="s">
        <v>281</v>
      </c>
      <c r="B148">
        <v>8114435</v>
      </c>
      <c r="C148">
        <v>8185912</v>
      </c>
      <c r="D148" t="s">
        <v>108</v>
      </c>
      <c r="E148">
        <v>0</v>
      </c>
      <c r="F148">
        <v>1</v>
      </c>
      <c r="G148">
        <v>1</v>
      </c>
      <c r="H148">
        <v>65</v>
      </c>
      <c r="I148">
        <v>1</v>
      </c>
      <c r="J148">
        <v>0</v>
      </c>
      <c r="K148">
        <v>162.6</v>
      </c>
      <c r="L148">
        <v>101.5</v>
      </c>
      <c r="M148">
        <v>38.390605308267112</v>
      </c>
      <c r="N148" t="s">
        <v>112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14</v>
      </c>
      <c r="V148">
        <v>0</v>
      </c>
      <c r="W148">
        <v>2</v>
      </c>
      <c r="X148">
        <v>0</v>
      </c>
      <c r="Y148">
        <v>2</v>
      </c>
      <c r="Z148">
        <v>2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0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1</v>
      </c>
      <c r="BN148" t="s">
        <v>109</v>
      </c>
      <c r="BO148" t="s">
        <v>109</v>
      </c>
      <c r="BP148">
        <v>18</v>
      </c>
      <c r="BQ148">
        <v>17</v>
      </c>
      <c r="BR148">
        <v>3.2679999999999998</v>
      </c>
      <c r="BS148" t="s">
        <v>109</v>
      </c>
      <c r="BT148" t="s">
        <v>109</v>
      </c>
      <c r="BU148">
        <v>0.87</v>
      </c>
      <c r="BV148" t="s">
        <v>109</v>
      </c>
      <c r="BW148">
        <v>86.2</v>
      </c>
      <c r="BX148">
        <v>182</v>
      </c>
      <c r="BY148" t="s">
        <v>109</v>
      </c>
      <c r="BZ148">
        <v>0.1</v>
      </c>
      <c r="CA148">
        <v>104</v>
      </c>
      <c r="CB148">
        <v>1.05</v>
      </c>
      <c r="CC148">
        <v>1</v>
      </c>
      <c r="CD148">
        <v>3</v>
      </c>
      <c r="CE148">
        <v>5</v>
      </c>
      <c r="CF148">
        <v>4</v>
      </c>
      <c r="CG148">
        <v>4</v>
      </c>
      <c r="CH148">
        <v>4</v>
      </c>
      <c r="CK148">
        <v>1</v>
      </c>
      <c r="CL148" t="e">
        <f>VLOOKUP(B148,'Inflammatory Mediators'!B$3:W$147,2,FALSE)</f>
        <v>#N/A</v>
      </c>
      <c r="CM148" t="e">
        <f>VLOOKUP(B148,'Inflammatory Mediators'!B$3:W$147,3,FALSE)</f>
        <v>#N/A</v>
      </c>
      <c r="CN148" t="e">
        <f>VLOOKUP(B148,'Inflammatory Mediators'!B$3:W$147,4,FALSE)</f>
        <v>#N/A</v>
      </c>
      <c r="CO148" t="e">
        <f>VLOOKUP(B148,'Inflammatory Mediators'!B$3:W$147,5,FALSE)</f>
        <v>#N/A</v>
      </c>
      <c r="CP148" t="e">
        <f>VLOOKUP(B148,'Inflammatory Mediators'!B$3:W$147,6,FALSE)</f>
        <v>#N/A</v>
      </c>
      <c r="CQ148" t="e">
        <f>VLOOKUP(B148,'Inflammatory Mediators'!B$3:W$147,7,FALSE)</f>
        <v>#N/A</v>
      </c>
      <c r="CR148" t="e">
        <f>VLOOKUP(B148,'Inflammatory Mediators'!B$3:W$147,8,FALSE)</f>
        <v>#N/A</v>
      </c>
      <c r="CS148" t="e">
        <f>VLOOKUP(B148,'Inflammatory Mediators'!B$3:W$147,9,FALSE)</f>
        <v>#N/A</v>
      </c>
      <c r="CT148" t="e">
        <f>VLOOKUP(B148,'Inflammatory Mediators'!B$3:W$147,10,FALSE)</f>
        <v>#N/A</v>
      </c>
      <c r="CU148" t="e">
        <f>VLOOKUP(B148,'Inflammatory Mediators'!B$3:W$147,11,FALSE)</f>
        <v>#N/A</v>
      </c>
      <c r="CV148" t="e">
        <f>VLOOKUP(B148,'Inflammatory Mediators'!B$3:W$147,12,FALSE)</f>
        <v>#N/A</v>
      </c>
      <c r="CW148" t="e">
        <f>VLOOKUP(B148,'Inflammatory Mediators'!B$3:W$147,13,FALSE)</f>
        <v>#N/A</v>
      </c>
      <c r="CX148" t="e">
        <f>VLOOKUP(B148,'Inflammatory Mediators'!B$3:W$147,14,FALSE)</f>
        <v>#N/A</v>
      </c>
      <c r="CY148" t="e">
        <f>VLOOKUP(B148,'Inflammatory Mediators'!B$3:W$147,15,FALSE)</f>
        <v>#N/A</v>
      </c>
      <c r="CZ148" t="e">
        <f>VLOOKUP(B148,'Inflammatory Mediators'!B$3:W$147,16,FALSE)</f>
        <v>#N/A</v>
      </c>
      <c r="DA148" t="e">
        <f>VLOOKUP(B148,'Inflammatory Mediators'!B$3:W$147,17,FALSE)</f>
        <v>#N/A</v>
      </c>
      <c r="DB148" t="e">
        <f>VLOOKUP(B148,'Inflammatory Mediators'!B$3:W$147,18,FALSE)</f>
        <v>#N/A</v>
      </c>
      <c r="DC148" t="e">
        <f>VLOOKUP(B148,'Inflammatory Mediators'!B$3:W$147,19,FALSE)</f>
        <v>#N/A</v>
      </c>
      <c r="DD148" t="e">
        <f>VLOOKUP(B148,'Inflammatory Mediators'!B$3:W$147,20,FALSE)</f>
        <v>#N/A</v>
      </c>
      <c r="DE148" t="e">
        <f>VLOOKUP(B148,'Inflammatory Mediators'!B$3:W$147,21,FALSE)</f>
        <v>#N/A</v>
      </c>
      <c r="DF148" t="e">
        <f>VLOOKUP(B148,'Inflammatory Mediators'!B$3:W$147,22,FALSE)</f>
        <v>#N/A</v>
      </c>
      <c r="DG148" t="s">
        <v>281</v>
      </c>
      <c r="DH148" t="s">
        <v>281</v>
      </c>
    </row>
    <row r="149" spans="1:112" x14ac:dyDescent="0.25">
      <c r="A149" t="s">
        <v>281</v>
      </c>
      <c r="B149">
        <v>497667</v>
      </c>
      <c r="C149">
        <v>569144</v>
      </c>
      <c r="D149" t="s">
        <v>108</v>
      </c>
      <c r="E149">
        <v>0</v>
      </c>
      <c r="F149">
        <v>1</v>
      </c>
      <c r="G149">
        <v>1</v>
      </c>
      <c r="H149">
        <v>79</v>
      </c>
      <c r="I149">
        <v>0</v>
      </c>
      <c r="J149">
        <v>0</v>
      </c>
      <c r="K149">
        <v>170.2</v>
      </c>
      <c r="L149">
        <v>84.3</v>
      </c>
      <c r="M149">
        <v>29.101036866836694</v>
      </c>
      <c r="N149" t="s">
        <v>109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5</v>
      </c>
      <c r="V149">
        <v>0</v>
      </c>
      <c r="W149">
        <v>2</v>
      </c>
      <c r="X149">
        <v>0</v>
      </c>
      <c r="Y149">
        <v>4</v>
      </c>
      <c r="Z149">
        <v>3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1</v>
      </c>
      <c r="BM149">
        <v>0</v>
      </c>
      <c r="BN149" t="s">
        <v>109</v>
      </c>
      <c r="BO149" t="s">
        <v>109</v>
      </c>
      <c r="BP149">
        <v>19</v>
      </c>
      <c r="BQ149">
        <v>24</v>
      </c>
      <c r="BR149" t="s">
        <v>109</v>
      </c>
      <c r="BS149" t="s">
        <v>109</v>
      </c>
      <c r="BT149">
        <v>575.4</v>
      </c>
      <c r="BU149">
        <v>0.48</v>
      </c>
      <c r="BV149" t="s">
        <v>109</v>
      </c>
      <c r="BW149">
        <v>431.9</v>
      </c>
      <c r="BX149">
        <v>208</v>
      </c>
      <c r="BY149">
        <v>1.8</v>
      </c>
      <c r="BZ149">
        <v>7.0000000000000007E-2</v>
      </c>
      <c r="CA149">
        <v>132</v>
      </c>
      <c r="CB149">
        <v>0.9</v>
      </c>
      <c r="CC149">
        <v>1</v>
      </c>
      <c r="CD149">
        <v>2</v>
      </c>
      <c r="CE149">
        <v>5</v>
      </c>
      <c r="CF149">
        <v>5</v>
      </c>
      <c r="CK149">
        <v>1</v>
      </c>
      <c r="CL149" t="e">
        <f>VLOOKUP(B149,'Inflammatory Mediators'!B$3:W$147,2,FALSE)</f>
        <v>#N/A</v>
      </c>
      <c r="CM149" t="e">
        <f>VLOOKUP(B149,'Inflammatory Mediators'!B$3:W$147,3,FALSE)</f>
        <v>#N/A</v>
      </c>
      <c r="CN149" t="e">
        <f>VLOOKUP(B149,'Inflammatory Mediators'!B$3:W$147,4,FALSE)</f>
        <v>#N/A</v>
      </c>
      <c r="CO149" t="e">
        <f>VLOOKUP(B149,'Inflammatory Mediators'!B$3:W$147,5,FALSE)</f>
        <v>#N/A</v>
      </c>
      <c r="CP149" t="e">
        <f>VLOOKUP(B149,'Inflammatory Mediators'!B$3:W$147,6,FALSE)</f>
        <v>#N/A</v>
      </c>
      <c r="CQ149" t="e">
        <f>VLOOKUP(B149,'Inflammatory Mediators'!B$3:W$147,7,FALSE)</f>
        <v>#N/A</v>
      </c>
      <c r="CR149" t="e">
        <f>VLOOKUP(B149,'Inflammatory Mediators'!B$3:W$147,8,FALSE)</f>
        <v>#N/A</v>
      </c>
      <c r="CS149" t="e">
        <f>VLOOKUP(B149,'Inflammatory Mediators'!B$3:W$147,9,FALSE)</f>
        <v>#N/A</v>
      </c>
      <c r="CT149" t="e">
        <f>VLOOKUP(B149,'Inflammatory Mediators'!B$3:W$147,10,FALSE)</f>
        <v>#N/A</v>
      </c>
      <c r="CU149" t="e">
        <f>VLOOKUP(B149,'Inflammatory Mediators'!B$3:W$147,11,FALSE)</f>
        <v>#N/A</v>
      </c>
      <c r="CV149" t="e">
        <f>VLOOKUP(B149,'Inflammatory Mediators'!B$3:W$147,12,FALSE)</f>
        <v>#N/A</v>
      </c>
      <c r="CW149" t="e">
        <f>VLOOKUP(B149,'Inflammatory Mediators'!B$3:W$147,13,FALSE)</f>
        <v>#N/A</v>
      </c>
      <c r="CX149" t="e">
        <f>VLOOKUP(B149,'Inflammatory Mediators'!B$3:W$147,14,FALSE)</f>
        <v>#N/A</v>
      </c>
      <c r="CY149" t="e">
        <f>VLOOKUP(B149,'Inflammatory Mediators'!B$3:W$147,15,FALSE)</f>
        <v>#N/A</v>
      </c>
      <c r="CZ149" t="e">
        <f>VLOOKUP(B149,'Inflammatory Mediators'!B$3:W$147,16,FALSE)</f>
        <v>#N/A</v>
      </c>
      <c r="DA149" t="e">
        <f>VLOOKUP(B149,'Inflammatory Mediators'!B$3:W$147,17,FALSE)</f>
        <v>#N/A</v>
      </c>
      <c r="DB149" t="e">
        <f>VLOOKUP(B149,'Inflammatory Mediators'!B$3:W$147,18,FALSE)</f>
        <v>#N/A</v>
      </c>
      <c r="DC149" t="e">
        <f>VLOOKUP(B149,'Inflammatory Mediators'!B$3:W$147,19,FALSE)</f>
        <v>#N/A</v>
      </c>
      <c r="DD149" t="e">
        <f>VLOOKUP(B149,'Inflammatory Mediators'!B$3:W$147,20,FALSE)</f>
        <v>#N/A</v>
      </c>
      <c r="DE149" t="e">
        <f>VLOOKUP(B149,'Inflammatory Mediators'!B$3:W$147,21,FALSE)</f>
        <v>#N/A</v>
      </c>
      <c r="DF149" t="e">
        <f>VLOOKUP(B149,'Inflammatory Mediators'!B$3:W$147,22,FALSE)</f>
        <v>#N/A</v>
      </c>
      <c r="DG149" t="s">
        <v>281</v>
      </c>
      <c r="DH149" t="s">
        <v>281</v>
      </c>
    </row>
    <row r="150" spans="1:112" x14ac:dyDescent="0.25">
      <c r="A150" t="s">
        <v>281</v>
      </c>
      <c r="B150">
        <v>215990</v>
      </c>
      <c r="C150">
        <v>287467</v>
      </c>
      <c r="D150" t="s">
        <v>108</v>
      </c>
      <c r="E150">
        <v>0</v>
      </c>
      <c r="F150">
        <v>1</v>
      </c>
      <c r="G150">
        <v>1</v>
      </c>
      <c r="H150">
        <v>57</v>
      </c>
      <c r="I150">
        <v>0</v>
      </c>
      <c r="J150">
        <v>0</v>
      </c>
      <c r="K150">
        <v>160</v>
      </c>
      <c r="L150">
        <v>87.6</v>
      </c>
      <c r="M150">
        <v>34.218749999999993</v>
      </c>
      <c r="N150" t="s">
        <v>110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6</v>
      </c>
      <c r="V150">
        <v>0</v>
      </c>
      <c r="W150">
        <v>2</v>
      </c>
      <c r="X150">
        <v>0</v>
      </c>
      <c r="Y150">
        <v>1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1</v>
      </c>
      <c r="BM150">
        <v>0</v>
      </c>
      <c r="BN150" t="s">
        <v>109</v>
      </c>
      <c r="BO150" t="s">
        <v>109</v>
      </c>
      <c r="BP150">
        <v>35</v>
      </c>
      <c r="BQ150">
        <v>80</v>
      </c>
      <c r="BR150" t="s">
        <v>109</v>
      </c>
      <c r="BS150" t="s">
        <v>109</v>
      </c>
      <c r="BT150">
        <v>558.29999999999995</v>
      </c>
      <c r="BU150">
        <v>0.94</v>
      </c>
      <c r="BV150" t="s">
        <v>109</v>
      </c>
      <c r="BW150">
        <v>472</v>
      </c>
      <c r="BX150">
        <v>252</v>
      </c>
      <c r="BY150" t="s">
        <v>109</v>
      </c>
      <c r="BZ150">
        <v>0.53</v>
      </c>
      <c r="CA150">
        <v>101</v>
      </c>
      <c r="CB150">
        <v>1.28</v>
      </c>
      <c r="CC150">
        <v>0</v>
      </c>
      <c r="CD150">
        <v>1</v>
      </c>
      <c r="CE150">
        <v>5</v>
      </c>
      <c r="CF150">
        <v>4</v>
      </c>
      <c r="CK150">
        <v>2</v>
      </c>
      <c r="CL150" t="e">
        <f>VLOOKUP(B150,'Inflammatory Mediators'!B$3:W$147,2,FALSE)</f>
        <v>#N/A</v>
      </c>
      <c r="CM150" t="e">
        <f>VLOOKUP(B150,'Inflammatory Mediators'!B$3:W$147,3,FALSE)</f>
        <v>#N/A</v>
      </c>
      <c r="CN150" t="e">
        <f>VLOOKUP(B150,'Inflammatory Mediators'!B$3:W$147,4,FALSE)</f>
        <v>#N/A</v>
      </c>
      <c r="CO150" t="e">
        <f>VLOOKUP(B150,'Inflammatory Mediators'!B$3:W$147,5,FALSE)</f>
        <v>#N/A</v>
      </c>
      <c r="CP150" t="e">
        <f>VLOOKUP(B150,'Inflammatory Mediators'!B$3:W$147,6,FALSE)</f>
        <v>#N/A</v>
      </c>
      <c r="CQ150" t="e">
        <f>VLOOKUP(B150,'Inflammatory Mediators'!B$3:W$147,7,FALSE)</f>
        <v>#N/A</v>
      </c>
      <c r="CR150" t="e">
        <f>VLOOKUP(B150,'Inflammatory Mediators'!B$3:W$147,8,FALSE)</f>
        <v>#N/A</v>
      </c>
      <c r="CS150" t="e">
        <f>VLOOKUP(B150,'Inflammatory Mediators'!B$3:W$147,9,FALSE)</f>
        <v>#N/A</v>
      </c>
      <c r="CT150" t="e">
        <f>VLOOKUP(B150,'Inflammatory Mediators'!B$3:W$147,10,FALSE)</f>
        <v>#N/A</v>
      </c>
      <c r="CU150" t="e">
        <f>VLOOKUP(B150,'Inflammatory Mediators'!B$3:W$147,11,FALSE)</f>
        <v>#N/A</v>
      </c>
      <c r="CV150" t="e">
        <f>VLOOKUP(B150,'Inflammatory Mediators'!B$3:W$147,12,FALSE)</f>
        <v>#N/A</v>
      </c>
      <c r="CW150" t="e">
        <f>VLOOKUP(B150,'Inflammatory Mediators'!B$3:W$147,13,FALSE)</f>
        <v>#N/A</v>
      </c>
      <c r="CX150" t="e">
        <f>VLOOKUP(B150,'Inflammatory Mediators'!B$3:W$147,14,FALSE)</f>
        <v>#N/A</v>
      </c>
      <c r="CY150" t="e">
        <f>VLOOKUP(B150,'Inflammatory Mediators'!B$3:W$147,15,FALSE)</f>
        <v>#N/A</v>
      </c>
      <c r="CZ150" t="e">
        <f>VLOOKUP(B150,'Inflammatory Mediators'!B$3:W$147,16,FALSE)</f>
        <v>#N/A</v>
      </c>
      <c r="DA150" t="e">
        <f>VLOOKUP(B150,'Inflammatory Mediators'!B$3:W$147,17,FALSE)</f>
        <v>#N/A</v>
      </c>
      <c r="DB150" t="e">
        <f>VLOOKUP(B150,'Inflammatory Mediators'!B$3:W$147,18,FALSE)</f>
        <v>#N/A</v>
      </c>
      <c r="DC150" t="e">
        <f>VLOOKUP(B150,'Inflammatory Mediators'!B$3:W$147,19,FALSE)</f>
        <v>#N/A</v>
      </c>
      <c r="DD150" t="e">
        <f>VLOOKUP(B150,'Inflammatory Mediators'!B$3:W$147,20,FALSE)</f>
        <v>#N/A</v>
      </c>
      <c r="DE150" t="e">
        <f>VLOOKUP(B150,'Inflammatory Mediators'!B$3:W$147,21,FALSE)</f>
        <v>#N/A</v>
      </c>
      <c r="DF150" t="e">
        <f>VLOOKUP(B150,'Inflammatory Mediators'!B$3:W$147,22,FALSE)</f>
        <v>#N/A</v>
      </c>
      <c r="DG150" t="s">
        <v>281</v>
      </c>
      <c r="DH150" t="s">
        <v>281</v>
      </c>
    </row>
    <row r="151" spans="1:112" x14ac:dyDescent="0.25">
      <c r="A151" t="s">
        <v>281</v>
      </c>
      <c r="B151">
        <v>471247</v>
      </c>
      <c r="C151">
        <v>542724</v>
      </c>
      <c r="D151" t="s">
        <v>108</v>
      </c>
      <c r="E151">
        <v>0</v>
      </c>
      <c r="F151">
        <v>1</v>
      </c>
      <c r="G151">
        <v>1</v>
      </c>
      <c r="H151">
        <v>62</v>
      </c>
      <c r="I151">
        <v>0</v>
      </c>
      <c r="J151">
        <v>0</v>
      </c>
      <c r="K151">
        <v>170.2</v>
      </c>
      <c r="L151">
        <v>69.7</v>
      </c>
      <c r="M151">
        <v>24.060999639602819</v>
      </c>
      <c r="N151" t="s">
        <v>109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3</v>
      </c>
      <c r="V151">
        <v>0</v>
      </c>
      <c r="W151">
        <v>2</v>
      </c>
      <c r="X151">
        <v>0</v>
      </c>
      <c r="Y151">
        <v>2</v>
      </c>
      <c r="Z151">
        <v>2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2</v>
      </c>
      <c r="BM151">
        <v>0</v>
      </c>
      <c r="BN151" t="s">
        <v>109</v>
      </c>
      <c r="BO151">
        <v>93</v>
      </c>
      <c r="BP151">
        <v>26</v>
      </c>
      <c r="BQ151">
        <v>38</v>
      </c>
      <c r="BR151">
        <v>10.688000000000001</v>
      </c>
      <c r="BS151" t="s">
        <v>109</v>
      </c>
      <c r="BT151" t="s">
        <v>109</v>
      </c>
      <c r="BU151">
        <v>6.78</v>
      </c>
      <c r="BV151" t="s">
        <v>109</v>
      </c>
      <c r="BW151">
        <v>266.39999999999998</v>
      </c>
      <c r="BX151">
        <v>439</v>
      </c>
      <c r="BY151">
        <v>93</v>
      </c>
      <c r="BZ151">
        <v>0.15</v>
      </c>
      <c r="CA151">
        <v>100</v>
      </c>
      <c r="CB151">
        <v>1.1200000000000001</v>
      </c>
      <c r="CC151">
        <v>0</v>
      </c>
      <c r="CD151">
        <v>0</v>
      </c>
      <c r="CE151">
        <v>5</v>
      </c>
      <c r="CF151">
        <v>5</v>
      </c>
      <c r="CK151">
        <v>1</v>
      </c>
      <c r="CL151" t="e">
        <f>VLOOKUP(B151,'Inflammatory Mediators'!B$3:W$147,2,FALSE)</f>
        <v>#N/A</v>
      </c>
      <c r="CM151" t="e">
        <f>VLOOKUP(B151,'Inflammatory Mediators'!B$3:W$147,3,FALSE)</f>
        <v>#N/A</v>
      </c>
      <c r="CN151" t="e">
        <f>VLOOKUP(B151,'Inflammatory Mediators'!B$3:W$147,4,FALSE)</f>
        <v>#N/A</v>
      </c>
      <c r="CO151" t="e">
        <f>VLOOKUP(B151,'Inflammatory Mediators'!B$3:W$147,5,FALSE)</f>
        <v>#N/A</v>
      </c>
      <c r="CP151" t="e">
        <f>VLOOKUP(B151,'Inflammatory Mediators'!B$3:W$147,6,FALSE)</f>
        <v>#N/A</v>
      </c>
      <c r="CQ151" t="e">
        <f>VLOOKUP(B151,'Inflammatory Mediators'!B$3:W$147,7,FALSE)</f>
        <v>#N/A</v>
      </c>
      <c r="CR151" t="e">
        <f>VLOOKUP(B151,'Inflammatory Mediators'!B$3:W$147,8,FALSE)</f>
        <v>#N/A</v>
      </c>
      <c r="CS151" t="e">
        <f>VLOOKUP(B151,'Inflammatory Mediators'!B$3:W$147,9,FALSE)</f>
        <v>#N/A</v>
      </c>
      <c r="CT151" t="e">
        <f>VLOOKUP(B151,'Inflammatory Mediators'!B$3:W$147,10,FALSE)</f>
        <v>#N/A</v>
      </c>
      <c r="CU151" t="e">
        <f>VLOOKUP(B151,'Inflammatory Mediators'!B$3:W$147,11,FALSE)</f>
        <v>#N/A</v>
      </c>
      <c r="CV151" t="e">
        <f>VLOOKUP(B151,'Inflammatory Mediators'!B$3:W$147,12,FALSE)</f>
        <v>#N/A</v>
      </c>
      <c r="CW151" t="e">
        <f>VLOOKUP(B151,'Inflammatory Mediators'!B$3:W$147,13,FALSE)</f>
        <v>#N/A</v>
      </c>
      <c r="CX151" t="e">
        <f>VLOOKUP(B151,'Inflammatory Mediators'!B$3:W$147,14,FALSE)</f>
        <v>#N/A</v>
      </c>
      <c r="CY151" t="e">
        <f>VLOOKUP(B151,'Inflammatory Mediators'!B$3:W$147,15,FALSE)</f>
        <v>#N/A</v>
      </c>
      <c r="CZ151" t="e">
        <f>VLOOKUP(B151,'Inflammatory Mediators'!B$3:W$147,16,FALSE)</f>
        <v>#N/A</v>
      </c>
      <c r="DA151" t="e">
        <f>VLOOKUP(B151,'Inflammatory Mediators'!B$3:W$147,17,FALSE)</f>
        <v>#N/A</v>
      </c>
      <c r="DB151" t="e">
        <f>VLOOKUP(B151,'Inflammatory Mediators'!B$3:W$147,18,FALSE)</f>
        <v>#N/A</v>
      </c>
      <c r="DC151" t="e">
        <f>VLOOKUP(B151,'Inflammatory Mediators'!B$3:W$147,19,FALSE)</f>
        <v>#N/A</v>
      </c>
      <c r="DD151" t="e">
        <f>VLOOKUP(B151,'Inflammatory Mediators'!B$3:W$147,20,FALSE)</f>
        <v>#N/A</v>
      </c>
      <c r="DE151" t="e">
        <f>VLOOKUP(B151,'Inflammatory Mediators'!B$3:W$147,21,FALSE)</f>
        <v>#N/A</v>
      </c>
      <c r="DF151" t="e">
        <f>VLOOKUP(B151,'Inflammatory Mediators'!B$3:W$147,22,FALSE)</f>
        <v>#N/A</v>
      </c>
      <c r="DG151" t="s">
        <v>281</v>
      </c>
      <c r="DH151" t="s">
        <v>281</v>
      </c>
    </row>
    <row r="152" spans="1:112" x14ac:dyDescent="0.25">
      <c r="A152" t="s">
        <v>281</v>
      </c>
      <c r="B152">
        <v>441881</v>
      </c>
      <c r="C152">
        <v>513358</v>
      </c>
      <c r="D152" t="s">
        <v>108</v>
      </c>
      <c r="E152">
        <v>0</v>
      </c>
      <c r="F152">
        <v>1</v>
      </c>
      <c r="G152">
        <v>1</v>
      </c>
      <c r="H152">
        <v>55</v>
      </c>
      <c r="I152">
        <v>1</v>
      </c>
      <c r="J152">
        <v>2</v>
      </c>
      <c r="K152">
        <v>177.8</v>
      </c>
      <c r="L152">
        <v>85.1</v>
      </c>
      <c r="M152">
        <v>26.919441593985226</v>
      </c>
      <c r="N152" t="s">
        <v>109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7</v>
      </c>
      <c r="V152">
        <v>0</v>
      </c>
      <c r="W152">
        <v>2</v>
      </c>
      <c r="X152">
        <v>0</v>
      </c>
      <c r="Y152">
        <v>1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0</v>
      </c>
      <c r="BN152" t="s">
        <v>109</v>
      </c>
      <c r="BO152" t="s">
        <v>109</v>
      </c>
      <c r="BP152">
        <v>83</v>
      </c>
      <c r="BQ152">
        <v>60</v>
      </c>
      <c r="BR152" t="s">
        <v>109</v>
      </c>
      <c r="BS152" t="s">
        <v>109</v>
      </c>
      <c r="BT152" t="s">
        <v>114</v>
      </c>
      <c r="BU152">
        <v>0.46</v>
      </c>
      <c r="BV152" t="s">
        <v>109</v>
      </c>
      <c r="BW152">
        <v>644.9</v>
      </c>
      <c r="BX152">
        <v>210</v>
      </c>
      <c r="BY152">
        <v>1.7</v>
      </c>
      <c r="BZ152">
        <v>0.12</v>
      </c>
      <c r="CA152">
        <v>160</v>
      </c>
      <c r="CB152">
        <v>0.54</v>
      </c>
      <c r="CC152">
        <v>0</v>
      </c>
      <c r="CD152">
        <v>0</v>
      </c>
      <c r="CE152">
        <v>5</v>
      </c>
      <c r="CF152">
        <v>5</v>
      </c>
      <c r="CG152">
        <v>4</v>
      </c>
      <c r="CK152">
        <v>1</v>
      </c>
      <c r="CL152" t="e">
        <f>VLOOKUP(B152,'Inflammatory Mediators'!B$3:W$147,2,FALSE)</f>
        <v>#N/A</v>
      </c>
      <c r="CM152" t="e">
        <f>VLOOKUP(B152,'Inflammatory Mediators'!B$3:W$147,3,FALSE)</f>
        <v>#N/A</v>
      </c>
      <c r="CN152" t="e">
        <f>VLOOKUP(B152,'Inflammatory Mediators'!B$3:W$147,4,FALSE)</f>
        <v>#N/A</v>
      </c>
      <c r="CO152" t="e">
        <f>VLOOKUP(B152,'Inflammatory Mediators'!B$3:W$147,5,FALSE)</f>
        <v>#N/A</v>
      </c>
      <c r="CP152" t="e">
        <f>VLOOKUP(B152,'Inflammatory Mediators'!B$3:W$147,6,FALSE)</f>
        <v>#N/A</v>
      </c>
      <c r="CQ152" t="e">
        <f>VLOOKUP(B152,'Inflammatory Mediators'!B$3:W$147,7,FALSE)</f>
        <v>#N/A</v>
      </c>
      <c r="CR152" t="e">
        <f>VLOOKUP(B152,'Inflammatory Mediators'!B$3:W$147,8,FALSE)</f>
        <v>#N/A</v>
      </c>
      <c r="CS152" t="e">
        <f>VLOOKUP(B152,'Inflammatory Mediators'!B$3:W$147,9,FALSE)</f>
        <v>#N/A</v>
      </c>
      <c r="CT152" t="e">
        <f>VLOOKUP(B152,'Inflammatory Mediators'!B$3:W$147,10,FALSE)</f>
        <v>#N/A</v>
      </c>
      <c r="CU152" t="e">
        <f>VLOOKUP(B152,'Inflammatory Mediators'!B$3:W$147,11,FALSE)</f>
        <v>#N/A</v>
      </c>
      <c r="CV152" t="e">
        <f>VLOOKUP(B152,'Inflammatory Mediators'!B$3:W$147,12,FALSE)</f>
        <v>#N/A</v>
      </c>
      <c r="CW152" t="e">
        <f>VLOOKUP(B152,'Inflammatory Mediators'!B$3:W$147,13,FALSE)</f>
        <v>#N/A</v>
      </c>
      <c r="CX152" t="e">
        <f>VLOOKUP(B152,'Inflammatory Mediators'!B$3:W$147,14,FALSE)</f>
        <v>#N/A</v>
      </c>
      <c r="CY152" t="e">
        <f>VLOOKUP(B152,'Inflammatory Mediators'!B$3:W$147,15,FALSE)</f>
        <v>#N/A</v>
      </c>
      <c r="CZ152" t="e">
        <f>VLOOKUP(B152,'Inflammatory Mediators'!B$3:W$147,16,FALSE)</f>
        <v>#N/A</v>
      </c>
      <c r="DA152" t="e">
        <f>VLOOKUP(B152,'Inflammatory Mediators'!B$3:W$147,17,FALSE)</f>
        <v>#N/A</v>
      </c>
      <c r="DB152" t="e">
        <f>VLOOKUP(B152,'Inflammatory Mediators'!B$3:W$147,18,FALSE)</f>
        <v>#N/A</v>
      </c>
      <c r="DC152" t="e">
        <f>VLOOKUP(B152,'Inflammatory Mediators'!B$3:W$147,19,FALSE)</f>
        <v>#N/A</v>
      </c>
      <c r="DD152" t="e">
        <f>VLOOKUP(B152,'Inflammatory Mediators'!B$3:W$147,20,FALSE)</f>
        <v>#N/A</v>
      </c>
      <c r="DE152" t="e">
        <f>VLOOKUP(B152,'Inflammatory Mediators'!B$3:W$147,21,FALSE)</f>
        <v>#N/A</v>
      </c>
      <c r="DF152" t="e">
        <f>VLOOKUP(B152,'Inflammatory Mediators'!B$3:W$147,22,FALSE)</f>
        <v>#N/A</v>
      </c>
      <c r="DG152" t="s">
        <v>281</v>
      </c>
      <c r="DH152" t="s">
        <v>281</v>
      </c>
    </row>
    <row r="153" spans="1:112" x14ac:dyDescent="0.25">
      <c r="A153" t="s">
        <v>281</v>
      </c>
      <c r="B153">
        <v>8044165</v>
      </c>
      <c r="C153">
        <v>8115642</v>
      </c>
      <c r="D153" t="s">
        <v>108</v>
      </c>
      <c r="E153">
        <v>0</v>
      </c>
      <c r="F153">
        <v>1</v>
      </c>
      <c r="G153">
        <v>1</v>
      </c>
      <c r="H153">
        <v>38</v>
      </c>
      <c r="I153">
        <v>1</v>
      </c>
      <c r="J153">
        <v>0</v>
      </c>
      <c r="K153">
        <v>157.5</v>
      </c>
      <c r="L153">
        <v>75</v>
      </c>
      <c r="M153">
        <v>30.234315948601665</v>
      </c>
      <c r="N153" t="s">
        <v>110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4</v>
      </c>
      <c r="V153">
        <v>0</v>
      </c>
      <c r="W153">
        <v>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1</v>
      </c>
      <c r="AU153">
        <v>0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2</v>
      </c>
      <c r="BM153">
        <v>0</v>
      </c>
      <c r="BN153" t="s">
        <v>109</v>
      </c>
      <c r="BO153" t="s">
        <v>109</v>
      </c>
      <c r="BP153">
        <v>66</v>
      </c>
      <c r="BQ153">
        <v>43</v>
      </c>
      <c r="BR153" t="s">
        <v>109</v>
      </c>
      <c r="BS153" t="s">
        <v>109</v>
      </c>
      <c r="BT153">
        <v>699.8</v>
      </c>
      <c r="BU153">
        <v>0.37</v>
      </c>
      <c r="BV153" t="s">
        <v>109</v>
      </c>
      <c r="BW153">
        <v>1282</v>
      </c>
      <c r="BX153">
        <v>292</v>
      </c>
      <c r="BY153">
        <v>1</v>
      </c>
      <c r="BZ153">
        <v>0.08</v>
      </c>
      <c r="CA153">
        <v>160</v>
      </c>
      <c r="CB153">
        <v>0.53</v>
      </c>
      <c r="CC153">
        <v>0</v>
      </c>
      <c r="CD153">
        <v>1</v>
      </c>
      <c r="CE153">
        <v>5</v>
      </c>
      <c r="CF153">
        <v>5</v>
      </c>
      <c r="CK153">
        <v>1</v>
      </c>
      <c r="CL153" t="e">
        <f>VLOOKUP(B153,'Inflammatory Mediators'!B$3:W$147,2,FALSE)</f>
        <v>#N/A</v>
      </c>
      <c r="CM153" t="e">
        <f>VLOOKUP(B153,'Inflammatory Mediators'!B$3:W$147,3,FALSE)</f>
        <v>#N/A</v>
      </c>
      <c r="CN153" t="e">
        <f>VLOOKUP(B153,'Inflammatory Mediators'!B$3:W$147,4,FALSE)</f>
        <v>#N/A</v>
      </c>
      <c r="CO153" t="e">
        <f>VLOOKUP(B153,'Inflammatory Mediators'!B$3:W$147,5,FALSE)</f>
        <v>#N/A</v>
      </c>
      <c r="CP153" t="e">
        <f>VLOOKUP(B153,'Inflammatory Mediators'!B$3:W$147,6,FALSE)</f>
        <v>#N/A</v>
      </c>
      <c r="CQ153" t="e">
        <f>VLOOKUP(B153,'Inflammatory Mediators'!B$3:W$147,7,FALSE)</f>
        <v>#N/A</v>
      </c>
      <c r="CR153" t="e">
        <f>VLOOKUP(B153,'Inflammatory Mediators'!B$3:W$147,8,FALSE)</f>
        <v>#N/A</v>
      </c>
      <c r="CS153" t="e">
        <f>VLOOKUP(B153,'Inflammatory Mediators'!B$3:W$147,9,FALSE)</f>
        <v>#N/A</v>
      </c>
      <c r="CT153" t="e">
        <f>VLOOKUP(B153,'Inflammatory Mediators'!B$3:W$147,10,FALSE)</f>
        <v>#N/A</v>
      </c>
      <c r="CU153" t="e">
        <f>VLOOKUP(B153,'Inflammatory Mediators'!B$3:W$147,11,FALSE)</f>
        <v>#N/A</v>
      </c>
      <c r="CV153" t="e">
        <f>VLOOKUP(B153,'Inflammatory Mediators'!B$3:W$147,12,FALSE)</f>
        <v>#N/A</v>
      </c>
      <c r="CW153" t="e">
        <f>VLOOKUP(B153,'Inflammatory Mediators'!B$3:W$147,13,FALSE)</f>
        <v>#N/A</v>
      </c>
      <c r="CX153" t="e">
        <f>VLOOKUP(B153,'Inflammatory Mediators'!B$3:W$147,14,FALSE)</f>
        <v>#N/A</v>
      </c>
      <c r="CY153" t="e">
        <f>VLOOKUP(B153,'Inflammatory Mediators'!B$3:W$147,15,FALSE)</f>
        <v>#N/A</v>
      </c>
      <c r="CZ153" t="e">
        <f>VLOOKUP(B153,'Inflammatory Mediators'!B$3:W$147,16,FALSE)</f>
        <v>#N/A</v>
      </c>
      <c r="DA153" t="e">
        <f>VLOOKUP(B153,'Inflammatory Mediators'!B$3:W$147,17,FALSE)</f>
        <v>#N/A</v>
      </c>
      <c r="DB153" t="e">
        <f>VLOOKUP(B153,'Inflammatory Mediators'!B$3:W$147,18,FALSE)</f>
        <v>#N/A</v>
      </c>
      <c r="DC153" t="e">
        <f>VLOOKUP(B153,'Inflammatory Mediators'!B$3:W$147,19,FALSE)</f>
        <v>#N/A</v>
      </c>
      <c r="DD153" t="e">
        <f>VLOOKUP(B153,'Inflammatory Mediators'!B$3:W$147,20,FALSE)</f>
        <v>#N/A</v>
      </c>
      <c r="DE153" t="e">
        <f>VLOOKUP(B153,'Inflammatory Mediators'!B$3:W$147,21,FALSE)</f>
        <v>#N/A</v>
      </c>
      <c r="DF153" t="e">
        <f>VLOOKUP(B153,'Inflammatory Mediators'!B$3:W$147,22,FALSE)</f>
        <v>#N/A</v>
      </c>
      <c r="DG153" t="s">
        <v>281</v>
      </c>
      <c r="DH153" t="s">
        <v>281</v>
      </c>
    </row>
    <row r="154" spans="1:112" x14ac:dyDescent="0.25">
      <c r="A154" t="s">
        <v>281</v>
      </c>
      <c r="B154">
        <v>171045</v>
      </c>
      <c r="C154">
        <v>242522</v>
      </c>
      <c r="D154" t="s">
        <v>2</v>
      </c>
      <c r="E154">
        <v>1</v>
      </c>
      <c r="F154">
        <v>1</v>
      </c>
      <c r="G154">
        <v>1</v>
      </c>
      <c r="H154">
        <v>75</v>
      </c>
      <c r="I154">
        <v>0</v>
      </c>
      <c r="J154">
        <v>0</v>
      </c>
      <c r="K154">
        <v>188</v>
      </c>
      <c r="L154">
        <v>96</v>
      </c>
      <c r="M154">
        <v>27.16161158895428</v>
      </c>
      <c r="N154" t="s">
        <v>109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</v>
      </c>
      <c r="V154">
        <v>0</v>
      </c>
      <c r="W154">
        <v>3</v>
      </c>
      <c r="X154">
        <v>0</v>
      </c>
      <c r="Y154">
        <v>3</v>
      </c>
      <c r="Z154">
        <v>3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2</v>
      </c>
      <c r="BM154">
        <v>0</v>
      </c>
      <c r="BN154" t="s">
        <v>109</v>
      </c>
      <c r="BO154" t="s">
        <v>109</v>
      </c>
      <c r="BP154">
        <v>40</v>
      </c>
      <c r="BQ154">
        <v>46</v>
      </c>
      <c r="BR154" t="s">
        <v>109</v>
      </c>
      <c r="BS154" t="s">
        <v>109</v>
      </c>
      <c r="BT154">
        <v>509</v>
      </c>
      <c r="BU154">
        <v>700</v>
      </c>
      <c r="BV154" t="s">
        <v>109</v>
      </c>
      <c r="BW154">
        <v>826.4</v>
      </c>
      <c r="BX154">
        <v>221</v>
      </c>
      <c r="BY154">
        <v>1.7</v>
      </c>
      <c r="BZ154">
        <v>7.0000000000000007E-2</v>
      </c>
      <c r="CA154">
        <v>107</v>
      </c>
      <c r="CB154">
        <v>0.85</v>
      </c>
      <c r="CC154">
        <v>0</v>
      </c>
      <c r="CD154">
        <v>0</v>
      </c>
      <c r="CE154">
        <v>5</v>
      </c>
      <c r="CF154">
        <v>4</v>
      </c>
      <c r="CK154">
        <v>1</v>
      </c>
      <c r="CL154" t="e">
        <f>VLOOKUP(B154,'Inflammatory Mediators'!B$3:W$147,2,FALSE)</f>
        <v>#N/A</v>
      </c>
      <c r="CM154" t="e">
        <f>VLOOKUP(B154,'Inflammatory Mediators'!B$3:W$147,3,FALSE)</f>
        <v>#N/A</v>
      </c>
      <c r="CN154" t="e">
        <f>VLOOKUP(B154,'Inflammatory Mediators'!B$3:W$147,4,FALSE)</f>
        <v>#N/A</v>
      </c>
      <c r="CO154" t="e">
        <f>VLOOKUP(B154,'Inflammatory Mediators'!B$3:W$147,5,FALSE)</f>
        <v>#N/A</v>
      </c>
      <c r="CP154" t="e">
        <f>VLOOKUP(B154,'Inflammatory Mediators'!B$3:W$147,6,FALSE)</f>
        <v>#N/A</v>
      </c>
      <c r="CQ154" t="e">
        <f>VLOOKUP(B154,'Inflammatory Mediators'!B$3:W$147,7,FALSE)</f>
        <v>#N/A</v>
      </c>
      <c r="CR154" t="e">
        <f>VLOOKUP(B154,'Inflammatory Mediators'!B$3:W$147,8,FALSE)</f>
        <v>#N/A</v>
      </c>
      <c r="CS154" t="e">
        <f>VLOOKUP(B154,'Inflammatory Mediators'!B$3:W$147,9,FALSE)</f>
        <v>#N/A</v>
      </c>
      <c r="CT154" t="e">
        <f>VLOOKUP(B154,'Inflammatory Mediators'!B$3:W$147,10,FALSE)</f>
        <v>#N/A</v>
      </c>
      <c r="CU154" t="e">
        <f>VLOOKUP(B154,'Inflammatory Mediators'!B$3:W$147,11,FALSE)</f>
        <v>#N/A</v>
      </c>
      <c r="CV154" t="e">
        <f>VLOOKUP(B154,'Inflammatory Mediators'!B$3:W$147,12,FALSE)</f>
        <v>#N/A</v>
      </c>
      <c r="CW154" t="e">
        <f>VLOOKUP(B154,'Inflammatory Mediators'!B$3:W$147,13,FALSE)</f>
        <v>#N/A</v>
      </c>
      <c r="CX154" t="e">
        <f>VLOOKUP(B154,'Inflammatory Mediators'!B$3:W$147,14,FALSE)</f>
        <v>#N/A</v>
      </c>
      <c r="CY154" t="e">
        <f>VLOOKUP(B154,'Inflammatory Mediators'!B$3:W$147,15,FALSE)</f>
        <v>#N/A</v>
      </c>
      <c r="CZ154" t="e">
        <f>VLOOKUP(B154,'Inflammatory Mediators'!B$3:W$147,16,FALSE)</f>
        <v>#N/A</v>
      </c>
      <c r="DA154" t="e">
        <f>VLOOKUP(B154,'Inflammatory Mediators'!B$3:W$147,17,FALSE)</f>
        <v>#N/A</v>
      </c>
      <c r="DB154" t="e">
        <f>VLOOKUP(B154,'Inflammatory Mediators'!B$3:W$147,18,FALSE)</f>
        <v>#N/A</v>
      </c>
      <c r="DC154" t="e">
        <f>VLOOKUP(B154,'Inflammatory Mediators'!B$3:W$147,19,FALSE)</f>
        <v>#N/A</v>
      </c>
      <c r="DD154" t="e">
        <f>VLOOKUP(B154,'Inflammatory Mediators'!B$3:W$147,20,FALSE)</f>
        <v>#N/A</v>
      </c>
      <c r="DE154" t="e">
        <f>VLOOKUP(B154,'Inflammatory Mediators'!B$3:W$147,21,FALSE)</f>
        <v>#N/A</v>
      </c>
      <c r="DF154" t="e">
        <f>VLOOKUP(B154,'Inflammatory Mediators'!B$3:W$147,22,FALSE)</f>
        <v>#N/A</v>
      </c>
      <c r="DG154" t="s">
        <v>281</v>
      </c>
      <c r="DH154" t="s">
        <v>281</v>
      </c>
    </row>
    <row r="155" spans="1:112" x14ac:dyDescent="0.25">
      <c r="A155" t="s">
        <v>281</v>
      </c>
      <c r="B155">
        <v>761100</v>
      </c>
      <c r="C155">
        <v>832577</v>
      </c>
      <c r="D155" t="s">
        <v>108</v>
      </c>
      <c r="E155">
        <v>0</v>
      </c>
      <c r="F155">
        <v>1</v>
      </c>
      <c r="G155">
        <v>1</v>
      </c>
      <c r="H155">
        <v>81</v>
      </c>
      <c r="I155">
        <v>1</v>
      </c>
      <c r="J155">
        <v>2</v>
      </c>
      <c r="K155">
        <v>154.9</v>
      </c>
      <c r="L155">
        <v>65.900000000000006</v>
      </c>
      <c r="M155">
        <v>27.465188186551558</v>
      </c>
      <c r="N155" t="s">
        <v>109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8</v>
      </c>
      <c r="U155">
        <v>41</v>
      </c>
      <c r="V155">
        <v>0</v>
      </c>
      <c r="W155">
        <v>2</v>
      </c>
      <c r="X155">
        <v>0</v>
      </c>
      <c r="Y155">
        <v>4</v>
      </c>
      <c r="Z155">
        <v>4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1</v>
      </c>
      <c r="AT155">
        <v>0</v>
      </c>
      <c r="AU155">
        <v>0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0</v>
      </c>
      <c r="BG155">
        <v>1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 t="s">
        <v>109</v>
      </c>
      <c r="BO155" t="s">
        <v>109</v>
      </c>
      <c r="BP155">
        <v>10</v>
      </c>
      <c r="BQ155">
        <v>21</v>
      </c>
      <c r="BR155">
        <v>10.746</v>
      </c>
      <c r="BS155" t="s">
        <v>109</v>
      </c>
      <c r="BT155">
        <v>600.9</v>
      </c>
      <c r="BU155">
        <v>0.45</v>
      </c>
      <c r="BV155">
        <v>17</v>
      </c>
      <c r="BW155">
        <v>1414</v>
      </c>
      <c r="BX155">
        <v>394</v>
      </c>
      <c r="BY155">
        <v>1.4</v>
      </c>
      <c r="BZ155">
        <v>0.13</v>
      </c>
      <c r="CA155">
        <v>107</v>
      </c>
      <c r="CB155">
        <v>0.93</v>
      </c>
      <c r="CC155">
        <v>0</v>
      </c>
      <c r="CD155">
        <v>1</v>
      </c>
      <c r="CE155">
        <v>5</v>
      </c>
      <c r="CF155">
        <v>6</v>
      </c>
      <c r="CG155">
        <v>6</v>
      </c>
      <c r="CH155">
        <v>5</v>
      </c>
      <c r="CI155">
        <v>6</v>
      </c>
      <c r="CJ155">
        <v>6</v>
      </c>
      <c r="CK155">
        <v>2</v>
      </c>
      <c r="CL155" t="e">
        <f>VLOOKUP(B155,'Inflammatory Mediators'!B$3:W$147,2,FALSE)</f>
        <v>#N/A</v>
      </c>
      <c r="CM155" t="e">
        <f>VLOOKUP(B155,'Inflammatory Mediators'!B$3:W$147,3,FALSE)</f>
        <v>#N/A</v>
      </c>
      <c r="CN155" t="e">
        <f>VLOOKUP(B155,'Inflammatory Mediators'!B$3:W$147,4,FALSE)</f>
        <v>#N/A</v>
      </c>
      <c r="CO155" t="e">
        <f>VLOOKUP(B155,'Inflammatory Mediators'!B$3:W$147,5,FALSE)</f>
        <v>#N/A</v>
      </c>
      <c r="CP155" t="e">
        <f>VLOOKUP(B155,'Inflammatory Mediators'!B$3:W$147,6,FALSE)</f>
        <v>#N/A</v>
      </c>
      <c r="CQ155" t="e">
        <f>VLOOKUP(B155,'Inflammatory Mediators'!B$3:W$147,7,FALSE)</f>
        <v>#N/A</v>
      </c>
      <c r="CR155" t="e">
        <f>VLOOKUP(B155,'Inflammatory Mediators'!B$3:W$147,8,FALSE)</f>
        <v>#N/A</v>
      </c>
      <c r="CS155" t="e">
        <f>VLOOKUP(B155,'Inflammatory Mediators'!B$3:W$147,9,FALSE)</f>
        <v>#N/A</v>
      </c>
      <c r="CT155" t="e">
        <f>VLOOKUP(B155,'Inflammatory Mediators'!B$3:W$147,10,FALSE)</f>
        <v>#N/A</v>
      </c>
      <c r="CU155" t="e">
        <f>VLOOKUP(B155,'Inflammatory Mediators'!B$3:W$147,11,FALSE)</f>
        <v>#N/A</v>
      </c>
      <c r="CV155" t="e">
        <f>VLOOKUP(B155,'Inflammatory Mediators'!B$3:W$147,12,FALSE)</f>
        <v>#N/A</v>
      </c>
      <c r="CW155" t="e">
        <f>VLOOKUP(B155,'Inflammatory Mediators'!B$3:W$147,13,FALSE)</f>
        <v>#N/A</v>
      </c>
      <c r="CX155" t="e">
        <f>VLOOKUP(B155,'Inflammatory Mediators'!B$3:W$147,14,FALSE)</f>
        <v>#N/A</v>
      </c>
      <c r="CY155" t="e">
        <f>VLOOKUP(B155,'Inflammatory Mediators'!B$3:W$147,15,FALSE)</f>
        <v>#N/A</v>
      </c>
      <c r="CZ155" t="e">
        <f>VLOOKUP(B155,'Inflammatory Mediators'!B$3:W$147,16,FALSE)</f>
        <v>#N/A</v>
      </c>
      <c r="DA155" t="e">
        <f>VLOOKUP(B155,'Inflammatory Mediators'!B$3:W$147,17,FALSE)</f>
        <v>#N/A</v>
      </c>
      <c r="DB155" t="e">
        <f>VLOOKUP(B155,'Inflammatory Mediators'!B$3:W$147,18,FALSE)</f>
        <v>#N/A</v>
      </c>
      <c r="DC155" t="e">
        <f>VLOOKUP(B155,'Inflammatory Mediators'!B$3:W$147,19,FALSE)</f>
        <v>#N/A</v>
      </c>
      <c r="DD155" t="e">
        <f>VLOOKUP(B155,'Inflammatory Mediators'!B$3:W$147,20,FALSE)</f>
        <v>#N/A</v>
      </c>
      <c r="DE155" t="e">
        <f>VLOOKUP(B155,'Inflammatory Mediators'!B$3:W$147,21,FALSE)</f>
        <v>#N/A</v>
      </c>
      <c r="DF155" t="e">
        <f>VLOOKUP(B155,'Inflammatory Mediators'!B$3:W$147,22,FALSE)</f>
        <v>#N/A</v>
      </c>
      <c r="DG155" t="s">
        <v>281</v>
      </c>
      <c r="DH155" t="s">
        <v>281</v>
      </c>
    </row>
    <row r="156" spans="1:112" x14ac:dyDescent="0.25">
      <c r="A156" t="s">
        <v>281</v>
      </c>
      <c r="B156">
        <v>206363</v>
      </c>
      <c r="C156">
        <v>277840</v>
      </c>
      <c r="D156" t="s">
        <v>108</v>
      </c>
      <c r="E156">
        <v>0</v>
      </c>
      <c r="F156">
        <v>1</v>
      </c>
      <c r="G156">
        <v>1</v>
      </c>
      <c r="H156">
        <v>88</v>
      </c>
      <c r="I156">
        <v>0</v>
      </c>
      <c r="J156">
        <v>0</v>
      </c>
      <c r="K156">
        <v>180.3</v>
      </c>
      <c r="L156">
        <v>87.7</v>
      </c>
      <c r="M156">
        <v>26.977899962747728</v>
      </c>
      <c r="N156" t="s">
        <v>109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</v>
      </c>
      <c r="V156">
        <v>0</v>
      </c>
      <c r="W156">
        <v>2</v>
      </c>
      <c r="X156">
        <v>0</v>
      </c>
      <c r="Y156">
        <v>7</v>
      </c>
      <c r="Z156">
        <v>4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 t="s">
        <v>109</v>
      </c>
      <c r="BO156" t="s">
        <v>109</v>
      </c>
      <c r="BP156" t="s">
        <v>117</v>
      </c>
      <c r="BQ156">
        <v>15</v>
      </c>
      <c r="BR156" t="s">
        <v>109</v>
      </c>
      <c r="BS156" t="s">
        <v>109</v>
      </c>
      <c r="BT156" t="s">
        <v>109</v>
      </c>
      <c r="BU156">
        <v>3.08</v>
      </c>
      <c r="BV156" t="s">
        <v>109</v>
      </c>
      <c r="BW156">
        <v>515.9</v>
      </c>
      <c r="BX156">
        <v>148</v>
      </c>
      <c r="BY156">
        <v>2.1</v>
      </c>
      <c r="BZ156" t="s">
        <v>109</v>
      </c>
      <c r="CA156">
        <v>101</v>
      </c>
      <c r="CB156">
        <v>0.97</v>
      </c>
      <c r="CC156">
        <v>1</v>
      </c>
      <c r="CD156">
        <v>2</v>
      </c>
      <c r="CE156">
        <v>5</v>
      </c>
      <c r="CK156">
        <v>2</v>
      </c>
      <c r="CL156" t="e">
        <f>VLOOKUP(B156,'Inflammatory Mediators'!B$3:W$147,2,FALSE)</f>
        <v>#N/A</v>
      </c>
      <c r="CM156" t="e">
        <f>VLOOKUP(B156,'Inflammatory Mediators'!B$3:W$147,3,FALSE)</f>
        <v>#N/A</v>
      </c>
      <c r="CN156" t="e">
        <f>VLOOKUP(B156,'Inflammatory Mediators'!B$3:W$147,4,FALSE)</f>
        <v>#N/A</v>
      </c>
      <c r="CO156" t="e">
        <f>VLOOKUP(B156,'Inflammatory Mediators'!B$3:W$147,5,FALSE)</f>
        <v>#N/A</v>
      </c>
      <c r="CP156" t="e">
        <f>VLOOKUP(B156,'Inflammatory Mediators'!B$3:W$147,6,FALSE)</f>
        <v>#N/A</v>
      </c>
      <c r="CQ156" t="e">
        <f>VLOOKUP(B156,'Inflammatory Mediators'!B$3:W$147,7,FALSE)</f>
        <v>#N/A</v>
      </c>
      <c r="CR156" t="e">
        <f>VLOOKUP(B156,'Inflammatory Mediators'!B$3:W$147,8,FALSE)</f>
        <v>#N/A</v>
      </c>
      <c r="CS156" t="e">
        <f>VLOOKUP(B156,'Inflammatory Mediators'!B$3:W$147,9,FALSE)</f>
        <v>#N/A</v>
      </c>
      <c r="CT156" t="e">
        <f>VLOOKUP(B156,'Inflammatory Mediators'!B$3:W$147,10,FALSE)</f>
        <v>#N/A</v>
      </c>
      <c r="CU156" t="e">
        <f>VLOOKUP(B156,'Inflammatory Mediators'!B$3:W$147,11,FALSE)</f>
        <v>#N/A</v>
      </c>
      <c r="CV156" t="e">
        <f>VLOOKUP(B156,'Inflammatory Mediators'!B$3:W$147,12,FALSE)</f>
        <v>#N/A</v>
      </c>
      <c r="CW156" t="e">
        <f>VLOOKUP(B156,'Inflammatory Mediators'!B$3:W$147,13,FALSE)</f>
        <v>#N/A</v>
      </c>
      <c r="CX156" t="e">
        <f>VLOOKUP(B156,'Inflammatory Mediators'!B$3:W$147,14,FALSE)</f>
        <v>#N/A</v>
      </c>
      <c r="CY156" t="e">
        <f>VLOOKUP(B156,'Inflammatory Mediators'!B$3:W$147,15,FALSE)</f>
        <v>#N/A</v>
      </c>
      <c r="CZ156" t="e">
        <f>VLOOKUP(B156,'Inflammatory Mediators'!B$3:W$147,16,FALSE)</f>
        <v>#N/A</v>
      </c>
      <c r="DA156" t="e">
        <f>VLOOKUP(B156,'Inflammatory Mediators'!B$3:W$147,17,FALSE)</f>
        <v>#N/A</v>
      </c>
      <c r="DB156" t="e">
        <f>VLOOKUP(B156,'Inflammatory Mediators'!B$3:W$147,18,FALSE)</f>
        <v>#N/A</v>
      </c>
      <c r="DC156" t="e">
        <f>VLOOKUP(B156,'Inflammatory Mediators'!B$3:W$147,19,FALSE)</f>
        <v>#N/A</v>
      </c>
      <c r="DD156" t="e">
        <f>VLOOKUP(B156,'Inflammatory Mediators'!B$3:W$147,20,FALSE)</f>
        <v>#N/A</v>
      </c>
      <c r="DE156" t="e">
        <f>VLOOKUP(B156,'Inflammatory Mediators'!B$3:W$147,21,FALSE)</f>
        <v>#N/A</v>
      </c>
      <c r="DF156" t="e">
        <f>VLOOKUP(B156,'Inflammatory Mediators'!B$3:W$147,22,FALSE)</f>
        <v>#N/A</v>
      </c>
      <c r="DG156" t="s">
        <v>281</v>
      </c>
      <c r="DH156" t="s">
        <v>281</v>
      </c>
    </row>
    <row r="157" spans="1:112" x14ac:dyDescent="0.25">
      <c r="A157" t="s">
        <v>281</v>
      </c>
      <c r="B157">
        <v>8073010</v>
      </c>
      <c r="C157">
        <v>8144487</v>
      </c>
      <c r="D157" t="s">
        <v>108</v>
      </c>
      <c r="E157">
        <v>0</v>
      </c>
      <c r="F157">
        <v>1</v>
      </c>
      <c r="G157">
        <v>1</v>
      </c>
      <c r="H157">
        <v>34</v>
      </c>
      <c r="I157">
        <v>0</v>
      </c>
      <c r="J157">
        <v>3</v>
      </c>
      <c r="K157">
        <v>149.9</v>
      </c>
      <c r="L157">
        <v>69.2</v>
      </c>
      <c r="M157">
        <v>30.796604006851794</v>
      </c>
      <c r="N157" t="s">
        <v>110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8</v>
      </c>
      <c r="V157">
        <v>0</v>
      </c>
      <c r="W157">
        <v>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2</v>
      </c>
      <c r="BM157">
        <v>0</v>
      </c>
      <c r="BN157" t="s">
        <v>109</v>
      </c>
      <c r="BO157" t="s">
        <v>109</v>
      </c>
      <c r="BP157">
        <v>42</v>
      </c>
      <c r="BQ157">
        <v>44</v>
      </c>
      <c r="BR157" t="s">
        <v>109</v>
      </c>
      <c r="BS157" t="s">
        <v>109</v>
      </c>
      <c r="BT157">
        <v>497.7</v>
      </c>
      <c r="BU157">
        <v>1.18</v>
      </c>
      <c r="BV157" t="s">
        <v>109</v>
      </c>
      <c r="BW157">
        <v>577.4</v>
      </c>
      <c r="BX157">
        <v>404</v>
      </c>
      <c r="BY157" t="s">
        <v>109</v>
      </c>
      <c r="BZ157" t="s">
        <v>109</v>
      </c>
      <c r="CA157">
        <v>101</v>
      </c>
      <c r="CB157">
        <v>0.67</v>
      </c>
      <c r="CC157">
        <v>1</v>
      </c>
      <c r="CD157">
        <v>2</v>
      </c>
      <c r="CE157">
        <v>5</v>
      </c>
      <c r="CF157">
        <v>5</v>
      </c>
      <c r="CG157">
        <v>5</v>
      </c>
      <c r="CK157">
        <v>2</v>
      </c>
      <c r="CL157" t="e">
        <f>VLOOKUP(B157,'Inflammatory Mediators'!B$3:W$147,2,FALSE)</f>
        <v>#N/A</v>
      </c>
      <c r="CM157" t="e">
        <f>VLOOKUP(B157,'Inflammatory Mediators'!B$3:W$147,3,FALSE)</f>
        <v>#N/A</v>
      </c>
      <c r="CN157" t="e">
        <f>VLOOKUP(B157,'Inflammatory Mediators'!B$3:W$147,4,FALSE)</f>
        <v>#N/A</v>
      </c>
      <c r="CO157" t="e">
        <f>VLOOKUP(B157,'Inflammatory Mediators'!B$3:W$147,5,FALSE)</f>
        <v>#N/A</v>
      </c>
      <c r="CP157" t="e">
        <f>VLOOKUP(B157,'Inflammatory Mediators'!B$3:W$147,6,FALSE)</f>
        <v>#N/A</v>
      </c>
      <c r="CQ157" t="e">
        <f>VLOOKUP(B157,'Inflammatory Mediators'!B$3:W$147,7,FALSE)</f>
        <v>#N/A</v>
      </c>
      <c r="CR157" t="e">
        <f>VLOOKUP(B157,'Inflammatory Mediators'!B$3:W$147,8,FALSE)</f>
        <v>#N/A</v>
      </c>
      <c r="CS157" t="e">
        <f>VLOOKUP(B157,'Inflammatory Mediators'!B$3:W$147,9,FALSE)</f>
        <v>#N/A</v>
      </c>
      <c r="CT157" t="e">
        <f>VLOOKUP(B157,'Inflammatory Mediators'!B$3:W$147,10,FALSE)</f>
        <v>#N/A</v>
      </c>
      <c r="CU157" t="e">
        <f>VLOOKUP(B157,'Inflammatory Mediators'!B$3:W$147,11,FALSE)</f>
        <v>#N/A</v>
      </c>
      <c r="CV157" t="e">
        <f>VLOOKUP(B157,'Inflammatory Mediators'!B$3:W$147,12,FALSE)</f>
        <v>#N/A</v>
      </c>
      <c r="CW157" t="e">
        <f>VLOOKUP(B157,'Inflammatory Mediators'!B$3:W$147,13,FALSE)</f>
        <v>#N/A</v>
      </c>
      <c r="CX157" t="e">
        <f>VLOOKUP(B157,'Inflammatory Mediators'!B$3:W$147,14,FALSE)</f>
        <v>#N/A</v>
      </c>
      <c r="CY157" t="e">
        <f>VLOOKUP(B157,'Inflammatory Mediators'!B$3:W$147,15,FALSE)</f>
        <v>#N/A</v>
      </c>
      <c r="CZ157" t="e">
        <f>VLOOKUP(B157,'Inflammatory Mediators'!B$3:W$147,16,FALSE)</f>
        <v>#N/A</v>
      </c>
      <c r="DA157" t="e">
        <f>VLOOKUP(B157,'Inflammatory Mediators'!B$3:W$147,17,FALSE)</f>
        <v>#N/A</v>
      </c>
      <c r="DB157" t="e">
        <f>VLOOKUP(B157,'Inflammatory Mediators'!B$3:W$147,18,FALSE)</f>
        <v>#N/A</v>
      </c>
      <c r="DC157" t="e">
        <f>VLOOKUP(B157,'Inflammatory Mediators'!B$3:W$147,19,FALSE)</f>
        <v>#N/A</v>
      </c>
      <c r="DD157" t="e">
        <f>VLOOKUP(B157,'Inflammatory Mediators'!B$3:W$147,20,FALSE)</f>
        <v>#N/A</v>
      </c>
      <c r="DE157" t="e">
        <f>VLOOKUP(B157,'Inflammatory Mediators'!B$3:W$147,21,FALSE)</f>
        <v>#N/A</v>
      </c>
      <c r="DF157" t="e">
        <f>VLOOKUP(B157,'Inflammatory Mediators'!B$3:W$147,22,FALSE)</f>
        <v>#N/A</v>
      </c>
      <c r="DG157" t="s">
        <v>281</v>
      </c>
      <c r="DH157" t="s">
        <v>281</v>
      </c>
    </row>
    <row r="158" spans="1:112" x14ac:dyDescent="0.25">
      <c r="A158" t="s">
        <v>281</v>
      </c>
      <c r="B158">
        <v>171098</v>
      </c>
      <c r="C158">
        <v>242575</v>
      </c>
      <c r="D158" t="s">
        <v>108</v>
      </c>
      <c r="E158">
        <v>0</v>
      </c>
      <c r="F158">
        <v>1</v>
      </c>
      <c r="G158">
        <v>1</v>
      </c>
      <c r="H158">
        <v>86</v>
      </c>
      <c r="I158">
        <v>1</v>
      </c>
      <c r="J158">
        <v>0</v>
      </c>
      <c r="K158">
        <v>160</v>
      </c>
      <c r="L158">
        <v>60.6</v>
      </c>
      <c r="M158">
        <v>23.671874999999996</v>
      </c>
      <c r="N158" t="s">
        <v>109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6</v>
      </c>
      <c r="V158">
        <v>0</v>
      </c>
      <c r="W158">
        <v>2</v>
      </c>
      <c r="X158">
        <v>1</v>
      </c>
      <c r="Y158">
        <v>4</v>
      </c>
      <c r="Z158">
        <v>4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 t="s">
        <v>109</v>
      </c>
      <c r="BO158">
        <v>63.5</v>
      </c>
      <c r="BP158">
        <v>30</v>
      </c>
      <c r="BQ158">
        <v>51</v>
      </c>
      <c r="BR158" t="s">
        <v>109</v>
      </c>
      <c r="BS158" t="s">
        <v>109</v>
      </c>
      <c r="BT158" t="s">
        <v>109</v>
      </c>
      <c r="BU158">
        <v>1.51</v>
      </c>
      <c r="BV158" t="s">
        <v>109</v>
      </c>
      <c r="BW158">
        <v>332.7</v>
      </c>
      <c r="BX158">
        <v>312</v>
      </c>
      <c r="BY158">
        <v>118</v>
      </c>
      <c r="BZ158">
        <v>7.0000000000000007E-2</v>
      </c>
      <c r="CA158">
        <v>134</v>
      </c>
      <c r="CB158">
        <v>0.66</v>
      </c>
      <c r="CC158">
        <v>1</v>
      </c>
      <c r="CD158">
        <v>2</v>
      </c>
      <c r="CE158">
        <v>5</v>
      </c>
      <c r="CF158">
        <v>5</v>
      </c>
      <c r="CK158">
        <v>2</v>
      </c>
      <c r="CL158" t="e">
        <f>VLOOKUP(B158,'Inflammatory Mediators'!B$3:W$147,2,FALSE)</f>
        <v>#N/A</v>
      </c>
      <c r="CM158" t="e">
        <f>VLOOKUP(B158,'Inflammatory Mediators'!B$3:W$147,3,FALSE)</f>
        <v>#N/A</v>
      </c>
      <c r="CN158" t="e">
        <f>VLOOKUP(B158,'Inflammatory Mediators'!B$3:W$147,4,FALSE)</f>
        <v>#N/A</v>
      </c>
      <c r="CO158" t="e">
        <f>VLOOKUP(B158,'Inflammatory Mediators'!B$3:W$147,5,FALSE)</f>
        <v>#N/A</v>
      </c>
      <c r="CP158" t="e">
        <f>VLOOKUP(B158,'Inflammatory Mediators'!B$3:W$147,6,FALSE)</f>
        <v>#N/A</v>
      </c>
      <c r="CQ158" t="e">
        <f>VLOOKUP(B158,'Inflammatory Mediators'!B$3:W$147,7,FALSE)</f>
        <v>#N/A</v>
      </c>
      <c r="CR158" t="e">
        <f>VLOOKUP(B158,'Inflammatory Mediators'!B$3:W$147,8,FALSE)</f>
        <v>#N/A</v>
      </c>
      <c r="CS158" t="e">
        <f>VLOOKUP(B158,'Inflammatory Mediators'!B$3:W$147,9,FALSE)</f>
        <v>#N/A</v>
      </c>
      <c r="CT158" t="e">
        <f>VLOOKUP(B158,'Inflammatory Mediators'!B$3:W$147,10,FALSE)</f>
        <v>#N/A</v>
      </c>
      <c r="CU158" t="e">
        <f>VLOOKUP(B158,'Inflammatory Mediators'!B$3:W$147,11,FALSE)</f>
        <v>#N/A</v>
      </c>
      <c r="CV158" t="e">
        <f>VLOOKUP(B158,'Inflammatory Mediators'!B$3:W$147,12,FALSE)</f>
        <v>#N/A</v>
      </c>
      <c r="CW158" t="e">
        <f>VLOOKUP(B158,'Inflammatory Mediators'!B$3:W$147,13,FALSE)</f>
        <v>#N/A</v>
      </c>
      <c r="CX158" t="e">
        <f>VLOOKUP(B158,'Inflammatory Mediators'!B$3:W$147,14,FALSE)</f>
        <v>#N/A</v>
      </c>
      <c r="CY158" t="e">
        <f>VLOOKUP(B158,'Inflammatory Mediators'!B$3:W$147,15,FALSE)</f>
        <v>#N/A</v>
      </c>
      <c r="CZ158" t="e">
        <f>VLOOKUP(B158,'Inflammatory Mediators'!B$3:W$147,16,FALSE)</f>
        <v>#N/A</v>
      </c>
      <c r="DA158" t="e">
        <f>VLOOKUP(B158,'Inflammatory Mediators'!B$3:W$147,17,FALSE)</f>
        <v>#N/A</v>
      </c>
      <c r="DB158" t="e">
        <f>VLOOKUP(B158,'Inflammatory Mediators'!B$3:W$147,18,FALSE)</f>
        <v>#N/A</v>
      </c>
      <c r="DC158" t="e">
        <f>VLOOKUP(B158,'Inflammatory Mediators'!B$3:W$147,19,FALSE)</f>
        <v>#N/A</v>
      </c>
      <c r="DD158" t="e">
        <f>VLOOKUP(B158,'Inflammatory Mediators'!B$3:W$147,20,FALSE)</f>
        <v>#N/A</v>
      </c>
      <c r="DE158" t="e">
        <f>VLOOKUP(B158,'Inflammatory Mediators'!B$3:W$147,21,FALSE)</f>
        <v>#N/A</v>
      </c>
      <c r="DF158" t="e">
        <f>VLOOKUP(B158,'Inflammatory Mediators'!B$3:W$147,22,FALSE)</f>
        <v>#N/A</v>
      </c>
      <c r="DG158" t="s">
        <v>281</v>
      </c>
      <c r="DH158" t="s">
        <v>281</v>
      </c>
    </row>
    <row r="159" spans="1:112" x14ac:dyDescent="0.25">
      <c r="A159" t="s">
        <v>281</v>
      </c>
      <c r="B159">
        <v>8125410</v>
      </c>
      <c r="C159">
        <v>8196887</v>
      </c>
      <c r="D159" t="s">
        <v>108</v>
      </c>
      <c r="E159">
        <v>0</v>
      </c>
      <c r="F159">
        <v>1</v>
      </c>
      <c r="G159">
        <v>1</v>
      </c>
      <c r="H159">
        <v>72</v>
      </c>
      <c r="I159">
        <v>0</v>
      </c>
      <c r="J159">
        <v>0</v>
      </c>
      <c r="K159">
        <v>170.2</v>
      </c>
      <c r="L159">
        <v>94.7</v>
      </c>
      <c r="M159">
        <v>32.691200371167675</v>
      </c>
      <c r="N159" t="s">
        <v>110</v>
      </c>
      <c r="O159">
        <v>0</v>
      </c>
      <c r="P159">
        <v>0</v>
      </c>
      <c r="Q159">
        <v>0</v>
      </c>
      <c r="R159">
        <v>0</v>
      </c>
      <c r="S159">
        <v>1</v>
      </c>
      <c r="T159">
        <v>19</v>
      </c>
      <c r="U159">
        <v>23</v>
      </c>
      <c r="V159">
        <v>1</v>
      </c>
      <c r="W159">
        <v>2</v>
      </c>
      <c r="X159">
        <v>0</v>
      </c>
      <c r="Y159">
        <v>4</v>
      </c>
      <c r="Z159">
        <v>3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1</v>
      </c>
      <c r="AW159">
        <v>1</v>
      </c>
      <c r="AX159">
        <v>0</v>
      </c>
      <c r="AY159">
        <v>0</v>
      </c>
      <c r="AZ159">
        <v>1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1</v>
      </c>
      <c r="BH159">
        <v>0</v>
      </c>
      <c r="BI159">
        <v>0</v>
      </c>
      <c r="BJ159">
        <v>0</v>
      </c>
      <c r="BK159">
        <v>0</v>
      </c>
      <c r="BL159">
        <v>1</v>
      </c>
      <c r="BM159">
        <v>0</v>
      </c>
      <c r="BN159">
        <v>6.4</v>
      </c>
      <c r="BO159" t="s">
        <v>109</v>
      </c>
      <c r="BP159">
        <v>35</v>
      </c>
      <c r="BQ159">
        <v>36</v>
      </c>
      <c r="BR159">
        <v>5.3109999999999999</v>
      </c>
      <c r="BS159">
        <v>6.95</v>
      </c>
      <c r="BT159">
        <v>711.4</v>
      </c>
      <c r="BU159">
        <v>0.62</v>
      </c>
      <c r="BV159">
        <v>36</v>
      </c>
      <c r="BW159">
        <v>1860</v>
      </c>
      <c r="BX159">
        <v>319</v>
      </c>
      <c r="BY159" t="s">
        <v>109</v>
      </c>
      <c r="BZ159">
        <v>0.16</v>
      </c>
      <c r="CA159">
        <v>130</v>
      </c>
      <c r="CB159">
        <v>0.56000000000000005</v>
      </c>
      <c r="CC159">
        <v>0</v>
      </c>
      <c r="CD159">
        <v>2</v>
      </c>
      <c r="CE159">
        <v>6</v>
      </c>
      <c r="CF159">
        <v>6</v>
      </c>
      <c r="CG159">
        <v>6</v>
      </c>
      <c r="CH159">
        <v>7</v>
      </c>
      <c r="CI159">
        <v>7</v>
      </c>
      <c r="CK159">
        <v>8</v>
      </c>
      <c r="CL159" t="e">
        <f>VLOOKUP(B159,'Inflammatory Mediators'!B$3:W$147,2,FALSE)</f>
        <v>#N/A</v>
      </c>
      <c r="CM159" t="e">
        <f>VLOOKUP(B159,'Inflammatory Mediators'!B$3:W$147,3,FALSE)</f>
        <v>#N/A</v>
      </c>
      <c r="CN159" t="e">
        <f>VLOOKUP(B159,'Inflammatory Mediators'!B$3:W$147,4,FALSE)</f>
        <v>#N/A</v>
      </c>
      <c r="CO159" t="e">
        <f>VLOOKUP(B159,'Inflammatory Mediators'!B$3:W$147,5,FALSE)</f>
        <v>#N/A</v>
      </c>
      <c r="CP159" t="e">
        <f>VLOOKUP(B159,'Inflammatory Mediators'!B$3:W$147,6,FALSE)</f>
        <v>#N/A</v>
      </c>
      <c r="CQ159" t="e">
        <f>VLOOKUP(B159,'Inflammatory Mediators'!B$3:W$147,7,FALSE)</f>
        <v>#N/A</v>
      </c>
      <c r="CR159" t="e">
        <f>VLOOKUP(B159,'Inflammatory Mediators'!B$3:W$147,8,FALSE)</f>
        <v>#N/A</v>
      </c>
      <c r="CS159" t="e">
        <f>VLOOKUP(B159,'Inflammatory Mediators'!B$3:W$147,9,FALSE)</f>
        <v>#N/A</v>
      </c>
      <c r="CT159" t="e">
        <f>VLOOKUP(B159,'Inflammatory Mediators'!B$3:W$147,10,FALSE)</f>
        <v>#N/A</v>
      </c>
      <c r="CU159" t="e">
        <f>VLOOKUP(B159,'Inflammatory Mediators'!B$3:W$147,11,FALSE)</f>
        <v>#N/A</v>
      </c>
      <c r="CV159" t="e">
        <f>VLOOKUP(B159,'Inflammatory Mediators'!B$3:W$147,12,FALSE)</f>
        <v>#N/A</v>
      </c>
      <c r="CW159" t="e">
        <f>VLOOKUP(B159,'Inflammatory Mediators'!B$3:W$147,13,FALSE)</f>
        <v>#N/A</v>
      </c>
      <c r="CX159" t="e">
        <f>VLOOKUP(B159,'Inflammatory Mediators'!B$3:W$147,14,FALSE)</f>
        <v>#N/A</v>
      </c>
      <c r="CY159" t="e">
        <f>VLOOKUP(B159,'Inflammatory Mediators'!B$3:W$147,15,FALSE)</f>
        <v>#N/A</v>
      </c>
      <c r="CZ159" t="e">
        <f>VLOOKUP(B159,'Inflammatory Mediators'!B$3:W$147,16,FALSE)</f>
        <v>#N/A</v>
      </c>
      <c r="DA159" t="e">
        <f>VLOOKUP(B159,'Inflammatory Mediators'!B$3:W$147,17,FALSE)</f>
        <v>#N/A</v>
      </c>
      <c r="DB159" t="e">
        <f>VLOOKUP(B159,'Inflammatory Mediators'!B$3:W$147,18,FALSE)</f>
        <v>#N/A</v>
      </c>
      <c r="DC159" t="e">
        <f>VLOOKUP(B159,'Inflammatory Mediators'!B$3:W$147,19,FALSE)</f>
        <v>#N/A</v>
      </c>
      <c r="DD159" t="e">
        <f>VLOOKUP(B159,'Inflammatory Mediators'!B$3:W$147,20,FALSE)</f>
        <v>#N/A</v>
      </c>
      <c r="DE159" t="e">
        <f>VLOOKUP(B159,'Inflammatory Mediators'!B$3:W$147,21,FALSE)</f>
        <v>#N/A</v>
      </c>
      <c r="DF159" t="e">
        <f>VLOOKUP(B159,'Inflammatory Mediators'!B$3:W$147,22,FALSE)</f>
        <v>#N/A</v>
      </c>
      <c r="DG159" t="s">
        <v>281</v>
      </c>
      <c r="DH159" t="s">
        <v>281</v>
      </c>
    </row>
    <row r="160" spans="1:112" x14ac:dyDescent="0.25">
      <c r="A160" t="s">
        <v>281</v>
      </c>
      <c r="B160">
        <v>781236</v>
      </c>
      <c r="C160">
        <v>852713</v>
      </c>
      <c r="D160" t="s">
        <v>108</v>
      </c>
      <c r="E160">
        <v>0</v>
      </c>
      <c r="F160">
        <v>1</v>
      </c>
      <c r="G160">
        <v>1</v>
      </c>
      <c r="H160">
        <v>93</v>
      </c>
      <c r="I160">
        <v>1</v>
      </c>
      <c r="J160">
        <v>0</v>
      </c>
      <c r="K160">
        <v>162.6</v>
      </c>
      <c r="L160">
        <v>67.8</v>
      </c>
      <c r="M160">
        <v>25.644167880793201</v>
      </c>
      <c r="N160" t="s">
        <v>109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>
        <v>2</v>
      </c>
      <c r="X160">
        <v>0</v>
      </c>
      <c r="Y160">
        <v>5</v>
      </c>
      <c r="Z160">
        <v>4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0</v>
      </c>
      <c r="BN160" t="s">
        <v>109</v>
      </c>
      <c r="BO160" t="s">
        <v>109</v>
      </c>
      <c r="BP160">
        <v>24</v>
      </c>
      <c r="BQ160">
        <v>30</v>
      </c>
      <c r="BR160" t="s">
        <v>109</v>
      </c>
      <c r="BS160">
        <v>1.05</v>
      </c>
      <c r="BT160">
        <v>482.9</v>
      </c>
      <c r="BU160">
        <v>1.91</v>
      </c>
      <c r="BV160" t="s">
        <v>109</v>
      </c>
      <c r="BW160">
        <v>52.23</v>
      </c>
      <c r="BX160">
        <v>233</v>
      </c>
      <c r="BY160">
        <v>1.5</v>
      </c>
      <c r="BZ160">
        <v>0.11</v>
      </c>
      <c r="CA160">
        <v>98</v>
      </c>
      <c r="CB160">
        <v>0.75</v>
      </c>
      <c r="CC160">
        <v>1</v>
      </c>
      <c r="CD160">
        <v>2</v>
      </c>
      <c r="CE160">
        <v>6</v>
      </c>
      <c r="CF160">
        <v>5</v>
      </c>
      <c r="CK160">
        <v>2</v>
      </c>
      <c r="CL160" t="e">
        <f>VLOOKUP(B160,'Inflammatory Mediators'!B$3:W$147,2,FALSE)</f>
        <v>#N/A</v>
      </c>
      <c r="CM160" t="e">
        <f>VLOOKUP(B160,'Inflammatory Mediators'!B$3:W$147,3,FALSE)</f>
        <v>#N/A</v>
      </c>
      <c r="CN160" t="e">
        <f>VLOOKUP(B160,'Inflammatory Mediators'!B$3:W$147,4,FALSE)</f>
        <v>#N/A</v>
      </c>
      <c r="CO160" t="e">
        <f>VLOOKUP(B160,'Inflammatory Mediators'!B$3:W$147,5,FALSE)</f>
        <v>#N/A</v>
      </c>
      <c r="CP160" t="e">
        <f>VLOOKUP(B160,'Inflammatory Mediators'!B$3:W$147,6,FALSE)</f>
        <v>#N/A</v>
      </c>
      <c r="CQ160" t="e">
        <f>VLOOKUP(B160,'Inflammatory Mediators'!B$3:W$147,7,FALSE)</f>
        <v>#N/A</v>
      </c>
      <c r="CR160" t="e">
        <f>VLOOKUP(B160,'Inflammatory Mediators'!B$3:W$147,8,FALSE)</f>
        <v>#N/A</v>
      </c>
      <c r="CS160" t="e">
        <f>VLOOKUP(B160,'Inflammatory Mediators'!B$3:W$147,9,FALSE)</f>
        <v>#N/A</v>
      </c>
      <c r="CT160" t="e">
        <f>VLOOKUP(B160,'Inflammatory Mediators'!B$3:W$147,10,FALSE)</f>
        <v>#N/A</v>
      </c>
      <c r="CU160" t="e">
        <f>VLOOKUP(B160,'Inflammatory Mediators'!B$3:W$147,11,FALSE)</f>
        <v>#N/A</v>
      </c>
      <c r="CV160" t="e">
        <f>VLOOKUP(B160,'Inflammatory Mediators'!B$3:W$147,12,FALSE)</f>
        <v>#N/A</v>
      </c>
      <c r="CW160" t="e">
        <f>VLOOKUP(B160,'Inflammatory Mediators'!B$3:W$147,13,FALSE)</f>
        <v>#N/A</v>
      </c>
      <c r="CX160" t="e">
        <f>VLOOKUP(B160,'Inflammatory Mediators'!B$3:W$147,14,FALSE)</f>
        <v>#N/A</v>
      </c>
      <c r="CY160" t="e">
        <f>VLOOKUP(B160,'Inflammatory Mediators'!B$3:W$147,15,FALSE)</f>
        <v>#N/A</v>
      </c>
      <c r="CZ160" t="e">
        <f>VLOOKUP(B160,'Inflammatory Mediators'!B$3:W$147,16,FALSE)</f>
        <v>#N/A</v>
      </c>
      <c r="DA160" t="e">
        <f>VLOOKUP(B160,'Inflammatory Mediators'!B$3:W$147,17,FALSE)</f>
        <v>#N/A</v>
      </c>
      <c r="DB160" t="e">
        <f>VLOOKUP(B160,'Inflammatory Mediators'!B$3:W$147,18,FALSE)</f>
        <v>#N/A</v>
      </c>
      <c r="DC160" t="e">
        <f>VLOOKUP(B160,'Inflammatory Mediators'!B$3:W$147,19,FALSE)</f>
        <v>#N/A</v>
      </c>
      <c r="DD160" t="e">
        <f>VLOOKUP(B160,'Inflammatory Mediators'!B$3:W$147,20,FALSE)</f>
        <v>#N/A</v>
      </c>
      <c r="DE160" t="e">
        <f>VLOOKUP(B160,'Inflammatory Mediators'!B$3:W$147,21,FALSE)</f>
        <v>#N/A</v>
      </c>
      <c r="DF160" t="e">
        <f>VLOOKUP(B160,'Inflammatory Mediators'!B$3:W$147,22,FALSE)</f>
        <v>#N/A</v>
      </c>
      <c r="DG160" t="s">
        <v>281</v>
      </c>
      <c r="DH160" t="s">
        <v>281</v>
      </c>
    </row>
    <row r="161" spans="1:112" x14ac:dyDescent="0.25">
      <c r="A161" t="s">
        <v>281</v>
      </c>
      <c r="B161">
        <v>8133455</v>
      </c>
      <c r="C161">
        <v>8204932</v>
      </c>
      <c r="D161" t="s">
        <v>2</v>
      </c>
      <c r="E161">
        <v>1</v>
      </c>
      <c r="F161">
        <v>1</v>
      </c>
      <c r="G161">
        <v>1</v>
      </c>
      <c r="H161">
        <v>47</v>
      </c>
      <c r="I161">
        <v>0</v>
      </c>
      <c r="J161">
        <v>3</v>
      </c>
      <c r="K161">
        <v>175.3</v>
      </c>
      <c r="L161">
        <v>116.3</v>
      </c>
      <c r="M161">
        <v>37.845642495677687</v>
      </c>
      <c r="N161" t="s">
        <v>112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33</v>
      </c>
      <c r="V161">
        <v>1</v>
      </c>
      <c r="W161">
        <v>3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1</v>
      </c>
      <c r="BM161">
        <v>1</v>
      </c>
      <c r="BN161">
        <v>7.5</v>
      </c>
      <c r="BO161" t="s">
        <v>109</v>
      </c>
      <c r="BP161">
        <v>61</v>
      </c>
      <c r="BQ161">
        <v>138</v>
      </c>
      <c r="BR161" t="s">
        <v>109</v>
      </c>
      <c r="BS161" t="s">
        <v>109</v>
      </c>
      <c r="BT161">
        <v>662</v>
      </c>
      <c r="BU161">
        <v>848</v>
      </c>
      <c r="BV161" t="s">
        <v>109</v>
      </c>
      <c r="BW161">
        <v>1681</v>
      </c>
      <c r="BX161">
        <v>890</v>
      </c>
      <c r="BY161">
        <v>1.2</v>
      </c>
      <c r="BZ161">
        <v>0.46</v>
      </c>
      <c r="CA161">
        <v>148</v>
      </c>
      <c r="CB161">
        <v>0.77</v>
      </c>
      <c r="CC161">
        <v>1</v>
      </c>
      <c r="CD161">
        <v>3</v>
      </c>
      <c r="CE161">
        <v>6</v>
      </c>
      <c r="CF161">
        <v>7</v>
      </c>
      <c r="CG161">
        <v>7</v>
      </c>
      <c r="CH161">
        <v>7</v>
      </c>
      <c r="CI161">
        <v>7</v>
      </c>
      <c r="CJ161">
        <v>7</v>
      </c>
      <c r="CK161">
        <v>8</v>
      </c>
      <c r="CL161" t="e">
        <f>VLOOKUP(B161,'Inflammatory Mediators'!B$3:W$147,2,FALSE)</f>
        <v>#N/A</v>
      </c>
      <c r="CM161" t="e">
        <f>VLOOKUP(B161,'Inflammatory Mediators'!B$3:W$147,3,FALSE)</f>
        <v>#N/A</v>
      </c>
      <c r="CN161" t="e">
        <f>VLOOKUP(B161,'Inflammatory Mediators'!B$3:W$147,4,FALSE)</f>
        <v>#N/A</v>
      </c>
      <c r="CO161" t="e">
        <f>VLOOKUP(B161,'Inflammatory Mediators'!B$3:W$147,5,FALSE)</f>
        <v>#N/A</v>
      </c>
      <c r="CP161" t="e">
        <f>VLOOKUP(B161,'Inflammatory Mediators'!B$3:W$147,6,FALSE)</f>
        <v>#N/A</v>
      </c>
      <c r="CQ161" t="e">
        <f>VLOOKUP(B161,'Inflammatory Mediators'!B$3:W$147,7,FALSE)</f>
        <v>#N/A</v>
      </c>
      <c r="CR161" t="e">
        <f>VLOOKUP(B161,'Inflammatory Mediators'!B$3:W$147,8,FALSE)</f>
        <v>#N/A</v>
      </c>
      <c r="CS161" t="e">
        <f>VLOOKUP(B161,'Inflammatory Mediators'!B$3:W$147,9,FALSE)</f>
        <v>#N/A</v>
      </c>
      <c r="CT161" t="e">
        <f>VLOOKUP(B161,'Inflammatory Mediators'!B$3:W$147,10,FALSE)</f>
        <v>#N/A</v>
      </c>
      <c r="CU161" t="e">
        <f>VLOOKUP(B161,'Inflammatory Mediators'!B$3:W$147,11,FALSE)</f>
        <v>#N/A</v>
      </c>
      <c r="CV161" t="e">
        <f>VLOOKUP(B161,'Inflammatory Mediators'!B$3:W$147,12,FALSE)</f>
        <v>#N/A</v>
      </c>
      <c r="CW161" t="e">
        <f>VLOOKUP(B161,'Inflammatory Mediators'!B$3:W$147,13,FALSE)</f>
        <v>#N/A</v>
      </c>
      <c r="CX161" t="e">
        <f>VLOOKUP(B161,'Inflammatory Mediators'!B$3:W$147,14,FALSE)</f>
        <v>#N/A</v>
      </c>
      <c r="CY161" t="e">
        <f>VLOOKUP(B161,'Inflammatory Mediators'!B$3:W$147,15,FALSE)</f>
        <v>#N/A</v>
      </c>
      <c r="CZ161" t="e">
        <f>VLOOKUP(B161,'Inflammatory Mediators'!B$3:W$147,16,FALSE)</f>
        <v>#N/A</v>
      </c>
      <c r="DA161" t="e">
        <f>VLOOKUP(B161,'Inflammatory Mediators'!B$3:W$147,17,FALSE)</f>
        <v>#N/A</v>
      </c>
      <c r="DB161" t="e">
        <f>VLOOKUP(B161,'Inflammatory Mediators'!B$3:W$147,18,FALSE)</f>
        <v>#N/A</v>
      </c>
      <c r="DC161" t="e">
        <f>VLOOKUP(B161,'Inflammatory Mediators'!B$3:W$147,19,FALSE)</f>
        <v>#N/A</v>
      </c>
      <c r="DD161" t="e">
        <f>VLOOKUP(B161,'Inflammatory Mediators'!B$3:W$147,20,FALSE)</f>
        <v>#N/A</v>
      </c>
      <c r="DE161" t="e">
        <f>VLOOKUP(B161,'Inflammatory Mediators'!B$3:W$147,21,FALSE)</f>
        <v>#N/A</v>
      </c>
      <c r="DF161" t="e">
        <f>VLOOKUP(B161,'Inflammatory Mediators'!B$3:W$147,22,FALSE)</f>
        <v>#N/A</v>
      </c>
      <c r="DG161" t="s">
        <v>281</v>
      </c>
      <c r="DH161" t="s">
        <v>281</v>
      </c>
    </row>
    <row r="162" spans="1:112" x14ac:dyDescent="0.25">
      <c r="A162" t="s">
        <v>281</v>
      </c>
      <c r="B162">
        <v>555280</v>
      </c>
      <c r="C162">
        <v>626757</v>
      </c>
      <c r="D162" t="s">
        <v>108</v>
      </c>
      <c r="E162">
        <v>0</v>
      </c>
      <c r="F162">
        <v>1</v>
      </c>
      <c r="G162">
        <v>2</v>
      </c>
      <c r="H162">
        <v>55</v>
      </c>
      <c r="I162">
        <v>1</v>
      </c>
      <c r="J162">
        <v>0</v>
      </c>
      <c r="K162">
        <v>157.5</v>
      </c>
      <c r="L162">
        <v>75.599999999999994</v>
      </c>
      <c r="M162">
        <v>30.476190476190474</v>
      </c>
      <c r="N162" t="s">
        <v>110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</v>
      </c>
      <c r="X162">
        <v>1</v>
      </c>
      <c r="Y162">
        <v>2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1</v>
      </c>
      <c r="AU162">
        <v>0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 t="s">
        <v>109</v>
      </c>
      <c r="BO162" t="s">
        <v>109</v>
      </c>
      <c r="BP162">
        <v>22</v>
      </c>
      <c r="BQ162">
        <v>26</v>
      </c>
      <c r="BR162" t="s">
        <v>109</v>
      </c>
      <c r="BS162">
        <v>0.59</v>
      </c>
      <c r="BT162" t="s">
        <v>109</v>
      </c>
      <c r="BU162">
        <v>0.34</v>
      </c>
      <c r="BV162" t="s">
        <v>109</v>
      </c>
      <c r="BW162">
        <v>171.8</v>
      </c>
      <c r="BX162">
        <v>299</v>
      </c>
      <c r="BY162">
        <v>1.7</v>
      </c>
      <c r="BZ162" t="s">
        <v>109</v>
      </c>
      <c r="CA162">
        <v>208</v>
      </c>
      <c r="CB162">
        <v>0.53</v>
      </c>
      <c r="CC162">
        <v>1</v>
      </c>
      <c r="CD162">
        <v>4</v>
      </c>
      <c r="CE162">
        <v>3</v>
      </c>
      <c r="CK162">
        <v>1</v>
      </c>
      <c r="CL162" t="e">
        <f>VLOOKUP(B162,'Inflammatory Mediators'!B$3:W$147,2,FALSE)</f>
        <v>#N/A</v>
      </c>
      <c r="CM162" t="e">
        <f>VLOOKUP(B162,'Inflammatory Mediators'!B$3:W$147,3,FALSE)</f>
        <v>#N/A</v>
      </c>
      <c r="CN162" t="e">
        <f>VLOOKUP(B162,'Inflammatory Mediators'!B$3:W$147,4,FALSE)</f>
        <v>#N/A</v>
      </c>
      <c r="CO162" t="e">
        <f>VLOOKUP(B162,'Inflammatory Mediators'!B$3:W$147,5,FALSE)</f>
        <v>#N/A</v>
      </c>
      <c r="CP162" t="e">
        <f>VLOOKUP(B162,'Inflammatory Mediators'!B$3:W$147,6,FALSE)</f>
        <v>#N/A</v>
      </c>
      <c r="CQ162" t="e">
        <f>VLOOKUP(B162,'Inflammatory Mediators'!B$3:W$147,7,FALSE)</f>
        <v>#N/A</v>
      </c>
      <c r="CR162" t="e">
        <f>VLOOKUP(B162,'Inflammatory Mediators'!B$3:W$147,8,FALSE)</f>
        <v>#N/A</v>
      </c>
      <c r="CS162" t="e">
        <f>VLOOKUP(B162,'Inflammatory Mediators'!B$3:W$147,9,FALSE)</f>
        <v>#N/A</v>
      </c>
      <c r="CT162" t="e">
        <f>VLOOKUP(B162,'Inflammatory Mediators'!B$3:W$147,10,FALSE)</f>
        <v>#N/A</v>
      </c>
      <c r="CU162" t="e">
        <f>VLOOKUP(B162,'Inflammatory Mediators'!B$3:W$147,11,FALSE)</f>
        <v>#N/A</v>
      </c>
      <c r="CV162" t="e">
        <f>VLOOKUP(B162,'Inflammatory Mediators'!B$3:W$147,12,FALSE)</f>
        <v>#N/A</v>
      </c>
      <c r="CW162" t="e">
        <f>VLOOKUP(B162,'Inflammatory Mediators'!B$3:W$147,13,FALSE)</f>
        <v>#N/A</v>
      </c>
      <c r="CX162" t="e">
        <f>VLOOKUP(B162,'Inflammatory Mediators'!B$3:W$147,14,FALSE)</f>
        <v>#N/A</v>
      </c>
      <c r="CY162" t="e">
        <f>VLOOKUP(B162,'Inflammatory Mediators'!B$3:W$147,15,FALSE)</f>
        <v>#N/A</v>
      </c>
      <c r="CZ162" t="e">
        <f>VLOOKUP(B162,'Inflammatory Mediators'!B$3:W$147,16,FALSE)</f>
        <v>#N/A</v>
      </c>
      <c r="DA162" t="e">
        <f>VLOOKUP(B162,'Inflammatory Mediators'!B$3:W$147,17,FALSE)</f>
        <v>#N/A</v>
      </c>
      <c r="DB162" t="e">
        <f>VLOOKUP(B162,'Inflammatory Mediators'!B$3:W$147,18,FALSE)</f>
        <v>#N/A</v>
      </c>
      <c r="DC162" t="e">
        <f>VLOOKUP(B162,'Inflammatory Mediators'!B$3:W$147,19,FALSE)</f>
        <v>#N/A</v>
      </c>
      <c r="DD162" t="e">
        <f>VLOOKUP(B162,'Inflammatory Mediators'!B$3:W$147,20,FALSE)</f>
        <v>#N/A</v>
      </c>
      <c r="DE162" t="e">
        <f>VLOOKUP(B162,'Inflammatory Mediators'!B$3:W$147,21,FALSE)</f>
        <v>#N/A</v>
      </c>
      <c r="DF162" t="e">
        <f>VLOOKUP(B162,'Inflammatory Mediators'!B$3:W$147,22,FALSE)</f>
        <v>#N/A</v>
      </c>
      <c r="DG162" t="s">
        <v>281</v>
      </c>
      <c r="DH162" t="s">
        <v>281</v>
      </c>
    </row>
    <row r="163" spans="1:112" x14ac:dyDescent="0.25">
      <c r="A163" t="s">
        <v>281</v>
      </c>
      <c r="B163">
        <v>597102</v>
      </c>
      <c r="C163">
        <v>668579</v>
      </c>
      <c r="D163" t="s">
        <v>108</v>
      </c>
      <c r="E163">
        <v>0</v>
      </c>
      <c r="F163">
        <v>1</v>
      </c>
      <c r="G163">
        <v>1</v>
      </c>
      <c r="H163">
        <v>84</v>
      </c>
      <c r="I163">
        <v>1</v>
      </c>
      <c r="J163">
        <v>2</v>
      </c>
      <c r="K163">
        <v>152.4</v>
      </c>
      <c r="L163">
        <v>45.2</v>
      </c>
      <c r="M163">
        <v>19.461150033411176</v>
      </c>
      <c r="N163" t="s">
        <v>109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4</v>
      </c>
      <c r="V163">
        <v>0</v>
      </c>
      <c r="W163">
        <v>2</v>
      </c>
      <c r="X163">
        <v>0</v>
      </c>
      <c r="Y163">
        <v>5</v>
      </c>
      <c r="Z163">
        <v>4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0</v>
      </c>
      <c r="BN163" t="s">
        <v>109</v>
      </c>
      <c r="BO163">
        <v>36</v>
      </c>
      <c r="BP163">
        <v>10</v>
      </c>
      <c r="BQ163">
        <v>23</v>
      </c>
      <c r="BR163" t="s">
        <v>109</v>
      </c>
      <c r="BS163" t="s">
        <v>109</v>
      </c>
      <c r="BT163" t="s">
        <v>109</v>
      </c>
      <c r="BU163" t="s">
        <v>109</v>
      </c>
      <c r="BV163" t="s">
        <v>109</v>
      </c>
      <c r="BW163">
        <v>1261</v>
      </c>
      <c r="BX163">
        <v>182</v>
      </c>
      <c r="BY163">
        <v>36</v>
      </c>
      <c r="BZ163" t="s">
        <v>109</v>
      </c>
      <c r="CA163">
        <v>141</v>
      </c>
      <c r="CB163">
        <v>0.82</v>
      </c>
      <c r="CC163">
        <v>0</v>
      </c>
      <c r="CD163">
        <v>2</v>
      </c>
      <c r="CE163">
        <v>4</v>
      </c>
      <c r="CF163">
        <v>4</v>
      </c>
      <c r="CK163">
        <v>1</v>
      </c>
      <c r="CL163" t="e">
        <f>VLOOKUP(B163,'Inflammatory Mediators'!B$3:W$147,2,FALSE)</f>
        <v>#N/A</v>
      </c>
      <c r="CM163" t="e">
        <f>VLOOKUP(B163,'Inflammatory Mediators'!B$3:W$147,3,FALSE)</f>
        <v>#N/A</v>
      </c>
      <c r="CN163" t="e">
        <f>VLOOKUP(B163,'Inflammatory Mediators'!B$3:W$147,4,FALSE)</f>
        <v>#N/A</v>
      </c>
      <c r="CO163" t="e">
        <f>VLOOKUP(B163,'Inflammatory Mediators'!B$3:W$147,5,FALSE)</f>
        <v>#N/A</v>
      </c>
      <c r="CP163" t="e">
        <f>VLOOKUP(B163,'Inflammatory Mediators'!B$3:W$147,6,FALSE)</f>
        <v>#N/A</v>
      </c>
      <c r="CQ163" t="e">
        <f>VLOOKUP(B163,'Inflammatory Mediators'!B$3:W$147,7,FALSE)</f>
        <v>#N/A</v>
      </c>
      <c r="CR163" t="e">
        <f>VLOOKUP(B163,'Inflammatory Mediators'!B$3:W$147,8,FALSE)</f>
        <v>#N/A</v>
      </c>
      <c r="CS163" t="e">
        <f>VLOOKUP(B163,'Inflammatory Mediators'!B$3:W$147,9,FALSE)</f>
        <v>#N/A</v>
      </c>
      <c r="CT163" t="e">
        <f>VLOOKUP(B163,'Inflammatory Mediators'!B$3:W$147,10,FALSE)</f>
        <v>#N/A</v>
      </c>
      <c r="CU163" t="e">
        <f>VLOOKUP(B163,'Inflammatory Mediators'!B$3:W$147,11,FALSE)</f>
        <v>#N/A</v>
      </c>
      <c r="CV163" t="e">
        <f>VLOOKUP(B163,'Inflammatory Mediators'!B$3:W$147,12,FALSE)</f>
        <v>#N/A</v>
      </c>
      <c r="CW163" t="e">
        <f>VLOOKUP(B163,'Inflammatory Mediators'!B$3:W$147,13,FALSE)</f>
        <v>#N/A</v>
      </c>
      <c r="CX163" t="e">
        <f>VLOOKUP(B163,'Inflammatory Mediators'!B$3:W$147,14,FALSE)</f>
        <v>#N/A</v>
      </c>
      <c r="CY163" t="e">
        <f>VLOOKUP(B163,'Inflammatory Mediators'!B$3:W$147,15,FALSE)</f>
        <v>#N/A</v>
      </c>
      <c r="CZ163" t="e">
        <f>VLOOKUP(B163,'Inflammatory Mediators'!B$3:W$147,16,FALSE)</f>
        <v>#N/A</v>
      </c>
      <c r="DA163" t="e">
        <f>VLOOKUP(B163,'Inflammatory Mediators'!B$3:W$147,17,FALSE)</f>
        <v>#N/A</v>
      </c>
      <c r="DB163" t="e">
        <f>VLOOKUP(B163,'Inflammatory Mediators'!B$3:W$147,18,FALSE)</f>
        <v>#N/A</v>
      </c>
      <c r="DC163" t="e">
        <f>VLOOKUP(B163,'Inflammatory Mediators'!B$3:W$147,19,FALSE)</f>
        <v>#N/A</v>
      </c>
      <c r="DD163" t="e">
        <f>VLOOKUP(B163,'Inflammatory Mediators'!B$3:W$147,20,FALSE)</f>
        <v>#N/A</v>
      </c>
      <c r="DE163" t="e">
        <f>VLOOKUP(B163,'Inflammatory Mediators'!B$3:W$147,21,FALSE)</f>
        <v>#N/A</v>
      </c>
      <c r="DF163" t="e">
        <f>VLOOKUP(B163,'Inflammatory Mediators'!B$3:W$147,22,FALSE)</f>
        <v>#N/A</v>
      </c>
      <c r="DG163" t="s">
        <v>281</v>
      </c>
      <c r="DH163" t="s">
        <v>281</v>
      </c>
    </row>
    <row r="164" spans="1:112" x14ac:dyDescent="0.25">
      <c r="A164" t="s">
        <v>281</v>
      </c>
      <c r="B164">
        <v>8032073</v>
      </c>
      <c r="C164">
        <v>8103550</v>
      </c>
      <c r="D164" t="s">
        <v>108</v>
      </c>
      <c r="E164">
        <v>0</v>
      </c>
      <c r="F164">
        <v>1</v>
      </c>
      <c r="G164">
        <v>1</v>
      </c>
      <c r="H164">
        <v>39</v>
      </c>
      <c r="I164">
        <v>1</v>
      </c>
      <c r="J164">
        <v>0</v>
      </c>
      <c r="K164">
        <v>165.1</v>
      </c>
      <c r="L164">
        <v>61.6</v>
      </c>
      <c r="M164">
        <v>22.598861765770867</v>
      </c>
      <c r="N164" t="s">
        <v>109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4</v>
      </c>
      <c r="V164">
        <v>0</v>
      </c>
      <c r="W164">
        <v>2</v>
      </c>
      <c r="X164">
        <v>0</v>
      </c>
      <c r="Y164">
        <v>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1</v>
      </c>
      <c r="BH164">
        <v>0</v>
      </c>
      <c r="BI164">
        <v>0</v>
      </c>
      <c r="BJ164">
        <v>0</v>
      </c>
      <c r="BK164">
        <v>0</v>
      </c>
      <c r="BL164">
        <v>2</v>
      </c>
      <c r="BM164">
        <v>0</v>
      </c>
      <c r="BN164">
        <v>12.7</v>
      </c>
      <c r="BO164" t="s">
        <v>109</v>
      </c>
      <c r="BP164">
        <v>364</v>
      </c>
      <c r="BQ164">
        <v>504</v>
      </c>
      <c r="BR164" t="s">
        <v>109</v>
      </c>
      <c r="BS164" t="s">
        <v>109</v>
      </c>
      <c r="BT164" t="s">
        <v>109</v>
      </c>
      <c r="BU164">
        <v>0.34</v>
      </c>
      <c r="BV164" t="s">
        <v>109</v>
      </c>
      <c r="BW164">
        <v>1504</v>
      </c>
      <c r="BX164">
        <v>463</v>
      </c>
      <c r="BY164" t="s">
        <v>109</v>
      </c>
      <c r="BZ164">
        <v>0.2</v>
      </c>
      <c r="CA164">
        <v>303</v>
      </c>
      <c r="CB164">
        <v>0.74</v>
      </c>
      <c r="CC164">
        <v>0</v>
      </c>
      <c r="CD164">
        <v>1</v>
      </c>
      <c r="CE164">
        <v>4</v>
      </c>
      <c r="CF164">
        <v>4</v>
      </c>
      <c r="CK164">
        <v>1</v>
      </c>
      <c r="CL164" t="e">
        <f>VLOOKUP(B164,'Inflammatory Mediators'!B$3:W$147,2,FALSE)</f>
        <v>#N/A</v>
      </c>
      <c r="CM164" t="e">
        <f>VLOOKUP(B164,'Inflammatory Mediators'!B$3:W$147,3,FALSE)</f>
        <v>#N/A</v>
      </c>
      <c r="CN164" t="e">
        <f>VLOOKUP(B164,'Inflammatory Mediators'!B$3:W$147,4,FALSE)</f>
        <v>#N/A</v>
      </c>
      <c r="CO164" t="e">
        <f>VLOOKUP(B164,'Inflammatory Mediators'!B$3:W$147,5,FALSE)</f>
        <v>#N/A</v>
      </c>
      <c r="CP164" t="e">
        <f>VLOOKUP(B164,'Inflammatory Mediators'!B$3:W$147,6,FALSE)</f>
        <v>#N/A</v>
      </c>
      <c r="CQ164" t="e">
        <f>VLOOKUP(B164,'Inflammatory Mediators'!B$3:W$147,7,FALSE)</f>
        <v>#N/A</v>
      </c>
      <c r="CR164" t="e">
        <f>VLOOKUP(B164,'Inflammatory Mediators'!B$3:W$147,8,FALSE)</f>
        <v>#N/A</v>
      </c>
      <c r="CS164" t="e">
        <f>VLOOKUP(B164,'Inflammatory Mediators'!B$3:W$147,9,FALSE)</f>
        <v>#N/A</v>
      </c>
      <c r="CT164" t="e">
        <f>VLOOKUP(B164,'Inflammatory Mediators'!B$3:W$147,10,FALSE)</f>
        <v>#N/A</v>
      </c>
      <c r="CU164" t="e">
        <f>VLOOKUP(B164,'Inflammatory Mediators'!B$3:W$147,11,FALSE)</f>
        <v>#N/A</v>
      </c>
      <c r="CV164" t="e">
        <f>VLOOKUP(B164,'Inflammatory Mediators'!B$3:W$147,12,FALSE)</f>
        <v>#N/A</v>
      </c>
      <c r="CW164" t="e">
        <f>VLOOKUP(B164,'Inflammatory Mediators'!B$3:W$147,13,FALSE)</f>
        <v>#N/A</v>
      </c>
      <c r="CX164" t="e">
        <f>VLOOKUP(B164,'Inflammatory Mediators'!B$3:W$147,14,FALSE)</f>
        <v>#N/A</v>
      </c>
      <c r="CY164" t="e">
        <f>VLOOKUP(B164,'Inflammatory Mediators'!B$3:W$147,15,FALSE)</f>
        <v>#N/A</v>
      </c>
      <c r="CZ164" t="e">
        <f>VLOOKUP(B164,'Inflammatory Mediators'!B$3:W$147,16,FALSE)</f>
        <v>#N/A</v>
      </c>
      <c r="DA164" t="e">
        <f>VLOOKUP(B164,'Inflammatory Mediators'!B$3:W$147,17,FALSE)</f>
        <v>#N/A</v>
      </c>
      <c r="DB164" t="e">
        <f>VLOOKUP(B164,'Inflammatory Mediators'!B$3:W$147,18,FALSE)</f>
        <v>#N/A</v>
      </c>
      <c r="DC164" t="e">
        <f>VLOOKUP(B164,'Inflammatory Mediators'!B$3:W$147,19,FALSE)</f>
        <v>#N/A</v>
      </c>
      <c r="DD164" t="e">
        <f>VLOOKUP(B164,'Inflammatory Mediators'!B$3:W$147,20,FALSE)</f>
        <v>#N/A</v>
      </c>
      <c r="DE164" t="e">
        <f>VLOOKUP(B164,'Inflammatory Mediators'!B$3:W$147,21,FALSE)</f>
        <v>#N/A</v>
      </c>
      <c r="DF164" t="e">
        <f>VLOOKUP(B164,'Inflammatory Mediators'!B$3:W$147,22,FALSE)</f>
        <v>#N/A</v>
      </c>
      <c r="DG164" t="s">
        <v>281</v>
      </c>
      <c r="DH164" t="s">
        <v>281</v>
      </c>
    </row>
    <row r="165" spans="1:112" x14ac:dyDescent="0.25">
      <c r="A165" t="s">
        <v>281</v>
      </c>
      <c r="B165">
        <v>194964</v>
      </c>
      <c r="C165">
        <v>266441</v>
      </c>
      <c r="D165" t="s">
        <v>108</v>
      </c>
      <c r="E165">
        <v>0</v>
      </c>
      <c r="F165">
        <v>1</v>
      </c>
      <c r="G165">
        <v>1</v>
      </c>
      <c r="H165">
        <v>61</v>
      </c>
      <c r="I165">
        <v>0</v>
      </c>
      <c r="J165">
        <v>0</v>
      </c>
      <c r="K165">
        <v>162.6</v>
      </c>
      <c r="L165">
        <v>83.3</v>
      </c>
      <c r="M165">
        <v>31.506772632301971</v>
      </c>
      <c r="N165" t="s">
        <v>110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11</v>
      </c>
      <c r="V165">
        <v>0</v>
      </c>
      <c r="W165">
        <v>2</v>
      </c>
      <c r="X165">
        <v>2</v>
      </c>
      <c r="Y165">
        <v>2</v>
      </c>
      <c r="Z165">
        <v>2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0</v>
      </c>
      <c r="BI165">
        <v>1</v>
      </c>
      <c r="BJ165">
        <v>0</v>
      </c>
      <c r="BK165">
        <v>0</v>
      </c>
      <c r="BL165">
        <v>0</v>
      </c>
      <c r="BM165">
        <v>0</v>
      </c>
      <c r="BN165" t="s">
        <v>109</v>
      </c>
      <c r="BO165" t="s">
        <v>109</v>
      </c>
      <c r="BP165">
        <v>8</v>
      </c>
      <c r="BQ165">
        <v>16</v>
      </c>
      <c r="BR165" t="s">
        <v>109</v>
      </c>
      <c r="BS165" t="s">
        <v>109</v>
      </c>
      <c r="BT165" t="s">
        <v>109</v>
      </c>
      <c r="BU165">
        <v>0.48</v>
      </c>
      <c r="BV165" t="s">
        <v>109</v>
      </c>
      <c r="BW165">
        <v>3098</v>
      </c>
      <c r="BX165" t="s">
        <v>109</v>
      </c>
      <c r="BY165">
        <v>1.6</v>
      </c>
      <c r="BZ165">
        <v>0.18</v>
      </c>
      <c r="CA165">
        <v>165</v>
      </c>
      <c r="CB165">
        <v>18</v>
      </c>
      <c r="CC165">
        <v>1</v>
      </c>
      <c r="CD165">
        <v>4</v>
      </c>
      <c r="CE165">
        <v>0</v>
      </c>
      <c r="CF165">
        <v>0</v>
      </c>
      <c r="CG165">
        <v>0</v>
      </c>
      <c r="CK165">
        <v>1</v>
      </c>
      <c r="CL165" t="e">
        <f>VLOOKUP(B165,'Inflammatory Mediators'!B$3:W$147,2,FALSE)</f>
        <v>#N/A</v>
      </c>
      <c r="CM165" t="e">
        <f>VLOOKUP(B165,'Inflammatory Mediators'!B$3:W$147,3,FALSE)</f>
        <v>#N/A</v>
      </c>
      <c r="CN165" t="e">
        <f>VLOOKUP(B165,'Inflammatory Mediators'!B$3:W$147,4,FALSE)</f>
        <v>#N/A</v>
      </c>
      <c r="CO165" t="e">
        <f>VLOOKUP(B165,'Inflammatory Mediators'!B$3:W$147,5,FALSE)</f>
        <v>#N/A</v>
      </c>
      <c r="CP165" t="e">
        <f>VLOOKUP(B165,'Inflammatory Mediators'!B$3:W$147,6,FALSE)</f>
        <v>#N/A</v>
      </c>
      <c r="CQ165" t="e">
        <f>VLOOKUP(B165,'Inflammatory Mediators'!B$3:W$147,7,FALSE)</f>
        <v>#N/A</v>
      </c>
      <c r="CR165" t="e">
        <f>VLOOKUP(B165,'Inflammatory Mediators'!B$3:W$147,8,FALSE)</f>
        <v>#N/A</v>
      </c>
      <c r="CS165" t="e">
        <f>VLOOKUP(B165,'Inflammatory Mediators'!B$3:W$147,9,FALSE)</f>
        <v>#N/A</v>
      </c>
      <c r="CT165" t="e">
        <f>VLOOKUP(B165,'Inflammatory Mediators'!B$3:W$147,10,FALSE)</f>
        <v>#N/A</v>
      </c>
      <c r="CU165" t="e">
        <f>VLOOKUP(B165,'Inflammatory Mediators'!B$3:W$147,11,FALSE)</f>
        <v>#N/A</v>
      </c>
      <c r="CV165" t="e">
        <f>VLOOKUP(B165,'Inflammatory Mediators'!B$3:W$147,12,FALSE)</f>
        <v>#N/A</v>
      </c>
      <c r="CW165" t="e">
        <f>VLOOKUP(B165,'Inflammatory Mediators'!B$3:W$147,13,FALSE)</f>
        <v>#N/A</v>
      </c>
      <c r="CX165" t="e">
        <f>VLOOKUP(B165,'Inflammatory Mediators'!B$3:W$147,14,FALSE)</f>
        <v>#N/A</v>
      </c>
      <c r="CY165" t="e">
        <f>VLOOKUP(B165,'Inflammatory Mediators'!B$3:W$147,15,FALSE)</f>
        <v>#N/A</v>
      </c>
      <c r="CZ165" t="e">
        <f>VLOOKUP(B165,'Inflammatory Mediators'!B$3:W$147,16,FALSE)</f>
        <v>#N/A</v>
      </c>
      <c r="DA165" t="e">
        <f>VLOOKUP(B165,'Inflammatory Mediators'!B$3:W$147,17,FALSE)</f>
        <v>#N/A</v>
      </c>
      <c r="DB165" t="e">
        <f>VLOOKUP(B165,'Inflammatory Mediators'!B$3:W$147,18,FALSE)</f>
        <v>#N/A</v>
      </c>
      <c r="DC165" t="e">
        <f>VLOOKUP(B165,'Inflammatory Mediators'!B$3:W$147,19,FALSE)</f>
        <v>#N/A</v>
      </c>
      <c r="DD165" t="e">
        <f>VLOOKUP(B165,'Inflammatory Mediators'!B$3:W$147,20,FALSE)</f>
        <v>#N/A</v>
      </c>
      <c r="DE165" t="e">
        <f>VLOOKUP(B165,'Inflammatory Mediators'!B$3:W$147,21,FALSE)</f>
        <v>#N/A</v>
      </c>
      <c r="DF165" t="e">
        <f>VLOOKUP(B165,'Inflammatory Mediators'!B$3:W$147,22,FALSE)</f>
        <v>#N/A</v>
      </c>
      <c r="DG165" t="s">
        <v>281</v>
      </c>
      <c r="DH165" t="s">
        <v>281</v>
      </c>
    </row>
    <row r="166" spans="1:112" x14ac:dyDescent="0.25">
      <c r="A166" t="s">
        <v>281</v>
      </c>
      <c r="B166">
        <v>614823</v>
      </c>
      <c r="C166">
        <v>686300</v>
      </c>
      <c r="D166" t="s">
        <v>108</v>
      </c>
      <c r="E166">
        <v>0</v>
      </c>
      <c r="F166">
        <v>1</v>
      </c>
      <c r="G166">
        <v>3</v>
      </c>
      <c r="H166">
        <v>57</v>
      </c>
      <c r="I166">
        <v>1</v>
      </c>
      <c r="J166">
        <v>3</v>
      </c>
      <c r="K166">
        <v>167.6</v>
      </c>
      <c r="L166">
        <v>68.900000000000006</v>
      </c>
      <c r="M166">
        <v>24.528511457556068</v>
      </c>
      <c r="N166" t="s">
        <v>109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</v>
      </c>
      <c r="X166">
        <v>0</v>
      </c>
      <c r="Y166">
        <v>2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1</v>
      </c>
      <c r="BI166">
        <v>0</v>
      </c>
      <c r="BJ166">
        <v>0</v>
      </c>
      <c r="BK166">
        <v>0</v>
      </c>
      <c r="BL166">
        <v>2</v>
      </c>
      <c r="BM166">
        <v>0</v>
      </c>
      <c r="BN166">
        <v>6.2</v>
      </c>
      <c r="BO166" t="s">
        <v>109</v>
      </c>
      <c r="BP166">
        <v>23</v>
      </c>
      <c r="BQ166">
        <v>25</v>
      </c>
      <c r="BR166" t="s">
        <v>109</v>
      </c>
      <c r="BS166" t="s">
        <v>109</v>
      </c>
      <c r="BT166">
        <v>532.4</v>
      </c>
      <c r="BU166">
        <v>0.24</v>
      </c>
      <c r="BV166" t="s">
        <v>109</v>
      </c>
      <c r="BW166">
        <v>184.5</v>
      </c>
      <c r="BX166">
        <v>186</v>
      </c>
      <c r="BY166" t="s">
        <v>109</v>
      </c>
      <c r="BZ166">
        <v>0.05</v>
      </c>
      <c r="CA166">
        <v>135</v>
      </c>
      <c r="CB166">
        <v>0.71</v>
      </c>
      <c r="CC166">
        <v>1</v>
      </c>
      <c r="CD166">
        <v>3</v>
      </c>
      <c r="CE166">
        <v>3</v>
      </c>
      <c r="CK166">
        <v>1</v>
      </c>
      <c r="CL166" t="e">
        <f>VLOOKUP(B166,'Inflammatory Mediators'!B$3:W$147,2,FALSE)</f>
        <v>#N/A</v>
      </c>
      <c r="CM166" t="e">
        <f>VLOOKUP(B166,'Inflammatory Mediators'!B$3:W$147,3,FALSE)</f>
        <v>#N/A</v>
      </c>
      <c r="CN166" t="e">
        <f>VLOOKUP(B166,'Inflammatory Mediators'!B$3:W$147,4,FALSE)</f>
        <v>#N/A</v>
      </c>
      <c r="CO166" t="e">
        <f>VLOOKUP(B166,'Inflammatory Mediators'!B$3:W$147,5,FALSE)</f>
        <v>#N/A</v>
      </c>
      <c r="CP166" t="e">
        <f>VLOOKUP(B166,'Inflammatory Mediators'!B$3:W$147,6,FALSE)</f>
        <v>#N/A</v>
      </c>
      <c r="CQ166" t="e">
        <f>VLOOKUP(B166,'Inflammatory Mediators'!B$3:W$147,7,FALSE)</f>
        <v>#N/A</v>
      </c>
      <c r="CR166" t="e">
        <f>VLOOKUP(B166,'Inflammatory Mediators'!B$3:W$147,8,FALSE)</f>
        <v>#N/A</v>
      </c>
      <c r="CS166" t="e">
        <f>VLOOKUP(B166,'Inflammatory Mediators'!B$3:W$147,9,FALSE)</f>
        <v>#N/A</v>
      </c>
      <c r="CT166" t="e">
        <f>VLOOKUP(B166,'Inflammatory Mediators'!B$3:W$147,10,FALSE)</f>
        <v>#N/A</v>
      </c>
      <c r="CU166" t="e">
        <f>VLOOKUP(B166,'Inflammatory Mediators'!B$3:W$147,11,FALSE)</f>
        <v>#N/A</v>
      </c>
      <c r="CV166" t="e">
        <f>VLOOKUP(B166,'Inflammatory Mediators'!B$3:W$147,12,FALSE)</f>
        <v>#N/A</v>
      </c>
      <c r="CW166" t="e">
        <f>VLOOKUP(B166,'Inflammatory Mediators'!B$3:W$147,13,FALSE)</f>
        <v>#N/A</v>
      </c>
      <c r="CX166" t="e">
        <f>VLOOKUP(B166,'Inflammatory Mediators'!B$3:W$147,14,FALSE)</f>
        <v>#N/A</v>
      </c>
      <c r="CY166" t="e">
        <f>VLOOKUP(B166,'Inflammatory Mediators'!B$3:W$147,15,FALSE)</f>
        <v>#N/A</v>
      </c>
      <c r="CZ166" t="e">
        <f>VLOOKUP(B166,'Inflammatory Mediators'!B$3:W$147,16,FALSE)</f>
        <v>#N/A</v>
      </c>
      <c r="DA166" t="e">
        <f>VLOOKUP(B166,'Inflammatory Mediators'!B$3:W$147,17,FALSE)</f>
        <v>#N/A</v>
      </c>
      <c r="DB166" t="e">
        <f>VLOOKUP(B166,'Inflammatory Mediators'!B$3:W$147,18,FALSE)</f>
        <v>#N/A</v>
      </c>
      <c r="DC166" t="e">
        <f>VLOOKUP(B166,'Inflammatory Mediators'!B$3:W$147,19,FALSE)</f>
        <v>#N/A</v>
      </c>
      <c r="DD166" t="e">
        <f>VLOOKUP(B166,'Inflammatory Mediators'!B$3:W$147,20,FALSE)</f>
        <v>#N/A</v>
      </c>
      <c r="DE166" t="e">
        <f>VLOOKUP(B166,'Inflammatory Mediators'!B$3:W$147,21,FALSE)</f>
        <v>#N/A</v>
      </c>
      <c r="DF166" t="e">
        <f>VLOOKUP(B166,'Inflammatory Mediators'!B$3:W$147,22,FALSE)</f>
        <v>#N/A</v>
      </c>
      <c r="DG166" t="s">
        <v>281</v>
      </c>
      <c r="DH166" t="s">
        <v>281</v>
      </c>
    </row>
    <row r="167" spans="1:112" x14ac:dyDescent="0.25">
      <c r="A167" t="s">
        <v>281</v>
      </c>
      <c r="B167">
        <v>8004567</v>
      </c>
      <c r="C167">
        <v>8076044</v>
      </c>
      <c r="D167" t="s">
        <v>108</v>
      </c>
      <c r="E167">
        <v>0</v>
      </c>
      <c r="F167">
        <v>1</v>
      </c>
      <c r="G167">
        <v>1</v>
      </c>
      <c r="H167">
        <v>78</v>
      </c>
      <c r="I167">
        <v>0</v>
      </c>
      <c r="J167">
        <v>1</v>
      </c>
      <c r="K167">
        <v>165.1</v>
      </c>
      <c r="L167">
        <v>95.1</v>
      </c>
      <c r="M167">
        <v>34.888827174104051</v>
      </c>
      <c r="N167" t="s">
        <v>110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4</v>
      </c>
      <c r="V167">
        <v>0</v>
      </c>
      <c r="W167">
        <v>2</v>
      </c>
      <c r="X167">
        <v>1</v>
      </c>
      <c r="Y167">
        <v>9</v>
      </c>
      <c r="Z167">
        <v>3</v>
      </c>
      <c r="AA167">
        <v>0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2</v>
      </c>
      <c r="AL167">
        <v>1</v>
      </c>
      <c r="AM167">
        <v>0</v>
      </c>
      <c r="AN167">
        <v>2</v>
      </c>
      <c r="AO167">
        <v>0</v>
      </c>
      <c r="AP167">
        <v>0</v>
      </c>
      <c r="AQ167">
        <v>0</v>
      </c>
      <c r="AR167">
        <v>0</v>
      </c>
      <c r="AS167">
        <v>1</v>
      </c>
      <c r="AT167">
        <v>1</v>
      </c>
      <c r="AU167">
        <v>0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1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1</v>
      </c>
      <c r="BN167" t="s">
        <v>109</v>
      </c>
      <c r="BO167" t="s">
        <v>109</v>
      </c>
      <c r="BP167">
        <v>13</v>
      </c>
      <c r="BQ167">
        <v>35</v>
      </c>
      <c r="BR167">
        <v>12.425000000000001</v>
      </c>
      <c r="BS167" t="s">
        <v>109</v>
      </c>
      <c r="BT167">
        <v>585.20000000000005</v>
      </c>
      <c r="BU167">
        <v>2.37</v>
      </c>
      <c r="BV167" t="s">
        <v>109</v>
      </c>
      <c r="BW167">
        <v>252.3</v>
      </c>
      <c r="BX167">
        <v>432</v>
      </c>
      <c r="BY167" t="s">
        <v>109</v>
      </c>
      <c r="BZ167" t="s">
        <v>109</v>
      </c>
      <c r="CA167">
        <v>126</v>
      </c>
      <c r="CB167">
        <v>2.34</v>
      </c>
      <c r="CC167">
        <v>1</v>
      </c>
      <c r="CD167">
        <v>4</v>
      </c>
      <c r="CE167">
        <v>5</v>
      </c>
      <c r="CF167">
        <v>5</v>
      </c>
      <c r="CK167">
        <v>1</v>
      </c>
      <c r="CL167" t="e">
        <f>VLOOKUP(B167,'Inflammatory Mediators'!B$3:W$147,2,FALSE)</f>
        <v>#N/A</v>
      </c>
      <c r="CM167" t="e">
        <f>VLOOKUP(B167,'Inflammatory Mediators'!B$3:W$147,3,FALSE)</f>
        <v>#N/A</v>
      </c>
      <c r="CN167" t="e">
        <f>VLOOKUP(B167,'Inflammatory Mediators'!B$3:W$147,4,FALSE)</f>
        <v>#N/A</v>
      </c>
      <c r="CO167" t="e">
        <f>VLOOKUP(B167,'Inflammatory Mediators'!B$3:W$147,5,FALSE)</f>
        <v>#N/A</v>
      </c>
      <c r="CP167" t="e">
        <f>VLOOKUP(B167,'Inflammatory Mediators'!B$3:W$147,6,FALSE)</f>
        <v>#N/A</v>
      </c>
      <c r="CQ167" t="e">
        <f>VLOOKUP(B167,'Inflammatory Mediators'!B$3:W$147,7,FALSE)</f>
        <v>#N/A</v>
      </c>
      <c r="CR167" t="e">
        <f>VLOOKUP(B167,'Inflammatory Mediators'!B$3:W$147,8,FALSE)</f>
        <v>#N/A</v>
      </c>
      <c r="CS167" t="e">
        <f>VLOOKUP(B167,'Inflammatory Mediators'!B$3:W$147,9,FALSE)</f>
        <v>#N/A</v>
      </c>
      <c r="CT167" t="e">
        <f>VLOOKUP(B167,'Inflammatory Mediators'!B$3:W$147,10,FALSE)</f>
        <v>#N/A</v>
      </c>
      <c r="CU167" t="e">
        <f>VLOOKUP(B167,'Inflammatory Mediators'!B$3:W$147,11,FALSE)</f>
        <v>#N/A</v>
      </c>
      <c r="CV167" t="e">
        <f>VLOOKUP(B167,'Inflammatory Mediators'!B$3:W$147,12,FALSE)</f>
        <v>#N/A</v>
      </c>
      <c r="CW167" t="e">
        <f>VLOOKUP(B167,'Inflammatory Mediators'!B$3:W$147,13,FALSE)</f>
        <v>#N/A</v>
      </c>
      <c r="CX167" t="e">
        <f>VLOOKUP(B167,'Inflammatory Mediators'!B$3:W$147,14,FALSE)</f>
        <v>#N/A</v>
      </c>
      <c r="CY167" t="e">
        <f>VLOOKUP(B167,'Inflammatory Mediators'!B$3:W$147,15,FALSE)</f>
        <v>#N/A</v>
      </c>
      <c r="CZ167" t="e">
        <f>VLOOKUP(B167,'Inflammatory Mediators'!B$3:W$147,16,FALSE)</f>
        <v>#N/A</v>
      </c>
      <c r="DA167" t="e">
        <f>VLOOKUP(B167,'Inflammatory Mediators'!B$3:W$147,17,FALSE)</f>
        <v>#N/A</v>
      </c>
      <c r="DB167" t="e">
        <f>VLOOKUP(B167,'Inflammatory Mediators'!B$3:W$147,18,FALSE)</f>
        <v>#N/A</v>
      </c>
      <c r="DC167" t="e">
        <f>VLOOKUP(B167,'Inflammatory Mediators'!B$3:W$147,19,FALSE)</f>
        <v>#N/A</v>
      </c>
      <c r="DD167" t="e">
        <f>VLOOKUP(B167,'Inflammatory Mediators'!B$3:W$147,20,FALSE)</f>
        <v>#N/A</v>
      </c>
      <c r="DE167" t="e">
        <f>VLOOKUP(B167,'Inflammatory Mediators'!B$3:W$147,21,FALSE)</f>
        <v>#N/A</v>
      </c>
      <c r="DF167" t="e">
        <f>VLOOKUP(B167,'Inflammatory Mediators'!B$3:W$147,22,FALSE)</f>
        <v>#N/A</v>
      </c>
      <c r="DG167" t="s">
        <v>281</v>
      </c>
      <c r="DH167" t="s">
        <v>281</v>
      </c>
    </row>
    <row r="168" spans="1:112" x14ac:dyDescent="0.25">
      <c r="A168" t="s">
        <v>281</v>
      </c>
      <c r="B168">
        <v>177012</v>
      </c>
      <c r="C168">
        <v>248489</v>
      </c>
      <c r="D168" t="s">
        <v>2</v>
      </c>
      <c r="E168">
        <v>1</v>
      </c>
      <c r="F168">
        <v>1</v>
      </c>
      <c r="G168">
        <v>1</v>
      </c>
      <c r="H168">
        <v>74</v>
      </c>
      <c r="I168">
        <v>1</v>
      </c>
      <c r="J168">
        <v>0</v>
      </c>
      <c r="K168">
        <v>162.6</v>
      </c>
      <c r="L168">
        <v>73.2</v>
      </c>
      <c r="M168">
        <v>27.686623729705936</v>
      </c>
      <c r="N168" t="s">
        <v>109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</v>
      </c>
      <c r="V168">
        <v>0</v>
      </c>
      <c r="W168">
        <v>3</v>
      </c>
      <c r="X168">
        <v>2</v>
      </c>
      <c r="Y168">
        <v>4</v>
      </c>
      <c r="Z168">
        <v>3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0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1</v>
      </c>
      <c r="BM168">
        <v>0</v>
      </c>
      <c r="BN168" t="s">
        <v>109</v>
      </c>
      <c r="BO168" t="s">
        <v>109</v>
      </c>
      <c r="BP168">
        <v>54</v>
      </c>
      <c r="BQ168">
        <v>82</v>
      </c>
      <c r="BR168" t="s">
        <v>109</v>
      </c>
      <c r="BS168" t="s">
        <v>109</v>
      </c>
      <c r="BT168">
        <v>340</v>
      </c>
      <c r="BU168">
        <v>912</v>
      </c>
      <c r="BV168">
        <v>1</v>
      </c>
      <c r="BW168">
        <v>269.3</v>
      </c>
      <c r="BX168">
        <v>259</v>
      </c>
      <c r="BY168">
        <v>1.6</v>
      </c>
      <c r="BZ168">
        <v>0.06</v>
      </c>
      <c r="CA168">
        <v>156</v>
      </c>
      <c r="CB168">
        <v>0.95</v>
      </c>
      <c r="CC168">
        <v>1</v>
      </c>
      <c r="CD168">
        <v>3</v>
      </c>
      <c r="CE168">
        <v>5</v>
      </c>
      <c r="CF168">
        <v>5</v>
      </c>
      <c r="CK168">
        <v>1</v>
      </c>
      <c r="CL168" t="e">
        <f>VLOOKUP(B168,'Inflammatory Mediators'!B$3:W$147,2,FALSE)</f>
        <v>#N/A</v>
      </c>
      <c r="CM168" t="e">
        <f>VLOOKUP(B168,'Inflammatory Mediators'!B$3:W$147,3,FALSE)</f>
        <v>#N/A</v>
      </c>
      <c r="CN168" t="e">
        <f>VLOOKUP(B168,'Inflammatory Mediators'!B$3:W$147,4,FALSE)</f>
        <v>#N/A</v>
      </c>
      <c r="CO168" t="e">
        <f>VLOOKUP(B168,'Inflammatory Mediators'!B$3:W$147,5,FALSE)</f>
        <v>#N/A</v>
      </c>
      <c r="CP168" t="e">
        <f>VLOOKUP(B168,'Inflammatory Mediators'!B$3:W$147,6,FALSE)</f>
        <v>#N/A</v>
      </c>
      <c r="CQ168" t="e">
        <f>VLOOKUP(B168,'Inflammatory Mediators'!B$3:W$147,7,FALSE)</f>
        <v>#N/A</v>
      </c>
      <c r="CR168" t="e">
        <f>VLOOKUP(B168,'Inflammatory Mediators'!B$3:W$147,8,FALSE)</f>
        <v>#N/A</v>
      </c>
      <c r="CS168" t="e">
        <f>VLOOKUP(B168,'Inflammatory Mediators'!B$3:W$147,9,FALSE)</f>
        <v>#N/A</v>
      </c>
      <c r="CT168" t="e">
        <f>VLOOKUP(B168,'Inflammatory Mediators'!B$3:W$147,10,FALSE)</f>
        <v>#N/A</v>
      </c>
      <c r="CU168" t="e">
        <f>VLOOKUP(B168,'Inflammatory Mediators'!B$3:W$147,11,FALSE)</f>
        <v>#N/A</v>
      </c>
      <c r="CV168" t="e">
        <f>VLOOKUP(B168,'Inflammatory Mediators'!B$3:W$147,12,FALSE)</f>
        <v>#N/A</v>
      </c>
      <c r="CW168" t="e">
        <f>VLOOKUP(B168,'Inflammatory Mediators'!B$3:W$147,13,FALSE)</f>
        <v>#N/A</v>
      </c>
      <c r="CX168" t="e">
        <f>VLOOKUP(B168,'Inflammatory Mediators'!B$3:W$147,14,FALSE)</f>
        <v>#N/A</v>
      </c>
      <c r="CY168" t="e">
        <f>VLOOKUP(B168,'Inflammatory Mediators'!B$3:W$147,15,FALSE)</f>
        <v>#N/A</v>
      </c>
      <c r="CZ168" t="e">
        <f>VLOOKUP(B168,'Inflammatory Mediators'!B$3:W$147,16,FALSE)</f>
        <v>#N/A</v>
      </c>
      <c r="DA168" t="e">
        <f>VLOOKUP(B168,'Inflammatory Mediators'!B$3:W$147,17,FALSE)</f>
        <v>#N/A</v>
      </c>
      <c r="DB168" t="e">
        <f>VLOOKUP(B168,'Inflammatory Mediators'!B$3:W$147,18,FALSE)</f>
        <v>#N/A</v>
      </c>
      <c r="DC168" t="e">
        <f>VLOOKUP(B168,'Inflammatory Mediators'!B$3:W$147,19,FALSE)</f>
        <v>#N/A</v>
      </c>
      <c r="DD168" t="e">
        <f>VLOOKUP(B168,'Inflammatory Mediators'!B$3:W$147,20,FALSE)</f>
        <v>#N/A</v>
      </c>
      <c r="DE168" t="e">
        <f>VLOOKUP(B168,'Inflammatory Mediators'!B$3:W$147,21,FALSE)</f>
        <v>#N/A</v>
      </c>
      <c r="DF168" t="e">
        <f>VLOOKUP(B168,'Inflammatory Mediators'!B$3:W$147,22,FALSE)</f>
        <v>#N/A</v>
      </c>
      <c r="DG168" t="s">
        <v>281</v>
      </c>
      <c r="DH168" t="s">
        <v>281</v>
      </c>
    </row>
    <row r="169" spans="1:112" x14ac:dyDescent="0.25">
      <c r="A169" t="s">
        <v>281</v>
      </c>
      <c r="B169">
        <v>494282</v>
      </c>
      <c r="C169">
        <v>565759</v>
      </c>
      <c r="D169" t="s">
        <v>108</v>
      </c>
      <c r="E169">
        <v>0</v>
      </c>
      <c r="F169">
        <v>1</v>
      </c>
      <c r="G169">
        <v>1</v>
      </c>
      <c r="H169">
        <v>72</v>
      </c>
      <c r="I169">
        <v>0</v>
      </c>
      <c r="J169">
        <v>3</v>
      </c>
      <c r="K169">
        <v>160</v>
      </c>
      <c r="L169">
        <v>85.3</v>
      </c>
      <c r="M169">
        <v>33.320312499999993</v>
      </c>
      <c r="N169" t="s">
        <v>110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6</v>
      </c>
      <c r="V169">
        <v>0</v>
      </c>
      <c r="W169">
        <v>2</v>
      </c>
      <c r="X169">
        <v>0</v>
      </c>
      <c r="Y169">
        <v>4</v>
      </c>
      <c r="Z169">
        <v>3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  <c r="AT169">
        <v>1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2</v>
      </c>
      <c r="BM169">
        <v>0</v>
      </c>
      <c r="BN169">
        <v>6.4</v>
      </c>
      <c r="BO169" t="s">
        <v>109</v>
      </c>
      <c r="BP169">
        <v>28</v>
      </c>
      <c r="BQ169">
        <v>35</v>
      </c>
      <c r="BR169" t="s">
        <v>109</v>
      </c>
      <c r="BS169" t="s">
        <v>109</v>
      </c>
      <c r="BT169" t="s">
        <v>109</v>
      </c>
      <c r="BU169" t="s">
        <v>109</v>
      </c>
      <c r="BV169">
        <v>15</v>
      </c>
      <c r="BW169">
        <v>1057</v>
      </c>
      <c r="BX169">
        <v>336</v>
      </c>
      <c r="BY169" t="s">
        <v>109</v>
      </c>
      <c r="BZ169">
        <v>7.0000000000000007E-2</v>
      </c>
      <c r="CA169">
        <v>166</v>
      </c>
      <c r="CB169">
        <v>0.84</v>
      </c>
      <c r="CC169">
        <v>1</v>
      </c>
      <c r="CD169">
        <v>4</v>
      </c>
      <c r="CE169">
        <v>5</v>
      </c>
      <c r="CF169">
        <v>5</v>
      </c>
      <c r="CK169">
        <v>2</v>
      </c>
      <c r="CL169" t="e">
        <f>VLOOKUP(B169,'Inflammatory Mediators'!B$3:W$147,2,FALSE)</f>
        <v>#N/A</v>
      </c>
      <c r="CM169" t="e">
        <f>VLOOKUP(B169,'Inflammatory Mediators'!B$3:W$147,3,FALSE)</f>
        <v>#N/A</v>
      </c>
      <c r="CN169" t="e">
        <f>VLOOKUP(B169,'Inflammatory Mediators'!B$3:W$147,4,FALSE)</f>
        <v>#N/A</v>
      </c>
      <c r="CO169" t="e">
        <f>VLOOKUP(B169,'Inflammatory Mediators'!B$3:W$147,5,FALSE)</f>
        <v>#N/A</v>
      </c>
      <c r="CP169" t="e">
        <f>VLOOKUP(B169,'Inflammatory Mediators'!B$3:W$147,6,FALSE)</f>
        <v>#N/A</v>
      </c>
      <c r="CQ169" t="e">
        <f>VLOOKUP(B169,'Inflammatory Mediators'!B$3:W$147,7,FALSE)</f>
        <v>#N/A</v>
      </c>
      <c r="CR169" t="e">
        <f>VLOOKUP(B169,'Inflammatory Mediators'!B$3:W$147,8,FALSE)</f>
        <v>#N/A</v>
      </c>
      <c r="CS169" t="e">
        <f>VLOOKUP(B169,'Inflammatory Mediators'!B$3:W$147,9,FALSE)</f>
        <v>#N/A</v>
      </c>
      <c r="CT169" t="e">
        <f>VLOOKUP(B169,'Inflammatory Mediators'!B$3:W$147,10,FALSE)</f>
        <v>#N/A</v>
      </c>
      <c r="CU169" t="e">
        <f>VLOOKUP(B169,'Inflammatory Mediators'!B$3:W$147,11,FALSE)</f>
        <v>#N/A</v>
      </c>
      <c r="CV169" t="e">
        <f>VLOOKUP(B169,'Inflammatory Mediators'!B$3:W$147,12,FALSE)</f>
        <v>#N/A</v>
      </c>
      <c r="CW169" t="e">
        <f>VLOOKUP(B169,'Inflammatory Mediators'!B$3:W$147,13,FALSE)</f>
        <v>#N/A</v>
      </c>
      <c r="CX169" t="e">
        <f>VLOOKUP(B169,'Inflammatory Mediators'!B$3:W$147,14,FALSE)</f>
        <v>#N/A</v>
      </c>
      <c r="CY169" t="e">
        <f>VLOOKUP(B169,'Inflammatory Mediators'!B$3:W$147,15,FALSE)</f>
        <v>#N/A</v>
      </c>
      <c r="CZ169" t="e">
        <f>VLOOKUP(B169,'Inflammatory Mediators'!B$3:W$147,16,FALSE)</f>
        <v>#N/A</v>
      </c>
      <c r="DA169" t="e">
        <f>VLOOKUP(B169,'Inflammatory Mediators'!B$3:W$147,17,FALSE)</f>
        <v>#N/A</v>
      </c>
      <c r="DB169" t="e">
        <f>VLOOKUP(B169,'Inflammatory Mediators'!B$3:W$147,18,FALSE)</f>
        <v>#N/A</v>
      </c>
      <c r="DC169" t="e">
        <f>VLOOKUP(B169,'Inflammatory Mediators'!B$3:W$147,19,FALSE)</f>
        <v>#N/A</v>
      </c>
      <c r="DD169" t="e">
        <f>VLOOKUP(B169,'Inflammatory Mediators'!B$3:W$147,20,FALSE)</f>
        <v>#N/A</v>
      </c>
      <c r="DE169" t="e">
        <f>VLOOKUP(B169,'Inflammatory Mediators'!B$3:W$147,21,FALSE)</f>
        <v>#N/A</v>
      </c>
      <c r="DF169" t="e">
        <f>VLOOKUP(B169,'Inflammatory Mediators'!B$3:W$147,22,FALSE)</f>
        <v>#N/A</v>
      </c>
      <c r="DG169" t="s">
        <v>281</v>
      </c>
      <c r="DH169" t="s">
        <v>281</v>
      </c>
    </row>
    <row r="170" spans="1:112" x14ac:dyDescent="0.25">
      <c r="A170" t="s">
        <v>281</v>
      </c>
      <c r="B170">
        <v>457084</v>
      </c>
      <c r="C170">
        <v>528561</v>
      </c>
      <c r="D170" t="s">
        <v>108</v>
      </c>
      <c r="E170">
        <v>0</v>
      </c>
      <c r="F170">
        <v>1</v>
      </c>
      <c r="G170">
        <v>1</v>
      </c>
      <c r="H170">
        <v>86</v>
      </c>
      <c r="I170">
        <v>0</v>
      </c>
      <c r="J170">
        <v>0</v>
      </c>
      <c r="K170">
        <v>160</v>
      </c>
      <c r="L170">
        <v>95.2</v>
      </c>
      <c r="M170">
        <v>37.187499999999993</v>
      </c>
      <c r="N170" t="s">
        <v>112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8</v>
      </c>
      <c r="V170">
        <v>1</v>
      </c>
      <c r="W170">
        <v>2</v>
      </c>
      <c r="X170">
        <v>0</v>
      </c>
      <c r="Y170">
        <v>7</v>
      </c>
      <c r="Z170">
        <v>4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1</v>
      </c>
      <c r="AU170">
        <v>0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2</v>
      </c>
      <c r="BM170">
        <v>0</v>
      </c>
      <c r="BN170" t="s">
        <v>109</v>
      </c>
      <c r="BO170" t="s">
        <v>109</v>
      </c>
      <c r="BP170">
        <v>23</v>
      </c>
      <c r="BQ170">
        <v>26</v>
      </c>
      <c r="BR170" t="s">
        <v>109</v>
      </c>
      <c r="BS170" t="s">
        <v>109</v>
      </c>
      <c r="BT170">
        <v>520.5</v>
      </c>
      <c r="BU170">
        <v>1.78</v>
      </c>
      <c r="BV170" t="s">
        <v>109</v>
      </c>
      <c r="BW170">
        <v>296.5</v>
      </c>
      <c r="BX170">
        <v>235</v>
      </c>
      <c r="BY170">
        <v>1.7</v>
      </c>
      <c r="BZ170">
        <v>0.1</v>
      </c>
      <c r="CA170">
        <v>112</v>
      </c>
      <c r="CB170">
        <v>1.59</v>
      </c>
      <c r="CC170">
        <v>1</v>
      </c>
      <c r="CD170">
        <v>4</v>
      </c>
      <c r="CE170">
        <v>5</v>
      </c>
      <c r="CF170">
        <v>5</v>
      </c>
      <c r="CG170">
        <v>5</v>
      </c>
      <c r="CK170">
        <v>2</v>
      </c>
      <c r="CL170" t="e">
        <f>VLOOKUP(B170,'Inflammatory Mediators'!B$3:W$147,2,FALSE)</f>
        <v>#N/A</v>
      </c>
      <c r="CM170" t="e">
        <f>VLOOKUP(B170,'Inflammatory Mediators'!B$3:W$147,3,FALSE)</f>
        <v>#N/A</v>
      </c>
      <c r="CN170" t="e">
        <f>VLOOKUP(B170,'Inflammatory Mediators'!B$3:W$147,4,FALSE)</f>
        <v>#N/A</v>
      </c>
      <c r="CO170" t="e">
        <f>VLOOKUP(B170,'Inflammatory Mediators'!B$3:W$147,5,FALSE)</f>
        <v>#N/A</v>
      </c>
      <c r="CP170" t="e">
        <f>VLOOKUP(B170,'Inflammatory Mediators'!B$3:W$147,6,FALSE)</f>
        <v>#N/A</v>
      </c>
      <c r="CQ170" t="e">
        <f>VLOOKUP(B170,'Inflammatory Mediators'!B$3:W$147,7,FALSE)</f>
        <v>#N/A</v>
      </c>
      <c r="CR170" t="e">
        <f>VLOOKUP(B170,'Inflammatory Mediators'!B$3:W$147,8,FALSE)</f>
        <v>#N/A</v>
      </c>
      <c r="CS170" t="e">
        <f>VLOOKUP(B170,'Inflammatory Mediators'!B$3:W$147,9,FALSE)</f>
        <v>#N/A</v>
      </c>
      <c r="CT170" t="e">
        <f>VLOOKUP(B170,'Inflammatory Mediators'!B$3:W$147,10,FALSE)</f>
        <v>#N/A</v>
      </c>
      <c r="CU170" t="e">
        <f>VLOOKUP(B170,'Inflammatory Mediators'!B$3:W$147,11,FALSE)</f>
        <v>#N/A</v>
      </c>
      <c r="CV170" t="e">
        <f>VLOOKUP(B170,'Inflammatory Mediators'!B$3:W$147,12,FALSE)</f>
        <v>#N/A</v>
      </c>
      <c r="CW170" t="e">
        <f>VLOOKUP(B170,'Inflammatory Mediators'!B$3:W$147,13,FALSE)</f>
        <v>#N/A</v>
      </c>
      <c r="CX170" t="e">
        <f>VLOOKUP(B170,'Inflammatory Mediators'!B$3:W$147,14,FALSE)</f>
        <v>#N/A</v>
      </c>
      <c r="CY170" t="e">
        <f>VLOOKUP(B170,'Inflammatory Mediators'!B$3:W$147,15,FALSE)</f>
        <v>#N/A</v>
      </c>
      <c r="CZ170" t="e">
        <f>VLOOKUP(B170,'Inflammatory Mediators'!B$3:W$147,16,FALSE)</f>
        <v>#N/A</v>
      </c>
      <c r="DA170" t="e">
        <f>VLOOKUP(B170,'Inflammatory Mediators'!B$3:W$147,17,FALSE)</f>
        <v>#N/A</v>
      </c>
      <c r="DB170" t="e">
        <f>VLOOKUP(B170,'Inflammatory Mediators'!B$3:W$147,18,FALSE)</f>
        <v>#N/A</v>
      </c>
      <c r="DC170" t="e">
        <f>VLOOKUP(B170,'Inflammatory Mediators'!B$3:W$147,19,FALSE)</f>
        <v>#N/A</v>
      </c>
      <c r="DD170" t="e">
        <f>VLOOKUP(B170,'Inflammatory Mediators'!B$3:W$147,20,FALSE)</f>
        <v>#N/A</v>
      </c>
      <c r="DE170" t="e">
        <f>VLOOKUP(B170,'Inflammatory Mediators'!B$3:W$147,21,FALSE)</f>
        <v>#N/A</v>
      </c>
      <c r="DF170" t="e">
        <f>VLOOKUP(B170,'Inflammatory Mediators'!B$3:W$147,22,FALSE)</f>
        <v>#N/A</v>
      </c>
      <c r="DG170" t="s">
        <v>281</v>
      </c>
      <c r="DH170" t="s">
        <v>281</v>
      </c>
    </row>
    <row r="171" spans="1:112" x14ac:dyDescent="0.25">
      <c r="A171" t="s">
        <v>281</v>
      </c>
      <c r="B171">
        <v>545008</v>
      </c>
      <c r="C171">
        <v>616485</v>
      </c>
      <c r="D171" t="s">
        <v>108</v>
      </c>
      <c r="E171">
        <v>0</v>
      </c>
      <c r="F171">
        <v>1</v>
      </c>
      <c r="G171">
        <v>1</v>
      </c>
      <c r="H171">
        <v>61</v>
      </c>
      <c r="I171">
        <v>0</v>
      </c>
      <c r="J171">
        <v>0</v>
      </c>
      <c r="K171">
        <v>162.6</v>
      </c>
      <c r="L171">
        <v>67.3</v>
      </c>
      <c r="M171">
        <v>25.455051598486467</v>
      </c>
      <c r="N171" t="s">
        <v>109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13</v>
      </c>
      <c r="U171">
        <v>30</v>
      </c>
      <c r="V171">
        <v>1</v>
      </c>
      <c r="W171">
        <v>2</v>
      </c>
      <c r="X171">
        <v>0</v>
      </c>
      <c r="Y171">
        <v>4</v>
      </c>
      <c r="Z171">
        <v>2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1</v>
      </c>
      <c r="BH171">
        <v>0</v>
      </c>
      <c r="BI171">
        <v>0</v>
      </c>
      <c r="BJ171">
        <v>1</v>
      </c>
      <c r="BK171">
        <v>0</v>
      </c>
      <c r="BL171">
        <v>1</v>
      </c>
      <c r="BM171">
        <v>0</v>
      </c>
      <c r="BN171">
        <v>6.5</v>
      </c>
      <c r="BO171">
        <v>150</v>
      </c>
      <c r="BP171">
        <v>96</v>
      </c>
      <c r="BQ171">
        <v>110</v>
      </c>
      <c r="BR171">
        <v>12.452</v>
      </c>
      <c r="BS171">
        <v>7.54</v>
      </c>
      <c r="BT171">
        <v>662.7</v>
      </c>
      <c r="BU171" t="s">
        <v>115</v>
      </c>
      <c r="BV171">
        <v>15</v>
      </c>
      <c r="BW171">
        <v>2122</v>
      </c>
      <c r="BX171">
        <v>575</v>
      </c>
      <c r="BY171">
        <v>150</v>
      </c>
      <c r="BZ171">
        <v>0.18</v>
      </c>
      <c r="CA171">
        <v>126</v>
      </c>
      <c r="CB171">
        <v>0.82</v>
      </c>
      <c r="CC171">
        <v>1</v>
      </c>
      <c r="CD171">
        <v>2</v>
      </c>
      <c r="CE171">
        <v>5</v>
      </c>
      <c r="CF171">
        <v>6</v>
      </c>
      <c r="CG171">
        <v>6</v>
      </c>
      <c r="CH171">
        <v>6</v>
      </c>
      <c r="CI171">
        <v>6</v>
      </c>
      <c r="CJ171">
        <v>7</v>
      </c>
      <c r="CK171">
        <v>8</v>
      </c>
      <c r="CL171" t="e">
        <f>VLOOKUP(B171,'Inflammatory Mediators'!B$3:W$147,2,FALSE)</f>
        <v>#N/A</v>
      </c>
      <c r="CM171" t="e">
        <f>VLOOKUP(B171,'Inflammatory Mediators'!B$3:W$147,3,FALSE)</f>
        <v>#N/A</v>
      </c>
      <c r="CN171" t="e">
        <f>VLOOKUP(B171,'Inflammatory Mediators'!B$3:W$147,4,FALSE)</f>
        <v>#N/A</v>
      </c>
      <c r="CO171" t="e">
        <f>VLOOKUP(B171,'Inflammatory Mediators'!B$3:W$147,5,FALSE)</f>
        <v>#N/A</v>
      </c>
      <c r="CP171" t="e">
        <f>VLOOKUP(B171,'Inflammatory Mediators'!B$3:W$147,6,FALSE)</f>
        <v>#N/A</v>
      </c>
      <c r="CQ171" t="e">
        <f>VLOOKUP(B171,'Inflammatory Mediators'!B$3:W$147,7,FALSE)</f>
        <v>#N/A</v>
      </c>
      <c r="CR171" t="e">
        <f>VLOOKUP(B171,'Inflammatory Mediators'!B$3:W$147,8,FALSE)</f>
        <v>#N/A</v>
      </c>
      <c r="CS171" t="e">
        <f>VLOOKUP(B171,'Inflammatory Mediators'!B$3:W$147,9,FALSE)</f>
        <v>#N/A</v>
      </c>
      <c r="CT171" t="e">
        <f>VLOOKUP(B171,'Inflammatory Mediators'!B$3:W$147,10,FALSE)</f>
        <v>#N/A</v>
      </c>
      <c r="CU171" t="e">
        <f>VLOOKUP(B171,'Inflammatory Mediators'!B$3:W$147,11,FALSE)</f>
        <v>#N/A</v>
      </c>
      <c r="CV171" t="e">
        <f>VLOOKUP(B171,'Inflammatory Mediators'!B$3:W$147,12,FALSE)</f>
        <v>#N/A</v>
      </c>
      <c r="CW171" t="e">
        <f>VLOOKUP(B171,'Inflammatory Mediators'!B$3:W$147,13,FALSE)</f>
        <v>#N/A</v>
      </c>
      <c r="CX171" t="e">
        <f>VLOOKUP(B171,'Inflammatory Mediators'!B$3:W$147,14,FALSE)</f>
        <v>#N/A</v>
      </c>
      <c r="CY171" t="e">
        <f>VLOOKUP(B171,'Inflammatory Mediators'!B$3:W$147,15,FALSE)</f>
        <v>#N/A</v>
      </c>
      <c r="CZ171" t="e">
        <f>VLOOKUP(B171,'Inflammatory Mediators'!B$3:W$147,16,FALSE)</f>
        <v>#N/A</v>
      </c>
      <c r="DA171" t="e">
        <f>VLOOKUP(B171,'Inflammatory Mediators'!B$3:W$147,17,FALSE)</f>
        <v>#N/A</v>
      </c>
      <c r="DB171" t="e">
        <f>VLOOKUP(B171,'Inflammatory Mediators'!B$3:W$147,18,FALSE)</f>
        <v>#N/A</v>
      </c>
      <c r="DC171" t="e">
        <f>VLOOKUP(B171,'Inflammatory Mediators'!B$3:W$147,19,FALSE)</f>
        <v>#N/A</v>
      </c>
      <c r="DD171" t="e">
        <f>VLOOKUP(B171,'Inflammatory Mediators'!B$3:W$147,20,FALSE)</f>
        <v>#N/A</v>
      </c>
      <c r="DE171" t="e">
        <f>VLOOKUP(B171,'Inflammatory Mediators'!B$3:W$147,21,FALSE)</f>
        <v>#N/A</v>
      </c>
      <c r="DF171" t="e">
        <f>VLOOKUP(B171,'Inflammatory Mediators'!B$3:W$147,22,FALSE)</f>
        <v>#N/A</v>
      </c>
      <c r="DG171" t="s">
        <v>281</v>
      </c>
      <c r="DH171" t="s">
        <v>281</v>
      </c>
    </row>
    <row r="172" spans="1:112" x14ac:dyDescent="0.25">
      <c r="A172" t="s">
        <v>281</v>
      </c>
      <c r="B172">
        <v>68601</v>
      </c>
      <c r="C172">
        <v>140078</v>
      </c>
      <c r="D172" t="s">
        <v>108</v>
      </c>
      <c r="E172">
        <v>0</v>
      </c>
      <c r="F172">
        <v>1</v>
      </c>
      <c r="G172">
        <v>1</v>
      </c>
      <c r="H172">
        <v>85</v>
      </c>
      <c r="I172">
        <v>1</v>
      </c>
      <c r="J172">
        <v>0</v>
      </c>
      <c r="K172">
        <v>152.4</v>
      </c>
      <c r="L172">
        <v>75.599999999999994</v>
      </c>
      <c r="M172">
        <v>32.550065100130197</v>
      </c>
      <c r="N172" t="s">
        <v>110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9</v>
      </c>
      <c r="U172">
        <v>9</v>
      </c>
      <c r="V172">
        <v>1</v>
      </c>
      <c r="W172">
        <v>2</v>
      </c>
      <c r="X172">
        <v>0</v>
      </c>
      <c r="Y172">
        <v>6</v>
      </c>
      <c r="Z172">
        <v>4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1</v>
      </c>
      <c r="AU172">
        <v>0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0</v>
      </c>
      <c r="BF172">
        <v>0</v>
      </c>
      <c r="BG172">
        <v>1</v>
      </c>
      <c r="BH172">
        <v>0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6.3</v>
      </c>
      <c r="BO172" t="s">
        <v>109</v>
      </c>
      <c r="BP172">
        <v>29</v>
      </c>
      <c r="BQ172">
        <v>95</v>
      </c>
      <c r="BR172">
        <v>1.8440000000000001</v>
      </c>
      <c r="BS172">
        <v>5.53</v>
      </c>
      <c r="BT172" t="s">
        <v>109</v>
      </c>
      <c r="BU172">
        <v>1.4</v>
      </c>
      <c r="BV172" t="s">
        <v>109</v>
      </c>
      <c r="BW172">
        <v>293.60000000000002</v>
      </c>
      <c r="BX172">
        <v>301</v>
      </c>
      <c r="BY172" t="s">
        <v>109</v>
      </c>
      <c r="BZ172">
        <v>0.55000000000000004</v>
      </c>
      <c r="CA172">
        <v>220</v>
      </c>
      <c r="CB172">
        <v>0.97</v>
      </c>
      <c r="CC172">
        <v>1</v>
      </c>
      <c r="CD172">
        <v>4</v>
      </c>
      <c r="CE172">
        <v>5</v>
      </c>
      <c r="CF172">
        <v>6</v>
      </c>
      <c r="CG172">
        <v>6</v>
      </c>
      <c r="CK172">
        <v>8</v>
      </c>
      <c r="CL172" t="e">
        <f>VLOOKUP(B172,'Inflammatory Mediators'!B$3:W$147,2,FALSE)</f>
        <v>#N/A</v>
      </c>
      <c r="CM172" t="e">
        <f>VLOOKUP(B172,'Inflammatory Mediators'!B$3:W$147,3,FALSE)</f>
        <v>#N/A</v>
      </c>
      <c r="CN172" t="e">
        <f>VLOOKUP(B172,'Inflammatory Mediators'!B$3:W$147,4,FALSE)</f>
        <v>#N/A</v>
      </c>
      <c r="CO172" t="e">
        <f>VLOOKUP(B172,'Inflammatory Mediators'!B$3:W$147,5,FALSE)</f>
        <v>#N/A</v>
      </c>
      <c r="CP172" t="e">
        <f>VLOOKUP(B172,'Inflammatory Mediators'!B$3:W$147,6,FALSE)</f>
        <v>#N/A</v>
      </c>
      <c r="CQ172" t="e">
        <f>VLOOKUP(B172,'Inflammatory Mediators'!B$3:W$147,7,FALSE)</f>
        <v>#N/A</v>
      </c>
      <c r="CR172" t="e">
        <f>VLOOKUP(B172,'Inflammatory Mediators'!B$3:W$147,8,FALSE)</f>
        <v>#N/A</v>
      </c>
      <c r="CS172" t="e">
        <f>VLOOKUP(B172,'Inflammatory Mediators'!B$3:W$147,9,FALSE)</f>
        <v>#N/A</v>
      </c>
      <c r="CT172" t="e">
        <f>VLOOKUP(B172,'Inflammatory Mediators'!B$3:W$147,10,FALSE)</f>
        <v>#N/A</v>
      </c>
      <c r="CU172" t="e">
        <f>VLOOKUP(B172,'Inflammatory Mediators'!B$3:W$147,11,FALSE)</f>
        <v>#N/A</v>
      </c>
      <c r="CV172" t="e">
        <f>VLOOKUP(B172,'Inflammatory Mediators'!B$3:W$147,12,FALSE)</f>
        <v>#N/A</v>
      </c>
      <c r="CW172" t="e">
        <f>VLOOKUP(B172,'Inflammatory Mediators'!B$3:W$147,13,FALSE)</f>
        <v>#N/A</v>
      </c>
      <c r="CX172" t="e">
        <f>VLOOKUP(B172,'Inflammatory Mediators'!B$3:W$147,14,FALSE)</f>
        <v>#N/A</v>
      </c>
      <c r="CY172" t="e">
        <f>VLOOKUP(B172,'Inflammatory Mediators'!B$3:W$147,15,FALSE)</f>
        <v>#N/A</v>
      </c>
      <c r="CZ172" t="e">
        <f>VLOOKUP(B172,'Inflammatory Mediators'!B$3:W$147,16,FALSE)</f>
        <v>#N/A</v>
      </c>
      <c r="DA172" t="e">
        <f>VLOOKUP(B172,'Inflammatory Mediators'!B$3:W$147,17,FALSE)</f>
        <v>#N/A</v>
      </c>
      <c r="DB172" t="e">
        <f>VLOOKUP(B172,'Inflammatory Mediators'!B$3:W$147,18,FALSE)</f>
        <v>#N/A</v>
      </c>
      <c r="DC172" t="e">
        <f>VLOOKUP(B172,'Inflammatory Mediators'!B$3:W$147,19,FALSE)</f>
        <v>#N/A</v>
      </c>
      <c r="DD172" t="e">
        <f>VLOOKUP(B172,'Inflammatory Mediators'!B$3:W$147,20,FALSE)</f>
        <v>#N/A</v>
      </c>
      <c r="DE172" t="e">
        <f>VLOOKUP(B172,'Inflammatory Mediators'!B$3:W$147,21,FALSE)</f>
        <v>#N/A</v>
      </c>
      <c r="DF172" t="e">
        <f>VLOOKUP(B172,'Inflammatory Mediators'!B$3:W$147,22,FALSE)</f>
        <v>#N/A</v>
      </c>
      <c r="DG172" t="s">
        <v>281</v>
      </c>
      <c r="DH172" t="s">
        <v>281</v>
      </c>
    </row>
    <row r="173" spans="1:112" x14ac:dyDescent="0.25">
      <c r="A173" t="s">
        <v>281</v>
      </c>
      <c r="B173">
        <v>628432</v>
      </c>
      <c r="C173">
        <v>699909</v>
      </c>
      <c r="D173" t="s">
        <v>108</v>
      </c>
      <c r="E173">
        <v>0</v>
      </c>
      <c r="F173">
        <v>1</v>
      </c>
      <c r="G173">
        <v>1</v>
      </c>
      <c r="H173">
        <v>58</v>
      </c>
      <c r="I173">
        <v>0</v>
      </c>
      <c r="J173">
        <v>3</v>
      </c>
      <c r="K173">
        <v>167.6</v>
      </c>
      <c r="L173">
        <v>81.900000000000006</v>
      </c>
      <c r="M173">
        <v>29.156532487283624</v>
      </c>
      <c r="N173" t="s">
        <v>109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47</v>
      </c>
      <c r="U173">
        <v>53</v>
      </c>
      <c r="V173">
        <v>0</v>
      </c>
      <c r="W173">
        <v>2</v>
      </c>
      <c r="X173">
        <v>0</v>
      </c>
      <c r="Y173">
        <v>3</v>
      </c>
      <c r="Z173">
        <v>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1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1</v>
      </c>
      <c r="AW173">
        <v>1</v>
      </c>
      <c r="AX173">
        <v>1</v>
      </c>
      <c r="AY173">
        <v>0</v>
      </c>
      <c r="AZ173">
        <v>1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1</v>
      </c>
      <c r="BH173">
        <v>0</v>
      </c>
      <c r="BI173">
        <v>0</v>
      </c>
      <c r="BJ173">
        <v>0</v>
      </c>
      <c r="BK173">
        <v>0</v>
      </c>
      <c r="BL173">
        <v>1</v>
      </c>
      <c r="BM173">
        <v>1</v>
      </c>
      <c r="BN173">
        <v>8.1</v>
      </c>
      <c r="BO173" t="s">
        <v>109</v>
      </c>
      <c r="BP173">
        <v>15</v>
      </c>
      <c r="BQ173">
        <v>15</v>
      </c>
      <c r="BR173">
        <v>25.004999999999999</v>
      </c>
      <c r="BS173">
        <v>3.35</v>
      </c>
      <c r="BT173" t="s">
        <v>114</v>
      </c>
      <c r="BU173">
        <v>0.36</v>
      </c>
      <c r="BV173">
        <v>80</v>
      </c>
      <c r="BW173">
        <v>431.1</v>
      </c>
      <c r="BX173">
        <v>195</v>
      </c>
      <c r="BY173" t="s">
        <v>109</v>
      </c>
      <c r="BZ173">
        <v>0.21</v>
      </c>
      <c r="CA173">
        <v>228</v>
      </c>
      <c r="CB173">
        <v>0.9</v>
      </c>
      <c r="CC173">
        <v>1</v>
      </c>
      <c r="CD173">
        <v>3</v>
      </c>
      <c r="CE173">
        <v>6</v>
      </c>
      <c r="CF173">
        <v>6</v>
      </c>
      <c r="CG173">
        <v>6</v>
      </c>
      <c r="CH173">
        <v>7</v>
      </c>
      <c r="CI173">
        <v>7</v>
      </c>
      <c r="CJ173">
        <v>7</v>
      </c>
      <c r="CK173">
        <v>4</v>
      </c>
      <c r="CL173" t="e">
        <f>VLOOKUP(B173,'Inflammatory Mediators'!B$3:W$147,2,FALSE)</f>
        <v>#N/A</v>
      </c>
      <c r="CM173" t="e">
        <f>VLOOKUP(B173,'Inflammatory Mediators'!B$3:W$147,3,FALSE)</f>
        <v>#N/A</v>
      </c>
      <c r="CN173" t="e">
        <f>VLOOKUP(B173,'Inflammatory Mediators'!B$3:W$147,4,FALSE)</f>
        <v>#N/A</v>
      </c>
      <c r="CO173" t="e">
        <f>VLOOKUP(B173,'Inflammatory Mediators'!B$3:W$147,5,FALSE)</f>
        <v>#N/A</v>
      </c>
      <c r="CP173" t="e">
        <f>VLOOKUP(B173,'Inflammatory Mediators'!B$3:W$147,6,FALSE)</f>
        <v>#N/A</v>
      </c>
      <c r="CQ173" t="e">
        <f>VLOOKUP(B173,'Inflammatory Mediators'!B$3:W$147,7,FALSE)</f>
        <v>#N/A</v>
      </c>
      <c r="CR173" t="e">
        <f>VLOOKUP(B173,'Inflammatory Mediators'!B$3:W$147,8,FALSE)</f>
        <v>#N/A</v>
      </c>
      <c r="CS173" t="e">
        <f>VLOOKUP(B173,'Inflammatory Mediators'!B$3:W$147,9,FALSE)</f>
        <v>#N/A</v>
      </c>
      <c r="CT173" t="e">
        <f>VLOOKUP(B173,'Inflammatory Mediators'!B$3:W$147,10,FALSE)</f>
        <v>#N/A</v>
      </c>
      <c r="CU173" t="e">
        <f>VLOOKUP(B173,'Inflammatory Mediators'!B$3:W$147,11,FALSE)</f>
        <v>#N/A</v>
      </c>
      <c r="CV173" t="e">
        <f>VLOOKUP(B173,'Inflammatory Mediators'!B$3:W$147,12,FALSE)</f>
        <v>#N/A</v>
      </c>
      <c r="CW173" t="e">
        <f>VLOOKUP(B173,'Inflammatory Mediators'!B$3:W$147,13,FALSE)</f>
        <v>#N/A</v>
      </c>
      <c r="CX173" t="e">
        <f>VLOOKUP(B173,'Inflammatory Mediators'!B$3:W$147,14,FALSE)</f>
        <v>#N/A</v>
      </c>
      <c r="CY173" t="e">
        <f>VLOOKUP(B173,'Inflammatory Mediators'!B$3:W$147,15,FALSE)</f>
        <v>#N/A</v>
      </c>
      <c r="CZ173" t="e">
        <f>VLOOKUP(B173,'Inflammatory Mediators'!B$3:W$147,16,FALSE)</f>
        <v>#N/A</v>
      </c>
      <c r="DA173" t="e">
        <f>VLOOKUP(B173,'Inflammatory Mediators'!B$3:W$147,17,FALSE)</f>
        <v>#N/A</v>
      </c>
      <c r="DB173" t="e">
        <f>VLOOKUP(B173,'Inflammatory Mediators'!B$3:W$147,18,FALSE)</f>
        <v>#N/A</v>
      </c>
      <c r="DC173" t="e">
        <f>VLOOKUP(B173,'Inflammatory Mediators'!B$3:W$147,19,FALSE)</f>
        <v>#N/A</v>
      </c>
      <c r="DD173" t="e">
        <f>VLOOKUP(B173,'Inflammatory Mediators'!B$3:W$147,20,FALSE)</f>
        <v>#N/A</v>
      </c>
      <c r="DE173" t="e">
        <f>VLOOKUP(B173,'Inflammatory Mediators'!B$3:W$147,21,FALSE)</f>
        <v>#N/A</v>
      </c>
      <c r="DF173" t="e">
        <f>VLOOKUP(B173,'Inflammatory Mediators'!B$3:W$147,22,FALSE)</f>
        <v>#N/A</v>
      </c>
      <c r="DG173" t="s">
        <v>281</v>
      </c>
      <c r="DH173" t="s">
        <v>281</v>
      </c>
    </row>
    <row r="174" spans="1:112" x14ac:dyDescent="0.25">
      <c r="A174" t="s">
        <v>281</v>
      </c>
      <c r="B174">
        <v>89068</v>
      </c>
      <c r="C174">
        <v>160545</v>
      </c>
      <c r="D174" t="s">
        <v>108</v>
      </c>
      <c r="E174">
        <v>0</v>
      </c>
      <c r="F174">
        <v>1</v>
      </c>
      <c r="G174">
        <v>1</v>
      </c>
      <c r="H174">
        <v>89</v>
      </c>
      <c r="I174">
        <v>0</v>
      </c>
      <c r="J174">
        <v>0</v>
      </c>
      <c r="K174">
        <v>177.8</v>
      </c>
      <c r="L174">
        <v>81.3</v>
      </c>
      <c r="M174">
        <v>25.717398373572255</v>
      </c>
      <c r="N174" t="s">
        <v>109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2</v>
      </c>
      <c r="U174">
        <v>6</v>
      </c>
      <c r="V174">
        <v>1</v>
      </c>
      <c r="W174">
        <v>1</v>
      </c>
      <c r="X174">
        <v>0</v>
      </c>
      <c r="Y174">
        <v>6</v>
      </c>
      <c r="Z174">
        <v>4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1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2</v>
      </c>
      <c r="BM174">
        <v>0</v>
      </c>
      <c r="BN174">
        <v>8</v>
      </c>
      <c r="BO174" t="s">
        <v>109</v>
      </c>
      <c r="BP174">
        <v>33</v>
      </c>
      <c r="BQ174">
        <v>33</v>
      </c>
      <c r="BR174">
        <v>6.782</v>
      </c>
      <c r="BS174">
        <v>8.74</v>
      </c>
      <c r="BT174">
        <v>634</v>
      </c>
      <c r="BU174">
        <v>0.96</v>
      </c>
      <c r="BV174" t="s">
        <v>109</v>
      </c>
      <c r="BW174">
        <v>265.3</v>
      </c>
      <c r="BX174">
        <v>210</v>
      </c>
      <c r="BY174" t="s">
        <v>109</v>
      </c>
      <c r="BZ174">
        <v>0.12</v>
      </c>
      <c r="CA174">
        <v>220</v>
      </c>
      <c r="CB174">
        <v>0.86</v>
      </c>
      <c r="CC174">
        <v>1</v>
      </c>
      <c r="CD174">
        <v>3</v>
      </c>
      <c r="CE174">
        <v>5</v>
      </c>
      <c r="CF174">
        <v>5</v>
      </c>
      <c r="CK174">
        <v>8</v>
      </c>
      <c r="CL174" t="e">
        <f>VLOOKUP(B174,'Inflammatory Mediators'!B$3:W$147,2,FALSE)</f>
        <v>#N/A</v>
      </c>
      <c r="CM174" t="e">
        <f>VLOOKUP(B174,'Inflammatory Mediators'!B$3:W$147,3,FALSE)</f>
        <v>#N/A</v>
      </c>
      <c r="CN174" t="e">
        <f>VLOOKUP(B174,'Inflammatory Mediators'!B$3:W$147,4,FALSE)</f>
        <v>#N/A</v>
      </c>
      <c r="CO174" t="e">
        <f>VLOOKUP(B174,'Inflammatory Mediators'!B$3:W$147,5,FALSE)</f>
        <v>#N/A</v>
      </c>
      <c r="CP174" t="e">
        <f>VLOOKUP(B174,'Inflammatory Mediators'!B$3:W$147,6,FALSE)</f>
        <v>#N/A</v>
      </c>
      <c r="CQ174" t="e">
        <f>VLOOKUP(B174,'Inflammatory Mediators'!B$3:W$147,7,FALSE)</f>
        <v>#N/A</v>
      </c>
      <c r="CR174" t="e">
        <f>VLOOKUP(B174,'Inflammatory Mediators'!B$3:W$147,8,FALSE)</f>
        <v>#N/A</v>
      </c>
      <c r="CS174" t="e">
        <f>VLOOKUP(B174,'Inflammatory Mediators'!B$3:W$147,9,FALSE)</f>
        <v>#N/A</v>
      </c>
      <c r="CT174" t="e">
        <f>VLOOKUP(B174,'Inflammatory Mediators'!B$3:W$147,10,FALSE)</f>
        <v>#N/A</v>
      </c>
      <c r="CU174" t="e">
        <f>VLOOKUP(B174,'Inflammatory Mediators'!B$3:W$147,11,FALSE)</f>
        <v>#N/A</v>
      </c>
      <c r="CV174" t="e">
        <f>VLOOKUP(B174,'Inflammatory Mediators'!B$3:W$147,12,FALSE)</f>
        <v>#N/A</v>
      </c>
      <c r="CW174" t="e">
        <f>VLOOKUP(B174,'Inflammatory Mediators'!B$3:W$147,13,FALSE)</f>
        <v>#N/A</v>
      </c>
      <c r="CX174" t="e">
        <f>VLOOKUP(B174,'Inflammatory Mediators'!B$3:W$147,14,FALSE)</f>
        <v>#N/A</v>
      </c>
      <c r="CY174" t="e">
        <f>VLOOKUP(B174,'Inflammatory Mediators'!B$3:W$147,15,FALSE)</f>
        <v>#N/A</v>
      </c>
      <c r="CZ174" t="e">
        <f>VLOOKUP(B174,'Inflammatory Mediators'!B$3:W$147,16,FALSE)</f>
        <v>#N/A</v>
      </c>
      <c r="DA174" t="e">
        <f>VLOOKUP(B174,'Inflammatory Mediators'!B$3:W$147,17,FALSE)</f>
        <v>#N/A</v>
      </c>
      <c r="DB174" t="e">
        <f>VLOOKUP(B174,'Inflammatory Mediators'!B$3:W$147,18,FALSE)</f>
        <v>#N/A</v>
      </c>
      <c r="DC174" t="e">
        <f>VLOOKUP(B174,'Inflammatory Mediators'!B$3:W$147,19,FALSE)</f>
        <v>#N/A</v>
      </c>
      <c r="DD174" t="e">
        <f>VLOOKUP(B174,'Inflammatory Mediators'!B$3:W$147,20,FALSE)</f>
        <v>#N/A</v>
      </c>
      <c r="DE174" t="e">
        <f>VLOOKUP(B174,'Inflammatory Mediators'!B$3:W$147,21,FALSE)</f>
        <v>#N/A</v>
      </c>
      <c r="DF174" t="e">
        <f>VLOOKUP(B174,'Inflammatory Mediators'!B$3:W$147,22,FALSE)</f>
        <v>#N/A</v>
      </c>
      <c r="DG174" t="s">
        <v>281</v>
      </c>
      <c r="DH174" t="s">
        <v>281</v>
      </c>
    </row>
    <row r="175" spans="1:112" x14ac:dyDescent="0.25">
      <c r="A175" t="s">
        <v>281</v>
      </c>
      <c r="B175">
        <v>96806</v>
      </c>
      <c r="C175">
        <v>168283</v>
      </c>
      <c r="D175" t="s">
        <v>108</v>
      </c>
      <c r="E175">
        <v>0</v>
      </c>
      <c r="F175">
        <v>1</v>
      </c>
      <c r="G175">
        <v>1</v>
      </c>
      <c r="H175">
        <v>87</v>
      </c>
      <c r="I175">
        <v>1</v>
      </c>
      <c r="J175">
        <v>0</v>
      </c>
      <c r="K175">
        <v>157.5</v>
      </c>
      <c r="L175">
        <v>58.9</v>
      </c>
      <c r="M175">
        <v>23.744016124968507</v>
      </c>
      <c r="N175" t="s">
        <v>109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</v>
      </c>
      <c r="V175">
        <v>0</v>
      </c>
      <c r="W175">
        <v>1</v>
      </c>
      <c r="X175">
        <v>0</v>
      </c>
      <c r="Y175">
        <v>4</v>
      </c>
      <c r="Z175">
        <v>4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1</v>
      </c>
      <c r="BB175">
        <v>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1</v>
      </c>
      <c r="BN175" t="s">
        <v>109</v>
      </c>
      <c r="BO175" t="s">
        <v>109</v>
      </c>
      <c r="BP175">
        <v>10</v>
      </c>
      <c r="BQ175">
        <v>26</v>
      </c>
      <c r="BR175">
        <v>3.42</v>
      </c>
      <c r="BS175" t="s">
        <v>109</v>
      </c>
      <c r="BT175">
        <v>481</v>
      </c>
      <c r="BU175" t="s">
        <v>109</v>
      </c>
      <c r="BV175" t="s">
        <v>109</v>
      </c>
      <c r="BW175">
        <v>245.8</v>
      </c>
      <c r="BX175">
        <v>209</v>
      </c>
      <c r="BY175">
        <v>1.5</v>
      </c>
      <c r="BZ175">
        <v>0.68</v>
      </c>
      <c r="CA175">
        <v>118</v>
      </c>
      <c r="CB175">
        <v>1.5</v>
      </c>
      <c r="CC175">
        <v>0</v>
      </c>
      <c r="CD175">
        <v>1</v>
      </c>
      <c r="CE175">
        <v>5</v>
      </c>
      <c r="CF175">
        <v>4</v>
      </c>
      <c r="CK175">
        <v>2</v>
      </c>
      <c r="CL175" t="e">
        <f>VLOOKUP(B175,'Inflammatory Mediators'!B$3:W$147,2,FALSE)</f>
        <v>#N/A</v>
      </c>
      <c r="CM175" t="e">
        <f>VLOOKUP(B175,'Inflammatory Mediators'!B$3:W$147,3,FALSE)</f>
        <v>#N/A</v>
      </c>
      <c r="CN175" t="e">
        <f>VLOOKUP(B175,'Inflammatory Mediators'!B$3:W$147,4,FALSE)</f>
        <v>#N/A</v>
      </c>
      <c r="CO175" t="e">
        <f>VLOOKUP(B175,'Inflammatory Mediators'!B$3:W$147,5,FALSE)</f>
        <v>#N/A</v>
      </c>
      <c r="CP175" t="e">
        <f>VLOOKUP(B175,'Inflammatory Mediators'!B$3:W$147,6,FALSE)</f>
        <v>#N/A</v>
      </c>
      <c r="CQ175" t="e">
        <f>VLOOKUP(B175,'Inflammatory Mediators'!B$3:W$147,7,FALSE)</f>
        <v>#N/A</v>
      </c>
      <c r="CR175" t="e">
        <f>VLOOKUP(B175,'Inflammatory Mediators'!B$3:W$147,8,FALSE)</f>
        <v>#N/A</v>
      </c>
      <c r="CS175" t="e">
        <f>VLOOKUP(B175,'Inflammatory Mediators'!B$3:W$147,9,FALSE)</f>
        <v>#N/A</v>
      </c>
      <c r="CT175" t="e">
        <f>VLOOKUP(B175,'Inflammatory Mediators'!B$3:W$147,10,FALSE)</f>
        <v>#N/A</v>
      </c>
      <c r="CU175" t="e">
        <f>VLOOKUP(B175,'Inflammatory Mediators'!B$3:W$147,11,FALSE)</f>
        <v>#N/A</v>
      </c>
      <c r="CV175" t="e">
        <f>VLOOKUP(B175,'Inflammatory Mediators'!B$3:W$147,12,FALSE)</f>
        <v>#N/A</v>
      </c>
      <c r="CW175" t="e">
        <f>VLOOKUP(B175,'Inflammatory Mediators'!B$3:W$147,13,FALSE)</f>
        <v>#N/A</v>
      </c>
      <c r="CX175" t="e">
        <f>VLOOKUP(B175,'Inflammatory Mediators'!B$3:W$147,14,FALSE)</f>
        <v>#N/A</v>
      </c>
      <c r="CY175" t="e">
        <f>VLOOKUP(B175,'Inflammatory Mediators'!B$3:W$147,15,FALSE)</f>
        <v>#N/A</v>
      </c>
      <c r="CZ175" t="e">
        <f>VLOOKUP(B175,'Inflammatory Mediators'!B$3:W$147,16,FALSE)</f>
        <v>#N/A</v>
      </c>
      <c r="DA175" t="e">
        <f>VLOOKUP(B175,'Inflammatory Mediators'!B$3:W$147,17,FALSE)</f>
        <v>#N/A</v>
      </c>
      <c r="DB175" t="e">
        <f>VLOOKUP(B175,'Inflammatory Mediators'!B$3:W$147,18,FALSE)</f>
        <v>#N/A</v>
      </c>
      <c r="DC175" t="e">
        <f>VLOOKUP(B175,'Inflammatory Mediators'!B$3:W$147,19,FALSE)</f>
        <v>#N/A</v>
      </c>
      <c r="DD175" t="e">
        <f>VLOOKUP(B175,'Inflammatory Mediators'!B$3:W$147,20,FALSE)</f>
        <v>#N/A</v>
      </c>
      <c r="DE175" t="e">
        <f>VLOOKUP(B175,'Inflammatory Mediators'!B$3:W$147,21,FALSE)</f>
        <v>#N/A</v>
      </c>
      <c r="DF175" t="e">
        <f>VLOOKUP(B175,'Inflammatory Mediators'!B$3:W$147,22,FALSE)</f>
        <v>#N/A</v>
      </c>
      <c r="DG175" t="s">
        <v>281</v>
      </c>
      <c r="DH175" t="s">
        <v>281</v>
      </c>
    </row>
    <row r="176" spans="1:112" x14ac:dyDescent="0.25">
      <c r="A176" t="s">
        <v>281</v>
      </c>
      <c r="B176">
        <v>147090</v>
      </c>
      <c r="C176">
        <v>218567</v>
      </c>
      <c r="D176" t="s">
        <v>108</v>
      </c>
      <c r="E176">
        <v>0</v>
      </c>
      <c r="F176">
        <v>1</v>
      </c>
      <c r="G176">
        <v>1</v>
      </c>
      <c r="H176">
        <v>66</v>
      </c>
      <c r="I176">
        <v>1</v>
      </c>
      <c r="J176">
        <v>0</v>
      </c>
      <c r="K176">
        <v>162.6</v>
      </c>
      <c r="L176">
        <v>87.8</v>
      </c>
      <c r="M176">
        <v>33.208819173062579</v>
      </c>
      <c r="N176" t="s">
        <v>110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5</v>
      </c>
      <c r="U176">
        <v>10</v>
      </c>
      <c r="V176">
        <v>0</v>
      </c>
      <c r="W176">
        <v>1</v>
      </c>
      <c r="X176">
        <v>0</v>
      </c>
      <c r="Y176">
        <v>2</v>
      </c>
      <c r="Z176">
        <v>2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1</v>
      </c>
      <c r="AU176">
        <v>1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v>1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 t="s">
        <v>109</v>
      </c>
      <c r="BO176" t="s">
        <v>109</v>
      </c>
      <c r="BP176">
        <v>44</v>
      </c>
      <c r="BQ176">
        <v>48</v>
      </c>
      <c r="BR176">
        <v>11.641</v>
      </c>
      <c r="BS176" t="s">
        <v>109</v>
      </c>
      <c r="BT176" t="s">
        <v>109</v>
      </c>
      <c r="BU176">
        <v>3.17</v>
      </c>
      <c r="BV176" t="s">
        <v>109</v>
      </c>
      <c r="BW176">
        <v>824.7</v>
      </c>
      <c r="BX176">
        <v>546</v>
      </c>
      <c r="BY176" t="s">
        <v>109</v>
      </c>
      <c r="BZ176">
        <v>0.22</v>
      </c>
      <c r="CA176">
        <v>131</v>
      </c>
      <c r="CB176">
        <v>82</v>
      </c>
      <c r="CC176">
        <v>1</v>
      </c>
      <c r="CD176">
        <v>3</v>
      </c>
      <c r="CE176">
        <v>6</v>
      </c>
      <c r="CF176">
        <v>7</v>
      </c>
      <c r="CG176">
        <v>6</v>
      </c>
      <c r="CK176">
        <v>2</v>
      </c>
      <c r="CL176" t="e">
        <f>VLOOKUP(B176,'Inflammatory Mediators'!B$3:W$147,2,FALSE)</f>
        <v>#N/A</v>
      </c>
      <c r="CM176" t="e">
        <f>VLOOKUP(B176,'Inflammatory Mediators'!B$3:W$147,3,FALSE)</f>
        <v>#N/A</v>
      </c>
      <c r="CN176" t="e">
        <f>VLOOKUP(B176,'Inflammatory Mediators'!B$3:W$147,4,FALSE)</f>
        <v>#N/A</v>
      </c>
      <c r="CO176" t="e">
        <f>VLOOKUP(B176,'Inflammatory Mediators'!B$3:W$147,5,FALSE)</f>
        <v>#N/A</v>
      </c>
      <c r="CP176" t="e">
        <f>VLOOKUP(B176,'Inflammatory Mediators'!B$3:W$147,6,FALSE)</f>
        <v>#N/A</v>
      </c>
      <c r="CQ176" t="e">
        <f>VLOOKUP(B176,'Inflammatory Mediators'!B$3:W$147,7,FALSE)</f>
        <v>#N/A</v>
      </c>
      <c r="CR176" t="e">
        <f>VLOOKUP(B176,'Inflammatory Mediators'!B$3:W$147,8,FALSE)</f>
        <v>#N/A</v>
      </c>
      <c r="CS176" t="e">
        <f>VLOOKUP(B176,'Inflammatory Mediators'!B$3:W$147,9,FALSE)</f>
        <v>#N/A</v>
      </c>
      <c r="CT176" t="e">
        <f>VLOOKUP(B176,'Inflammatory Mediators'!B$3:W$147,10,FALSE)</f>
        <v>#N/A</v>
      </c>
      <c r="CU176" t="e">
        <f>VLOOKUP(B176,'Inflammatory Mediators'!B$3:W$147,11,FALSE)</f>
        <v>#N/A</v>
      </c>
      <c r="CV176" t="e">
        <f>VLOOKUP(B176,'Inflammatory Mediators'!B$3:W$147,12,FALSE)</f>
        <v>#N/A</v>
      </c>
      <c r="CW176" t="e">
        <f>VLOOKUP(B176,'Inflammatory Mediators'!B$3:W$147,13,FALSE)</f>
        <v>#N/A</v>
      </c>
      <c r="CX176" t="e">
        <f>VLOOKUP(B176,'Inflammatory Mediators'!B$3:W$147,14,FALSE)</f>
        <v>#N/A</v>
      </c>
      <c r="CY176" t="e">
        <f>VLOOKUP(B176,'Inflammatory Mediators'!B$3:W$147,15,FALSE)</f>
        <v>#N/A</v>
      </c>
      <c r="CZ176" t="e">
        <f>VLOOKUP(B176,'Inflammatory Mediators'!B$3:W$147,16,FALSE)</f>
        <v>#N/A</v>
      </c>
      <c r="DA176" t="e">
        <f>VLOOKUP(B176,'Inflammatory Mediators'!B$3:W$147,17,FALSE)</f>
        <v>#N/A</v>
      </c>
      <c r="DB176" t="e">
        <f>VLOOKUP(B176,'Inflammatory Mediators'!B$3:W$147,18,FALSE)</f>
        <v>#N/A</v>
      </c>
      <c r="DC176" t="e">
        <f>VLOOKUP(B176,'Inflammatory Mediators'!B$3:W$147,19,FALSE)</f>
        <v>#N/A</v>
      </c>
      <c r="DD176" t="e">
        <f>VLOOKUP(B176,'Inflammatory Mediators'!B$3:W$147,20,FALSE)</f>
        <v>#N/A</v>
      </c>
      <c r="DE176" t="e">
        <f>VLOOKUP(B176,'Inflammatory Mediators'!B$3:W$147,21,FALSE)</f>
        <v>#N/A</v>
      </c>
      <c r="DF176" t="e">
        <f>VLOOKUP(B176,'Inflammatory Mediators'!B$3:W$147,22,FALSE)</f>
        <v>#N/A</v>
      </c>
      <c r="DG176" t="s">
        <v>281</v>
      </c>
      <c r="DH176" t="s">
        <v>281</v>
      </c>
    </row>
    <row r="177" spans="1:112" x14ac:dyDescent="0.25">
      <c r="A177" t="s">
        <v>281</v>
      </c>
      <c r="B177">
        <v>162341</v>
      </c>
      <c r="C177">
        <v>233818</v>
      </c>
      <c r="D177" t="s">
        <v>108</v>
      </c>
      <c r="E177">
        <v>0</v>
      </c>
      <c r="F177">
        <v>1</v>
      </c>
      <c r="G177">
        <v>1</v>
      </c>
      <c r="H177">
        <v>78</v>
      </c>
      <c r="I177">
        <v>0</v>
      </c>
      <c r="J177">
        <v>3</v>
      </c>
      <c r="K177">
        <v>165.1</v>
      </c>
      <c r="L177">
        <v>64.400000000000006</v>
      </c>
      <c r="M177">
        <v>23.626082755124092</v>
      </c>
      <c r="N177" t="s">
        <v>109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5</v>
      </c>
      <c r="V177">
        <v>1</v>
      </c>
      <c r="W177">
        <v>1</v>
      </c>
      <c r="X177">
        <v>1</v>
      </c>
      <c r="Y177">
        <v>4</v>
      </c>
      <c r="Z177">
        <v>3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</v>
      </c>
      <c r="BM177">
        <v>0</v>
      </c>
      <c r="BN177" t="s">
        <v>109</v>
      </c>
      <c r="BO177" t="s">
        <v>109</v>
      </c>
      <c r="BP177">
        <v>31</v>
      </c>
      <c r="BQ177">
        <v>55</v>
      </c>
      <c r="BR177" t="s">
        <v>109</v>
      </c>
      <c r="BS177">
        <v>33.090000000000003</v>
      </c>
      <c r="BT177" t="s">
        <v>109</v>
      </c>
      <c r="BU177">
        <v>15.1</v>
      </c>
      <c r="BV177" t="s">
        <v>109</v>
      </c>
      <c r="BW177">
        <v>2631</v>
      </c>
      <c r="BX177">
        <v>624</v>
      </c>
      <c r="BY177">
        <v>2.2999999999999998</v>
      </c>
      <c r="BZ177">
        <v>6.65</v>
      </c>
      <c r="CA177">
        <v>102</v>
      </c>
      <c r="CB177">
        <v>2.27</v>
      </c>
      <c r="CC177">
        <v>0</v>
      </c>
      <c r="CD177">
        <v>1</v>
      </c>
      <c r="CE177">
        <v>6</v>
      </c>
      <c r="CF177">
        <v>6</v>
      </c>
      <c r="CK177">
        <v>8</v>
      </c>
      <c r="CL177" t="e">
        <f>VLOOKUP(B177,'Inflammatory Mediators'!B$3:W$147,2,FALSE)</f>
        <v>#N/A</v>
      </c>
      <c r="CM177" t="e">
        <f>VLOOKUP(B177,'Inflammatory Mediators'!B$3:W$147,3,FALSE)</f>
        <v>#N/A</v>
      </c>
      <c r="CN177" t="e">
        <f>VLOOKUP(B177,'Inflammatory Mediators'!B$3:W$147,4,FALSE)</f>
        <v>#N/A</v>
      </c>
      <c r="CO177" t="e">
        <f>VLOOKUP(B177,'Inflammatory Mediators'!B$3:W$147,5,FALSE)</f>
        <v>#N/A</v>
      </c>
      <c r="CP177" t="e">
        <f>VLOOKUP(B177,'Inflammatory Mediators'!B$3:W$147,6,FALSE)</f>
        <v>#N/A</v>
      </c>
      <c r="CQ177" t="e">
        <f>VLOOKUP(B177,'Inflammatory Mediators'!B$3:W$147,7,FALSE)</f>
        <v>#N/A</v>
      </c>
      <c r="CR177" t="e">
        <f>VLOOKUP(B177,'Inflammatory Mediators'!B$3:W$147,8,FALSE)</f>
        <v>#N/A</v>
      </c>
      <c r="CS177" t="e">
        <f>VLOOKUP(B177,'Inflammatory Mediators'!B$3:W$147,9,FALSE)</f>
        <v>#N/A</v>
      </c>
      <c r="CT177" t="e">
        <f>VLOOKUP(B177,'Inflammatory Mediators'!B$3:W$147,10,FALSE)</f>
        <v>#N/A</v>
      </c>
      <c r="CU177" t="e">
        <f>VLOOKUP(B177,'Inflammatory Mediators'!B$3:W$147,11,FALSE)</f>
        <v>#N/A</v>
      </c>
      <c r="CV177" t="e">
        <f>VLOOKUP(B177,'Inflammatory Mediators'!B$3:W$147,12,FALSE)</f>
        <v>#N/A</v>
      </c>
      <c r="CW177" t="e">
        <f>VLOOKUP(B177,'Inflammatory Mediators'!B$3:W$147,13,FALSE)</f>
        <v>#N/A</v>
      </c>
      <c r="CX177" t="e">
        <f>VLOOKUP(B177,'Inflammatory Mediators'!B$3:W$147,14,FALSE)</f>
        <v>#N/A</v>
      </c>
      <c r="CY177" t="e">
        <f>VLOOKUP(B177,'Inflammatory Mediators'!B$3:W$147,15,FALSE)</f>
        <v>#N/A</v>
      </c>
      <c r="CZ177" t="e">
        <f>VLOOKUP(B177,'Inflammatory Mediators'!B$3:W$147,16,FALSE)</f>
        <v>#N/A</v>
      </c>
      <c r="DA177" t="e">
        <f>VLOOKUP(B177,'Inflammatory Mediators'!B$3:W$147,17,FALSE)</f>
        <v>#N/A</v>
      </c>
      <c r="DB177" t="e">
        <f>VLOOKUP(B177,'Inflammatory Mediators'!B$3:W$147,18,FALSE)</f>
        <v>#N/A</v>
      </c>
      <c r="DC177" t="e">
        <f>VLOOKUP(B177,'Inflammatory Mediators'!B$3:W$147,19,FALSE)</f>
        <v>#N/A</v>
      </c>
      <c r="DD177" t="e">
        <f>VLOOKUP(B177,'Inflammatory Mediators'!B$3:W$147,20,FALSE)</f>
        <v>#N/A</v>
      </c>
      <c r="DE177" t="e">
        <f>VLOOKUP(B177,'Inflammatory Mediators'!B$3:W$147,21,FALSE)</f>
        <v>#N/A</v>
      </c>
      <c r="DF177" t="e">
        <f>VLOOKUP(B177,'Inflammatory Mediators'!B$3:W$147,22,FALSE)</f>
        <v>#N/A</v>
      </c>
      <c r="DG177" t="s">
        <v>281</v>
      </c>
      <c r="DH177" t="s">
        <v>281</v>
      </c>
    </row>
    <row r="178" spans="1:112" x14ac:dyDescent="0.25">
      <c r="A178" t="s">
        <v>281</v>
      </c>
      <c r="B178">
        <v>450191</v>
      </c>
      <c r="C178">
        <v>521668</v>
      </c>
      <c r="D178" t="s">
        <v>108</v>
      </c>
      <c r="E178">
        <v>0</v>
      </c>
      <c r="F178">
        <v>1</v>
      </c>
      <c r="G178">
        <v>1</v>
      </c>
      <c r="H178">
        <v>59</v>
      </c>
      <c r="I178">
        <v>0</v>
      </c>
      <c r="J178">
        <v>0</v>
      </c>
      <c r="K178">
        <v>172.7</v>
      </c>
      <c r="L178">
        <v>88.7</v>
      </c>
      <c r="M178">
        <v>29.739861707966632</v>
      </c>
      <c r="N178" t="s">
        <v>109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9</v>
      </c>
      <c r="V178">
        <v>0</v>
      </c>
      <c r="W178">
        <v>1</v>
      </c>
      <c r="X178">
        <v>0</v>
      </c>
      <c r="Y178">
        <v>1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1</v>
      </c>
      <c r="BM178">
        <v>1</v>
      </c>
      <c r="BN178" t="s">
        <v>109</v>
      </c>
      <c r="BO178" t="s">
        <v>109</v>
      </c>
      <c r="BP178">
        <v>90</v>
      </c>
      <c r="BQ178">
        <v>39</v>
      </c>
      <c r="BR178" t="s">
        <v>118</v>
      </c>
      <c r="BS178">
        <v>3.07</v>
      </c>
      <c r="BT178" t="s">
        <v>109</v>
      </c>
      <c r="BU178">
        <v>1.08</v>
      </c>
      <c r="BV178">
        <v>52</v>
      </c>
      <c r="BW178">
        <v>1442</v>
      </c>
      <c r="BX178">
        <v>418</v>
      </c>
      <c r="BY178">
        <v>1.8</v>
      </c>
      <c r="BZ178" t="s">
        <v>109</v>
      </c>
      <c r="CA178">
        <v>132</v>
      </c>
      <c r="CB178">
        <v>0.82</v>
      </c>
      <c r="CC178">
        <v>0</v>
      </c>
      <c r="CD178">
        <v>0</v>
      </c>
      <c r="CE178">
        <v>6</v>
      </c>
      <c r="CF178">
        <v>6</v>
      </c>
      <c r="CG178">
        <v>6</v>
      </c>
      <c r="CK178">
        <v>1</v>
      </c>
      <c r="CL178" t="e">
        <f>VLOOKUP(B178,'Inflammatory Mediators'!B$3:W$147,2,FALSE)</f>
        <v>#N/A</v>
      </c>
      <c r="CM178" t="e">
        <f>VLOOKUP(B178,'Inflammatory Mediators'!B$3:W$147,3,FALSE)</f>
        <v>#N/A</v>
      </c>
      <c r="CN178" t="e">
        <f>VLOOKUP(B178,'Inflammatory Mediators'!B$3:W$147,4,FALSE)</f>
        <v>#N/A</v>
      </c>
      <c r="CO178" t="e">
        <f>VLOOKUP(B178,'Inflammatory Mediators'!B$3:W$147,5,FALSE)</f>
        <v>#N/A</v>
      </c>
      <c r="CP178" t="e">
        <f>VLOOKUP(B178,'Inflammatory Mediators'!B$3:W$147,6,FALSE)</f>
        <v>#N/A</v>
      </c>
      <c r="CQ178" t="e">
        <f>VLOOKUP(B178,'Inflammatory Mediators'!B$3:W$147,7,FALSE)</f>
        <v>#N/A</v>
      </c>
      <c r="CR178" t="e">
        <f>VLOOKUP(B178,'Inflammatory Mediators'!B$3:W$147,8,FALSE)</f>
        <v>#N/A</v>
      </c>
      <c r="CS178" t="e">
        <f>VLOOKUP(B178,'Inflammatory Mediators'!B$3:W$147,9,FALSE)</f>
        <v>#N/A</v>
      </c>
      <c r="CT178" t="e">
        <f>VLOOKUP(B178,'Inflammatory Mediators'!B$3:W$147,10,FALSE)</f>
        <v>#N/A</v>
      </c>
      <c r="CU178" t="e">
        <f>VLOOKUP(B178,'Inflammatory Mediators'!B$3:W$147,11,FALSE)</f>
        <v>#N/A</v>
      </c>
      <c r="CV178" t="e">
        <f>VLOOKUP(B178,'Inflammatory Mediators'!B$3:W$147,12,FALSE)</f>
        <v>#N/A</v>
      </c>
      <c r="CW178" t="e">
        <f>VLOOKUP(B178,'Inflammatory Mediators'!B$3:W$147,13,FALSE)</f>
        <v>#N/A</v>
      </c>
      <c r="CX178" t="e">
        <f>VLOOKUP(B178,'Inflammatory Mediators'!B$3:W$147,14,FALSE)</f>
        <v>#N/A</v>
      </c>
      <c r="CY178" t="e">
        <f>VLOOKUP(B178,'Inflammatory Mediators'!B$3:W$147,15,FALSE)</f>
        <v>#N/A</v>
      </c>
      <c r="CZ178" t="e">
        <f>VLOOKUP(B178,'Inflammatory Mediators'!B$3:W$147,16,FALSE)</f>
        <v>#N/A</v>
      </c>
      <c r="DA178" t="e">
        <f>VLOOKUP(B178,'Inflammatory Mediators'!B$3:W$147,17,FALSE)</f>
        <v>#N/A</v>
      </c>
      <c r="DB178" t="e">
        <f>VLOOKUP(B178,'Inflammatory Mediators'!B$3:W$147,18,FALSE)</f>
        <v>#N/A</v>
      </c>
      <c r="DC178" t="e">
        <f>VLOOKUP(B178,'Inflammatory Mediators'!B$3:W$147,19,FALSE)</f>
        <v>#N/A</v>
      </c>
      <c r="DD178" t="e">
        <f>VLOOKUP(B178,'Inflammatory Mediators'!B$3:W$147,20,FALSE)</f>
        <v>#N/A</v>
      </c>
      <c r="DE178" t="e">
        <f>VLOOKUP(B178,'Inflammatory Mediators'!B$3:W$147,21,FALSE)</f>
        <v>#N/A</v>
      </c>
      <c r="DF178" t="e">
        <f>VLOOKUP(B178,'Inflammatory Mediators'!B$3:W$147,22,FALSE)</f>
        <v>#N/A</v>
      </c>
      <c r="DG178" t="s">
        <v>281</v>
      </c>
      <c r="DH178" t="s">
        <v>281</v>
      </c>
    </row>
    <row r="179" spans="1:112" x14ac:dyDescent="0.25">
      <c r="A179" t="s">
        <v>281</v>
      </c>
      <c r="B179">
        <v>560874</v>
      </c>
      <c r="C179">
        <v>632351</v>
      </c>
      <c r="D179" t="s">
        <v>108</v>
      </c>
      <c r="E179">
        <v>0</v>
      </c>
      <c r="F179">
        <v>1</v>
      </c>
      <c r="G179">
        <v>1</v>
      </c>
      <c r="H179">
        <v>88</v>
      </c>
      <c r="I179">
        <v>0</v>
      </c>
      <c r="J179">
        <v>0</v>
      </c>
      <c r="K179">
        <v>172.7</v>
      </c>
      <c r="L179">
        <v>66.5</v>
      </c>
      <c r="M179">
        <v>22.296514132804749</v>
      </c>
      <c r="N179" t="s">
        <v>109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13</v>
      </c>
      <c r="V179">
        <v>1</v>
      </c>
      <c r="W179">
        <v>1</v>
      </c>
      <c r="X179">
        <v>0</v>
      </c>
      <c r="Y179">
        <v>6</v>
      </c>
      <c r="Z179">
        <v>4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</v>
      </c>
      <c r="BC179">
        <v>0</v>
      </c>
      <c r="BD179">
        <v>0</v>
      </c>
      <c r="BE179">
        <v>0</v>
      </c>
      <c r="BF179">
        <v>0</v>
      </c>
      <c r="BG179">
        <v>1</v>
      </c>
      <c r="BH179">
        <v>0</v>
      </c>
      <c r="BI179">
        <v>0</v>
      </c>
      <c r="BJ179">
        <v>0</v>
      </c>
      <c r="BK179">
        <v>0</v>
      </c>
      <c r="BL179">
        <v>1</v>
      </c>
      <c r="BM179">
        <v>1</v>
      </c>
      <c r="BN179" t="s">
        <v>109</v>
      </c>
      <c r="BO179" t="s">
        <v>109</v>
      </c>
      <c r="BP179">
        <v>27</v>
      </c>
      <c r="BQ179">
        <v>53</v>
      </c>
      <c r="BR179">
        <v>23.274999999999999</v>
      </c>
      <c r="BS179">
        <v>21.2</v>
      </c>
      <c r="BT179" t="s">
        <v>109</v>
      </c>
      <c r="BU179" t="s">
        <v>109</v>
      </c>
      <c r="BV179" t="s">
        <v>109</v>
      </c>
      <c r="BW179">
        <v>747.8</v>
      </c>
      <c r="BX179">
        <v>417</v>
      </c>
      <c r="BY179">
        <v>2.2999999999999998</v>
      </c>
      <c r="BZ179">
        <v>2.44</v>
      </c>
      <c r="CA179">
        <v>104</v>
      </c>
      <c r="CB179">
        <v>6.01</v>
      </c>
      <c r="CC179">
        <v>1</v>
      </c>
      <c r="CD179">
        <v>2</v>
      </c>
      <c r="CE179">
        <v>5</v>
      </c>
      <c r="CF179">
        <v>5</v>
      </c>
      <c r="CG179">
        <v>5</v>
      </c>
      <c r="CK179">
        <v>8</v>
      </c>
      <c r="CL179" t="e">
        <f>VLOOKUP(B179,'Inflammatory Mediators'!B$3:W$147,2,FALSE)</f>
        <v>#N/A</v>
      </c>
      <c r="CM179" t="e">
        <f>VLOOKUP(B179,'Inflammatory Mediators'!B$3:W$147,3,FALSE)</f>
        <v>#N/A</v>
      </c>
      <c r="CN179" t="e">
        <f>VLOOKUP(B179,'Inflammatory Mediators'!B$3:W$147,4,FALSE)</f>
        <v>#N/A</v>
      </c>
      <c r="CO179" t="e">
        <f>VLOOKUP(B179,'Inflammatory Mediators'!B$3:W$147,5,FALSE)</f>
        <v>#N/A</v>
      </c>
      <c r="CP179" t="e">
        <f>VLOOKUP(B179,'Inflammatory Mediators'!B$3:W$147,6,FALSE)</f>
        <v>#N/A</v>
      </c>
      <c r="CQ179" t="e">
        <f>VLOOKUP(B179,'Inflammatory Mediators'!B$3:W$147,7,FALSE)</f>
        <v>#N/A</v>
      </c>
      <c r="CR179" t="e">
        <f>VLOOKUP(B179,'Inflammatory Mediators'!B$3:W$147,8,FALSE)</f>
        <v>#N/A</v>
      </c>
      <c r="CS179" t="e">
        <f>VLOOKUP(B179,'Inflammatory Mediators'!B$3:W$147,9,FALSE)</f>
        <v>#N/A</v>
      </c>
      <c r="CT179" t="e">
        <f>VLOOKUP(B179,'Inflammatory Mediators'!B$3:W$147,10,FALSE)</f>
        <v>#N/A</v>
      </c>
      <c r="CU179" t="e">
        <f>VLOOKUP(B179,'Inflammatory Mediators'!B$3:W$147,11,FALSE)</f>
        <v>#N/A</v>
      </c>
      <c r="CV179" t="e">
        <f>VLOOKUP(B179,'Inflammatory Mediators'!B$3:W$147,12,FALSE)</f>
        <v>#N/A</v>
      </c>
      <c r="CW179" t="e">
        <f>VLOOKUP(B179,'Inflammatory Mediators'!B$3:W$147,13,FALSE)</f>
        <v>#N/A</v>
      </c>
      <c r="CX179" t="e">
        <f>VLOOKUP(B179,'Inflammatory Mediators'!B$3:W$147,14,FALSE)</f>
        <v>#N/A</v>
      </c>
      <c r="CY179" t="e">
        <f>VLOOKUP(B179,'Inflammatory Mediators'!B$3:W$147,15,FALSE)</f>
        <v>#N/A</v>
      </c>
      <c r="CZ179" t="e">
        <f>VLOOKUP(B179,'Inflammatory Mediators'!B$3:W$147,16,FALSE)</f>
        <v>#N/A</v>
      </c>
      <c r="DA179" t="e">
        <f>VLOOKUP(B179,'Inflammatory Mediators'!B$3:W$147,17,FALSE)</f>
        <v>#N/A</v>
      </c>
      <c r="DB179" t="e">
        <f>VLOOKUP(B179,'Inflammatory Mediators'!B$3:W$147,18,FALSE)</f>
        <v>#N/A</v>
      </c>
      <c r="DC179" t="e">
        <f>VLOOKUP(B179,'Inflammatory Mediators'!B$3:W$147,19,FALSE)</f>
        <v>#N/A</v>
      </c>
      <c r="DD179" t="e">
        <f>VLOOKUP(B179,'Inflammatory Mediators'!B$3:W$147,20,FALSE)</f>
        <v>#N/A</v>
      </c>
      <c r="DE179" t="e">
        <f>VLOOKUP(B179,'Inflammatory Mediators'!B$3:W$147,21,FALSE)</f>
        <v>#N/A</v>
      </c>
      <c r="DF179" t="e">
        <f>VLOOKUP(B179,'Inflammatory Mediators'!B$3:W$147,22,FALSE)</f>
        <v>#N/A</v>
      </c>
      <c r="DG179" t="s">
        <v>281</v>
      </c>
      <c r="DH179" t="s">
        <v>281</v>
      </c>
    </row>
    <row r="180" spans="1:112" x14ac:dyDescent="0.25">
      <c r="A180" t="s">
        <v>281</v>
      </c>
      <c r="B180">
        <v>8114106</v>
      </c>
      <c r="C180">
        <v>8185583</v>
      </c>
      <c r="D180" t="s">
        <v>108</v>
      </c>
      <c r="E180">
        <v>0</v>
      </c>
      <c r="F180">
        <v>1</v>
      </c>
      <c r="G180">
        <v>1</v>
      </c>
      <c r="H180">
        <v>58</v>
      </c>
      <c r="I180">
        <v>0</v>
      </c>
      <c r="J180">
        <v>3</v>
      </c>
      <c r="K180">
        <v>165.1</v>
      </c>
      <c r="L180">
        <v>74.400000000000006</v>
      </c>
      <c r="M180">
        <v>27.294729145671308</v>
      </c>
      <c r="N180" t="s">
        <v>109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14</v>
      </c>
      <c r="V180">
        <v>0</v>
      </c>
      <c r="W180">
        <v>1</v>
      </c>
      <c r="X180">
        <v>0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1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1</v>
      </c>
      <c r="BM180">
        <v>0</v>
      </c>
      <c r="BN180" t="s">
        <v>109</v>
      </c>
      <c r="BO180" t="s">
        <v>109</v>
      </c>
      <c r="BP180">
        <v>160</v>
      </c>
      <c r="BQ180">
        <v>186</v>
      </c>
      <c r="BR180">
        <v>23.041</v>
      </c>
      <c r="BS180">
        <v>19.510000000000002</v>
      </c>
      <c r="BT180" t="s">
        <v>109</v>
      </c>
      <c r="BU180">
        <v>1.34</v>
      </c>
      <c r="BV180" t="s">
        <v>109</v>
      </c>
      <c r="BW180" t="s">
        <v>119</v>
      </c>
      <c r="BX180">
        <v>608</v>
      </c>
      <c r="BY180">
        <v>2</v>
      </c>
      <c r="BZ180">
        <v>0.14000000000000001</v>
      </c>
      <c r="CA180">
        <v>134</v>
      </c>
      <c r="CB180">
        <v>0.72</v>
      </c>
      <c r="CC180">
        <v>0</v>
      </c>
      <c r="CD180">
        <v>0</v>
      </c>
      <c r="CE180">
        <v>5</v>
      </c>
      <c r="CF180">
        <v>5</v>
      </c>
      <c r="CG180">
        <v>6</v>
      </c>
      <c r="CH180">
        <v>5</v>
      </c>
      <c r="CK180">
        <v>4</v>
      </c>
      <c r="CL180" t="e">
        <f>VLOOKUP(B180,'Inflammatory Mediators'!B$3:W$147,2,FALSE)</f>
        <v>#N/A</v>
      </c>
      <c r="CM180" t="e">
        <f>VLOOKUP(B180,'Inflammatory Mediators'!B$3:W$147,3,FALSE)</f>
        <v>#N/A</v>
      </c>
      <c r="CN180" t="e">
        <f>VLOOKUP(B180,'Inflammatory Mediators'!B$3:W$147,4,FALSE)</f>
        <v>#N/A</v>
      </c>
      <c r="CO180" t="e">
        <f>VLOOKUP(B180,'Inflammatory Mediators'!B$3:W$147,5,FALSE)</f>
        <v>#N/A</v>
      </c>
      <c r="CP180" t="e">
        <f>VLOOKUP(B180,'Inflammatory Mediators'!B$3:W$147,6,FALSE)</f>
        <v>#N/A</v>
      </c>
      <c r="CQ180" t="e">
        <f>VLOOKUP(B180,'Inflammatory Mediators'!B$3:W$147,7,FALSE)</f>
        <v>#N/A</v>
      </c>
      <c r="CR180" t="e">
        <f>VLOOKUP(B180,'Inflammatory Mediators'!B$3:W$147,8,FALSE)</f>
        <v>#N/A</v>
      </c>
      <c r="CS180" t="e">
        <f>VLOOKUP(B180,'Inflammatory Mediators'!B$3:W$147,9,FALSE)</f>
        <v>#N/A</v>
      </c>
      <c r="CT180" t="e">
        <f>VLOOKUP(B180,'Inflammatory Mediators'!B$3:W$147,10,FALSE)</f>
        <v>#N/A</v>
      </c>
      <c r="CU180" t="e">
        <f>VLOOKUP(B180,'Inflammatory Mediators'!B$3:W$147,11,FALSE)</f>
        <v>#N/A</v>
      </c>
      <c r="CV180" t="e">
        <f>VLOOKUP(B180,'Inflammatory Mediators'!B$3:W$147,12,FALSE)</f>
        <v>#N/A</v>
      </c>
      <c r="CW180" t="e">
        <f>VLOOKUP(B180,'Inflammatory Mediators'!B$3:W$147,13,FALSE)</f>
        <v>#N/A</v>
      </c>
      <c r="CX180" t="e">
        <f>VLOOKUP(B180,'Inflammatory Mediators'!B$3:W$147,14,FALSE)</f>
        <v>#N/A</v>
      </c>
      <c r="CY180" t="e">
        <f>VLOOKUP(B180,'Inflammatory Mediators'!B$3:W$147,15,FALSE)</f>
        <v>#N/A</v>
      </c>
      <c r="CZ180" t="e">
        <f>VLOOKUP(B180,'Inflammatory Mediators'!B$3:W$147,16,FALSE)</f>
        <v>#N/A</v>
      </c>
      <c r="DA180" t="e">
        <f>VLOOKUP(B180,'Inflammatory Mediators'!B$3:W$147,17,FALSE)</f>
        <v>#N/A</v>
      </c>
      <c r="DB180" t="e">
        <f>VLOOKUP(B180,'Inflammatory Mediators'!B$3:W$147,18,FALSE)</f>
        <v>#N/A</v>
      </c>
      <c r="DC180" t="e">
        <f>VLOOKUP(B180,'Inflammatory Mediators'!B$3:W$147,19,FALSE)</f>
        <v>#N/A</v>
      </c>
      <c r="DD180" t="e">
        <f>VLOOKUP(B180,'Inflammatory Mediators'!B$3:W$147,20,FALSE)</f>
        <v>#N/A</v>
      </c>
      <c r="DE180" t="e">
        <f>VLOOKUP(B180,'Inflammatory Mediators'!B$3:W$147,21,FALSE)</f>
        <v>#N/A</v>
      </c>
      <c r="DF180" t="e">
        <f>VLOOKUP(B180,'Inflammatory Mediators'!B$3:W$147,22,FALSE)</f>
        <v>#N/A</v>
      </c>
      <c r="DG180" t="s">
        <v>281</v>
      </c>
      <c r="DH180" t="s">
        <v>281</v>
      </c>
    </row>
    <row r="181" spans="1:112" x14ac:dyDescent="0.25">
      <c r="A181" t="s">
        <v>281</v>
      </c>
      <c r="B181">
        <v>8114115</v>
      </c>
      <c r="C181">
        <v>8185592</v>
      </c>
      <c r="D181" t="s">
        <v>108</v>
      </c>
      <c r="E181">
        <v>0</v>
      </c>
      <c r="F181">
        <v>1</v>
      </c>
      <c r="G181">
        <v>1</v>
      </c>
      <c r="H181">
        <v>77</v>
      </c>
      <c r="I181">
        <v>1</v>
      </c>
      <c r="J181">
        <v>0</v>
      </c>
      <c r="K181">
        <v>175.3</v>
      </c>
      <c r="L181">
        <v>73.2</v>
      </c>
      <c r="M181">
        <v>23.820301209661277</v>
      </c>
      <c r="N181" t="s">
        <v>109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26</v>
      </c>
      <c r="V181">
        <v>0</v>
      </c>
      <c r="W181">
        <v>1</v>
      </c>
      <c r="X181">
        <v>0</v>
      </c>
      <c r="Y181">
        <v>4</v>
      </c>
      <c r="Z181">
        <v>3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1</v>
      </c>
      <c r="BN181" t="s">
        <v>109</v>
      </c>
      <c r="BO181" t="s">
        <v>109</v>
      </c>
      <c r="BP181">
        <v>30</v>
      </c>
      <c r="BQ181">
        <v>33</v>
      </c>
      <c r="BR181">
        <v>0.70599999999999996</v>
      </c>
      <c r="BS181" t="s">
        <v>109</v>
      </c>
      <c r="BT181">
        <v>329.2</v>
      </c>
      <c r="BU181">
        <v>3.52</v>
      </c>
      <c r="BV181" t="s">
        <v>109</v>
      </c>
      <c r="BW181">
        <v>493.4</v>
      </c>
      <c r="BX181">
        <v>321</v>
      </c>
      <c r="BY181">
        <v>1.8</v>
      </c>
      <c r="BZ181">
        <v>7.0000000000000007E-2</v>
      </c>
      <c r="CA181">
        <v>108</v>
      </c>
      <c r="CB181">
        <v>26</v>
      </c>
      <c r="CC181">
        <v>1</v>
      </c>
      <c r="CD181">
        <v>2</v>
      </c>
      <c r="CE181">
        <v>4</v>
      </c>
      <c r="CF181">
        <v>5</v>
      </c>
      <c r="CG181">
        <v>4</v>
      </c>
      <c r="CH181">
        <v>4</v>
      </c>
      <c r="CI181">
        <v>4</v>
      </c>
      <c r="CK181">
        <v>2</v>
      </c>
      <c r="CL181" t="e">
        <f>VLOOKUP(B181,'Inflammatory Mediators'!B$3:W$147,2,FALSE)</f>
        <v>#N/A</v>
      </c>
      <c r="CM181" t="e">
        <f>VLOOKUP(B181,'Inflammatory Mediators'!B$3:W$147,3,FALSE)</f>
        <v>#N/A</v>
      </c>
      <c r="CN181" t="e">
        <f>VLOOKUP(B181,'Inflammatory Mediators'!B$3:W$147,4,FALSE)</f>
        <v>#N/A</v>
      </c>
      <c r="CO181" t="e">
        <f>VLOOKUP(B181,'Inflammatory Mediators'!B$3:W$147,5,FALSE)</f>
        <v>#N/A</v>
      </c>
      <c r="CP181" t="e">
        <f>VLOOKUP(B181,'Inflammatory Mediators'!B$3:W$147,6,FALSE)</f>
        <v>#N/A</v>
      </c>
      <c r="CQ181" t="e">
        <f>VLOOKUP(B181,'Inflammatory Mediators'!B$3:W$147,7,FALSE)</f>
        <v>#N/A</v>
      </c>
      <c r="CR181" t="e">
        <f>VLOOKUP(B181,'Inflammatory Mediators'!B$3:W$147,8,FALSE)</f>
        <v>#N/A</v>
      </c>
      <c r="CS181" t="e">
        <f>VLOOKUP(B181,'Inflammatory Mediators'!B$3:W$147,9,FALSE)</f>
        <v>#N/A</v>
      </c>
      <c r="CT181" t="e">
        <f>VLOOKUP(B181,'Inflammatory Mediators'!B$3:W$147,10,FALSE)</f>
        <v>#N/A</v>
      </c>
      <c r="CU181" t="e">
        <f>VLOOKUP(B181,'Inflammatory Mediators'!B$3:W$147,11,FALSE)</f>
        <v>#N/A</v>
      </c>
      <c r="CV181" t="e">
        <f>VLOOKUP(B181,'Inflammatory Mediators'!B$3:W$147,12,FALSE)</f>
        <v>#N/A</v>
      </c>
      <c r="CW181" t="e">
        <f>VLOOKUP(B181,'Inflammatory Mediators'!B$3:W$147,13,FALSE)</f>
        <v>#N/A</v>
      </c>
      <c r="CX181" t="e">
        <f>VLOOKUP(B181,'Inflammatory Mediators'!B$3:W$147,14,FALSE)</f>
        <v>#N/A</v>
      </c>
      <c r="CY181" t="e">
        <f>VLOOKUP(B181,'Inflammatory Mediators'!B$3:W$147,15,FALSE)</f>
        <v>#N/A</v>
      </c>
      <c r="CZ181" t="e">
        <f>VLOOKUP(B181,'Inflammatory Mediators'!B$3:W$147,16,FALSE)</f>
        <v>#N/A</v>
      </c>
      <c r="DA181" t="e">
        <f>VLOOKUP(B181,'Inflammatory Mediators'!B$3:W$147,17,FALSE)</f>
        <v>#N/A</v>
      </c>
      <c r="DB181" t="e">
        <f>VLOOKUP(B181,'Inflammatory Mediators'!B$3:W$147,18,FALSE)</f>
        <v>#N/A</v>
      </c>
      <c r="DC181" t="e">
        <f>VLOOKUP(B181,'Inflammatory Mediators'!B$3:W$147,19,FALSE)</f>
        <v>#N/A</v>
      </c>
      <c r="DD181" t="e">
        <f>VLOOKUP(B181,'Inflammatory Mediators'!B$3:W$147,20,FALSE)</f>
        <v>#N/A</v>
      </c>
      <c r="DE181" t="e">
        <f>VLOOKUP(B181,'Inflammatory Mediators'!B$3:W$147,21,FALSE)</f>
        <v>#N/A</v>
      </c>
      <c r="DF181" t="e">
        <f>VLOOKUP(B181,'Inflammatory Mediators'!B$3:W$147,22,FALSE)</f>
        <v>#N/A</v>
      </c>
      <c r="DG181" t="s">
        <v>281</v>
      </c>
      <c r="DH181" t="s">
        <v>281</v>
      </c>
    </row>
    <row r="182" spans="1:112" x14ac:dyDescent="0.25">
      <c r="A182" t="s">
        <v>281</v>
      </c>
      <c r="B182">
        <v>453155</v>
      </c>
      <c r="C182">
        <v>524632</v>
      </c>
      <c r="D182" t="s">
        <v>108</v>
      </c>
      <c r="E182">
        <v>0</v>
      </c>
      <c r="F182">
        <v>1</v>
      </c>
      <c r="G182">
        <v>1</v>
      </c>
      <c r="H182">
        <v>57</v>
      </c>
      <c r="I182">
        <v>1</v>
      </c>
      <c r="J182">
        <v>0</v>
      </c>
      <c r="K182">
        <v>152.4</v>
      </c>
      <c r="L182">
        <v>62.2</v>
      </c>
      <c r="M182">
        <v>26.780609116773789</v>
      </c>
      <c r="N182" t="s">
        <v>109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3</v>
      </c>
      <c r="V182">
        <v>0</v>
      </c>
      <c r="W182">
        <v>2</v>
      </c>
      <c r="X182">
        <v>0</v>
      </c>
      <c r="Y182">
        <v>3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1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1</v>
      </c>
      <c r="BE182">
        <v>0</v>
      </c>
      <c r="BF182">
        <v>0</v>
      </c>
      <c r="BG182">
        <v>1</v>
      </c>
      <c r="BH182">
        <v>1</v>
      </c>
      <c r="BI182">
        <v>1</v>
      </c>
      <c r="BJ182">
        <v>0</v>
      </c>
      <c r="BK182">
        <v>0</v>
      </c>
      <c r="BL182">
        <v>2</v>
      </c>
      <c r="BM182">
        <v>0</v>
      </c>
      <c r="BN182">
        <v>10</v>
      </c>
      <c r="BO182" t="s">
        <v>109</v>
      </c>
      <c r="BP182">
        <v>78</v>
      </c>
      <c r="BQ182">
        <v>90</v>
      </c>
      <c r="BR182" t="s">
        <v>109</v>
      </c>
      <c r="BS182" t="s">
        <v>109</v>
      </c>
      <c r="BT182">
        <v>615.5</v>
      </c>
      <c r="BU182">
        <v>0.21</v>
      </c>
      <c r="BV182" t="s">
        <v>109</v>
      </c>
      <c r="BW182">
        <v>163</v>
      </c>
      <c r="BX182">
        <v>237</v>
      </c>
      <c r="BY182">
        <v>1.4</v>
      </c>
      <c r="BZ182">
        <v>0.24</v>
      </c>
      <c r="CA182">
        <v>296</v>
      </c>
      <c r="CB182">
        <v>0.76</v>
      </c>
      <c r="CC182">
        <v>0</v>
      </c>
      <c r="CD182">
        <v>1</v>
      </c>
      <c r="CE182">
        <v>4</v>
      </c>
      <c r="CF182">
        <v>4</v>
      </c>
      <c r="CK182">
        <v>1</v>
      </c>
      <c r="CL182" t="e">
        <f>VLOOKUP(B182,'Inflammatory Mediators'!B$3:W$147,2,FALSE)</f>
        <v>#N/A</v>
      </c>
      <c r="CM182" t="e">
        <f>VLOOKUP(B182,'Inflammatory Mediators'!B$3:W$147,3,FALSE)</f>
        <v>#N/A</v>
      </c>
      <c r="CN182" t="e">
        <f>VLOOKUP(B182,'Inflammatory Mediators'!B$3:W$147,4,FALSE)</f>
        <v>#N/A</v>
      </c>
      <c r="CO182" t="e">
        <f>VLOOKUP(B182,'Inflammatory Mediators'!B$3:W$147,5,FALSE)</f>
        <v>#N/A</v>
      </c>
      <c r="CP182" t="e">
        <f>VLOOKUP(B182,'Inflammatory Mediators'!B$3:W$147,6,FALSE)</f>
        <v>#N/A</v>
      </c>
      <c r="CQ182" t="e">
        <f>VLOOKUP(B182,'Inflammatory Mediators'!B$3:W$147,7,FALSE)</f>
        <v>#N/A</v>
      </c>
      <c r="CR182" t="e">
        <f>VLOOKUP(B182,'Inflammatory Mediators'!B$3:W$147,8,FALSE)</f>
        <v>#N/A</v>
      </c>
      <c r="CS182" t="e">
        <f>VLOOKUP(B182,'Inflammatory Mediators'!B$3:W$147,9,FALSE)</f>
        <v>#N/A</v>
      </c>
      <c r="CT182" t="e">
        <f>VLOOKUP(B182,'Inflammatory Mediators'!B$3:W$147,10,FALSE)</f>
        <v>#N/A</v>
      </c>
      <c r="CU182" t="e">
        <f>VLOOKUP(B182,'Inflammatory Mediators'!B$3:W$147,11,FALSE)</f>
        <v>#N/A</v>
      </c>
      <c r="CV182" t="e">
        <f>VLOOKUP(B182,'Inflammatory Mediators'!B$3:W$147,12,FALSE)</f>
        <v>#N/A</v>
      </c>
      <c r="CW182" t="e">
        <f>VLOOKUP(B182,'Inflammatory Mediators'!B$3:W$147,13,FALSE)</f>
        <v>#N/A</v>
      </c>
      <c r="CX182" t="e">
        <f>VLOOKUP(B182,'Inflammatory Mediators'!B$3:W$147,14,FALSE)</f>
        <v>#N/A</v>
      </c>
      <c r="CY182" t="e">
        <f>VLOOKUP(B182,'Inflammatory Mediators'!B$3:W$147,15,FALSE)</f>
        <v>#N/A</v>
      </c>
      <c r="CZ182" t="e">
        <f>VLOOKUP(B182,'Inflammatory Mediators'!B$3:W$147,16,FALSE)</f>
        <v>#N/A</v>
      </c>
      <c r="DA182" t="e">
        <f>VLOOKUP(B182,'Inflammatory Mediators'!B$3:W$147,17,FALSE)</f>
        <v>#N/A</v>
      </c>
      <c r="DB182" t="e">
        <f>VLOOKUP(B182,'Inflammatory Mediators'!B$3:W$147,18,FALSE)</f>
        <v>#N/A</v>
      </c>
      <c r="DC182" t="e">
        <f>VLOOKUP(B182,'Inflammatory Mediators'!B$3:W$147,19,FALSE)</f>
        <v>#N/A</v>
      </c>
      <c r="DD182" t="e">
        <f>VLOOKUP(B182,'Inflammatory Mediators'!B$3:W$147,20,FALSE)</f>
        <v>#N/A</v>
      </c>
      <c r="DE182" t="e">
        <f>VLOOKUP(B182,'Inflammatory Mediators'!B$3:W$147,21,FALSE)</f>
        <v>#N/A</v>
      </c>
      <c r="DF182" t="e">
        <f>VLOOKUP(B182,'Inflammatory Mediators'!B$3:W$147,22,FALSE)</f>
        <v>#N/A</v>
      </c>
      <c r="DG182" t="s">
        <v>281</v>
      </c>
      <c r="DH182" t="s">
        <v>281</v>
      </c>
    </row>
    <row r="183" spans="1:112" x14ac:dyDescent="0.25">
      <c r="A183" t="s">
        <v>281</v>
      </c>
      <c r="B183">
        <v>8125114</v>
      </c>
      <c r="C183">
        <v>8196591</v>
      </c>
      <c r="D183" t="s">
        <v>108</v>
      </c>
      <c r="E183">
        <v>0</v>
      </c>
      <c r="F183">
        <v>1</v>
      </c>
      <c r="G183">
        <v>2</v>
      </c>
      <c r="H183">
        <v>37</v>
      </c>
      <c r="I183">
        <v>0</v>
      </c>
      <c r="J183">
        <v>1</v>
      </c>
      <c r="K183">
        <v>182.9</v>
      </c>
      <c r="L183">
        <v>69.099999999999994</v>
      </c>
      <c r="M183">
        <v>20.656209821654105</v>
      </c>
      <c r="N183" t="s">
        <v>109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 t="s">
        <v>109</v>
      </c>
      <c r="BO183" t="s">
        <v>109</v>
      </c>
      <c r="BP183">
        <v>11</v>
      </c>
      <c r="BQ183">
        <v>18</v>
      </c>
      <c r="BR183" t="s">
        <v>109</v>
      </c>
      <c r="BS183" t="s">
        <v>109</v>
      </c>
      <c r="BT183" t="s">
        <v>109</v>
      </c>
      <c r="BU183" t="s">
        <v>109</v>
      </c>
      <c r="BV183" t="s">
        <v>109</v>
      </c>
      <c r="BW183" t="s">
        <v>109</v>
      </c>
      <c r="BX183" t="s">
        <v>109</v>
      </c>
      <c r="BY183">
        <v>0.9</v>
      </c>
      <c r="BZ183" t="s">
        <v>109</v>
      </c>
      <c r="CA183">
        <v>99</v>
      </c>
      <c r="CB183">
        <v>1.02</v>
      </c>
      <c r="CC183">
        <v>0</v>
      </c>
      <c r="CD183">
        <v>0</v>
      </c>
      <c r="CE183">
        <v>0</v>
      </c>
      <c r="CK183">
        <v>1</v>
      </c>
      <c r="CL183" t="e">
        <f>VLOOKUP(B183,'Inflammatory Mediators'!B$3:W$147,2,FALSE)</f>
        <v>#N/A</v>
      </c>
      <c r="CM183" t="e">
        <f>VLOOKUP(B183,'Inflammatory Mediators'!B$3:W$147,3,FALSE)</f>
        <v>#N/A</v>
      </c>
      <c r="CN183" t="e">
        <f>VLOOKUP(B183,'Inflammatory Mediators'!B$3:W$147,4,FALSE)</f>
        <v>#N/A</v>
      </c>
      <c r="CO183" t="e">
        <f>VLOOKUP(B183,'Inflammatory Mediators'!B$3:W$147,5,FALSE)</f>
        <v>#N/A</v>
      </c>
      <c r="CP183" t="e">
        <f>VLOOKUP(B183,'Inflammatory Mediators'!B$3:W$147,6,FALSE)</f>
        <v>#N/A</v>
      </c>
      <c r="CQ183" t="e">
        <f>VLOOKUP(B183,'Inflammatory Mediators'!B$3:W$147,7,FALSE)</f>
        <v>#N/A</v>
      </c>
      <c r="CR183" t="e">
        <f>VLOOKUP(B183,'Inflammatory Mediators'!B$3:W$147,8,FALSE)</f>
        <v>#N/A</v>
      </c>
      <c r="CS183" t="e">
        <f>VLOOKUP(B183,'Inflammatory Mediators'!B$3:W$147,9,FALSE)</f>
        <v>#N/A</v>
      </c>
      <c r="CT183" t="e">
        <f>VLOOKUP(B183,'Inflammatory Mediators'!B$3:W$147,10,FALSE)</f>
        <v>#N/A</v>
      </c>
      <c r="CU183" t="e">
        <f>VLOOKUP(B183,'Inflammatory Mediators'!B$3:W$147,11,FALSE)</f>
        <v>#N/A</v>
      </c>
      <c r="CV183" t="e">
        <f>VLOOKUP(B183,'Inflammatory Mediators'!B$3:W$147,12,FALSE)</f>
        <v>#N/A</v>
      </c>
      <c r="CW183" t="e">
        <f>VLOOKUP(B183,'Inflammatory Mediators'!B$3:W$147,13,FALSE)</f>
        <v>#N/A</v>
      </c>
      <c r="CX183" t="e">
        <f>VLOOKUP(B183,'Inflammatory Mediators'!B$3:W$147,14,FALSE)</f>
        <v>#N/A</v>
      </c>
      <c r="CY183" t="e">
        <f>VLOOKUP(B183,'Inflammatory Mediators'!B$3:W$147,15,FALSE)</f>
        <v>#N/A</v>
      </c>
      <c r="CZ183" t="e">
        <f>VLOOKUP(B183,'Inflammatory Mediators'!B$3:W$147,16,FALSE)</f>
        <v>#N/A</v>
      </c>
      <c r="DA183" t="e">
        <f>VLOOKUP(B183,'Inflammatory Mediators'!B$3:W$147,17,FALSE)</f>
        <v>#N/A</v>
      </c>
      <c r="DB183" t="e">
        <f>VLOOKUP(B183,'Inflammatory Mediators'!B$3:W$147,18,FALSE)</f>
        <v>#N/A</v>
      </c>
      <c r="DC183" t="e">
        <f>VLOOKUP(B183,'Inflammatory Mediators'!B$3:W$147,19,FALSE)</f>
        <v>#N/A</v>
      </c>
      <c r="DD183" t="e">
        <f>VLOOKUP(B183,'Inflammatory Mediators'!B$3:W$147,20,FALSE)</f>
        <v>#N/A</v>
      </c>
      <c r="DE183" t="e">
        <f>VLOOKUP(B183,'Inflammatory Mediators'!B$3:W$147,21,FALSE)</f>
        <v>#N/A</v>
      </c>
      <c r="DF183" t="e">
        <f>VLOOKUP(B183,'Inflammatory Mediators'!B$3:W$147,22,FALSE)</f>
        <v>#N/A</v>
      </c>
      <c r="DG183" t="s">
        <v>281</v>
      </c>
      <c r="DH183" t="s">
        <v>281</v>
      </c>
    </row>
    <row r="184" spans="1:112" x14ac:dyDescent="0.25">
      <c r="A184" t="s">
        <v>281</v>
      </c>
      <c r="B184">
        <v>8126518</v>
      </c>
      <c r="C184">
        <v>8197995</v>
      </c>
      <c r="D184" t="s">
        <v>108</v>
      </c>
      <c r="E184">
        <v>0</v>
      </c>
      <c r="F184">
        <v>1</v>
      </c>
      <c r="G184">
        <v>1</v>
      </c>
      <c r="H184">
        <v>42</v>
      </c>
      <c r="I184">
        <v>1</v>
      </c>
      <c r="J184">
        <v>0</v>
      </c>
      <c r="K184">
        <v>157.5</v>
      </c>
      <c r="L184">
        <v>97.1</v>
      </c>
      <c r="M184">
        <v>39.143361048122955</v>
      </c>
      <c r="N184" t="s">
        <v>112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3</v>
      </c>
      <c r="V184">
        <v>0</v>
      </c>
      <c r="W184">
        <v>3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 t="s">
        <v>109</v>
      </c>
      <c r="BO184" t="s">
        <v>109</v>
      </c>
      <c r="BP184" t="s">
        <v>109</v>
      </c>
      <c r="BQ184" t="s">
        <v>109</v>
      </c>
      <c r="BR184" t="s">
        <v>109</v>
      </c>
      <c r="BS184" t="s">
        <v>109</v>
      </c>
      <c r="BT184" t="s">
        <v>109</v>
      </c>
      <c r="BU184" t="s">
        <v>109</v>
      </c>
      <c r="BV184" t="s">
        <v>109</v>
      </c>
      <c r="BW184" t="s">
        <v>109</v>
      </c>
      <c r="BX184" t="s">
        <v>109</v>
      </c>
      <c r="BY184" t="s">
        <v>109</v>
      </c>
      <c r="BZ184" t="s">
        <v>109</v>
      </c>
      <c r="CA184" t="s">
        <v>109</v>
      </c>
      <c r="CB184" t="s">
        <v>109</v>
      </c>
      <c r="CC184">
        <v>0</v>
      </c>
      <c r="CD184">
        <v>1</v>
      </c>
      <c r="CE184">
        <v>0</v>
      </c>
      <c r="CF184">
        <v>0</v>
      </c>
      <c r="CK184">
        <v>1</v>
      </c>
      <c r="CL184" t="e">
        <f>VLOOKUP(B184,'Inflammatory Mediators'!B$3:W$147,2,FALSE)</f>
        <v>#N/A</v>
      </c>
      <c r="CM184" t="e">
        <f>VLOOKUP(B184,'Inflammatory Mediators'!B$3:W$147,3,FALSE)</f>
        <v>#N/A</v>
      </c>
      <c r="CN184" t="e">
        <f>VLOOKUP(B184,'Inflammatory Mediators'!B$3:W$147,4,FALSE)</f>
        <v>#N/A</v>
      </c>
      <c r="CO184" t="e">
        <f>VLOOKUP(B184,'Inflammatory Mediators'!B$3:W$147,5,FALSE)</f>
        <v>#N/A</v>
      </c>
      <c r="CP184" t="e">
        <f>VLOOKUP(B184,'Inflammatory Mediators'!B$3:W$147,6,FALSE)</f>
        <v>#N/A</v>
      </c>
      <c r="CQ184" t="e">
        <f>VLOOKUP(B184,'Inflammatory Mediators'!B$3:W$147,7,FALSE)</f>
        <v>#N/A</v>
      </c>
      <c r="CR184" t="e">
        <f>VLOOKUP(B184,'Inflammatory Mediators'!B$3:W$147,8,FALSE)</f>
        <v>#N/A</v>
      </c>
      <c r="CS184" t="e">
        <f>VLOOKUP(B184,'Inflammatory Mediators'!B$3:W$147,9,FALSE)</f>
        <v>#N/A</v>
      </c>
      <c r="CT184" t="e">
        <f>VLOOKUP(B184,'Inflammatory Mediators'!B$3:W$147,10,FALSE)</f>
        <v>#N/A</v>
      </c>
      <c r="CU184" t="e">
        <f>VLOOKUP(B184,'Inflammatory Mediators'!B$3:W$147,11,FALSE)</f>
        <v>#N/A</v>
      </c>
      <c r="CV184" t="e">
        <f>VLOOKUP(B184,'Inflammatory Mediators'!B$3:W$147,12,FALSE)</f>
        <v>#N/A</v>
      </c>
      <c r="CW184" t="e">
        <f>VLOOKUP(B184,'Inflammatory Mediators'!B$3:W$147,13,FALSE)</f>
        <v>#N/A</v>
      </c>
      <c r="CX184" t="e">
        <f>VLOOKUP(B184,'Inflammatory Mediators'!B$3:W$147,14,FALSE)</f>
        <v>#N/A</v>
      </c>
      <c r="CY184" t="e">
        <f>VLOOKUP(B184,'Inflammatory Mediators'!B$3:W$147,15,FALSE)</f>
        <v>#N/A</v>
      </c>
      <c r="CZ184" t="e">
        <f>VLOOKUP(B184,'Inflammatory Mediators'!B$3:W$147,16,FALSE)</f>
        <v>#N/A</v>
      </c>
      <c r="DA184" t="e">
        <f>VLOOKUP(B184,'Inflammatory Mediators'!B$3:W$147,17,FALSE)</f>
        <v>#N/A</v>
      </c>
      <c r="DB184" t="e">
        <f>VLOOKUP(B184,'Inflammatory Mediators'!B$3:W$147,18,FALSE)</f>
        <v>#N/A</v>
      </c>
      <c r="DC184" t="e">
        <f>VLOOKUP(B184,'Inflammatory Mediators'!B$3:W$147,19,FALSE)</f>
        <v>#N/A</v>
      </c>
      <c r="DD184" t="e">
        <f>VLOOKUP(B184,'Inflammatory Mediators'!B$3:W$147,20,FALSE)</f>
        <v>#N/A</v>
      </c>
      <c r="DE184" t="e">
        <f>VLOOKUP(B184,'Inflammatory Mediators'!B$3:W$147,21,FALSE)</f>
        <v>#N/A</v>
      </c>
      <c r="DF184" t="e">
        <f>VLOOKUP(B184,'Inflammatory Mediators'!B$3:W$147,22,FALSE)</f>
        <v>#N/A</v>
      </c>
      <c r="DG184" t="s">
        <v>281</v>
      </c>
      <c r="DH184" t="s">
        <v>281</v>
      </c>
    </row>
  </sheetData>
  <sortState xmlns:xlrd2="http://schemas.microsoft.com/office/spreadsheetml/2017/richdata2" ref="A2:DF185">
    <sortCondition ref="A2:A185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41CD-3EC9-4B6E-B3E4-D7332AB08E76}">
  <dimension ref="A1:DE184"/>
  <sheetViews>
    <sheetView topLeftCell="AE40" workbookViewId="0">
      <selection activeCell="E44" sqref="E44"/>
    </sheetView>
  </sheetViews>
  <sheetFormatPr defaultColWidth="8.85546875" defaultRowHeight="15" x14ac:dyDescent="0.25"/>
  <sheetData>
    <row r="1" spans="1:10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6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</row>
    <row r="2" spans="1:109" x14ac:dyDescent="0.25">
      <c r="A2">
        <v>834548</v>
      </c>
      <c r="B2">
        <v>763071</v>
      </c>
      <c r="C2" t="s">
        <v>108</v>
      </c>
      <c r="D2">
        <v>0</v>
      </c>
      <c r="E2">
        <v>1</v>
      </c>
      <c r="F2">
        <v>3</v>
      </c>
      <c r="G2">
        <v>58</v>
      </c>
      <c r="H2">
        <v>1</v>
      </c>
      <c r="I2">
        <v>0</v>
      </c>
      <c r="J2">
        <v>165.1</v>
      </c>
      <c r="K2">
        <v>67.599999999999994</v>
      </c>
      <c r="L2">
        <v>24.800049600099197</v>
      </c>
      <c r="M2" t="s">
        <v>109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 t="s">
        <v>109</v>
      </c>
      <c r="BN2" t="s">
        <v>109</v>
      </c>
      <c r="BO2">
        <v>22</v>
      </c>
      <c r="BP2">
        <v>33</v>
      </c>
      <c r="BQ2" t="s">
        <v>109</v>
      </c>
      <c r="BR2">
        <v>0.82</v>
      </c>
      <c r="BS2">
        <v>368.2</v>
      </c>
      <c r="BT2">
        <v>0.42</v>
      </c>
      <c r="BU2" t="s">
        <v>109</v>
      </c>
      <c r="BV2">
        <v>108</v>
      </c>
      <c r="BW2">
        <v>248</v>
      </c>
      <c r="BX2" t="s">
        <v>109</v>
      </c>
      <c r="BY2">
        <v>0.08</v>
      </c>
      <c r="BZ2">
        <v>110</v>
      </c>
      <c r="CA2">
        <v>0.73</v>
      </c>
      <c r="CB2">
        <v>0</v>
      </c>
      <c r="CC2">
        <v>0</v>
      </c>
      <c r="CD2">
        <v>3</v>
      </c>
      <c r="CJ2">
        <v>1</v>
      </c>
    </row>
    <row r="3" spans="1:109" x14ac:dyDescent="0.25">
      <c r="A3">
        <v>409269</v>
      </c>
      <c r="B3">
        <v>337792</v>
      </c>
      <c r="C3" t="s">
        <v>108</v>
      </c>
      <c r="D3">
        <v>0</v>
      </c>
      <c r="E3">
        <v>1</v>
      </c>
      <c r="F3">
        <v>1</v>
      </c>
      <c r="G3">
        <v>83</v>
      </c>
      <c r="H3">
        <v>1</v>
      </c>
      <c r="I3">
        <v>0</v>
      </c>
      <c r="J3">
        <v>165.1</v>
      </c>
      <c r="K3">
        <v>82.3</v>
      </c>
      <c r="L3">
        <v>30.19295979420361</v>
      </c>
      <c r="M3" t="s">
        <v>110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v>0</v>
      </c>
      <c r="V3">
        <v>2</v>
      </c>
      <c r="W3">
        <v>0</v>
      </c>
      <c r="X3">
        <v>4</v>
      </c>
      <c r="Y3">
        <v>4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2</v>
      </c>
      <c r="BL3">
        <v>0</v>
      </c>
      <c r="BM3" t="s">
        <v>109</v>
      </c>
      <c r="BN3" t="s">
        <v>109</v>
      </c>
      <c r="BO3">
        <v>12</v>
      </c>
      <c r="BP3">
        <v>19</v>
      </c>
      <c r="BQ3" t="s">
        <v>109</v>
      </c>
      <c r="BR3" t="s">
        <v>109</v>
      </c>
      <c r="BS3" t="s">
        <v>109</v>
      </c>
      <c r="BT3" t="s">
        <v>109</v>
      </c>
      <c r="BU3" t="s">
        <v>109</v>
      </c>
      <c r="BV3">
        <v>690.6</v>
      </c>
      <c r="BW3">
        <v>228</v>
      </c>
      <c r="BX3" t="s">
        <v>109</v>
      </c>
      <c r="BY3">
        <v>0.1</v>
      </c>
      <c r="BZ3">
        <v>96</v>
      </c>
      <c r="CA3">
        <v>0.41</v>
      </c>
      <c r="CB3">
        <v>0</v>
      </c>
      <c r="CC3">
        <v>2</v>
      </c>
      <c r="CD3">
        <v>5</v>
      </c>
      <c r="CE3">
        <v>5</v>
      </c>
      <c r="CJ3">
        <v>1</v>
      </c>
    </row>
    <row r="4" spans="1:109" x14ac:dyDescent="0.25">
      <c r="A4">
        <v>582966</v>
      </c>
      <c r="B4">
        <v>511489</v>
      </c>
      <c r="C4" t="s">
        <v>108</v>
      </c>
      <c r="D4">
        <v>0</v>
      </c>
      <c r="E4">
        <v>1</v>
      </c>
      <c r="F4">
        <v>1</v>
      </c>
      <c r="G4">
        <v>54</v>
      </c>
      <c r="H4">
        <v>1</v>
      </c>
      <c r="I4">
        <v>2</v>
      </c>
      <c r="J4">
        <v>167.6</v>
      </c>
      <c r="K4">
        <v>60.5</v>
      </c>
      <c r="L4">
        <v>21.538097869116719</v>
      </c>
      <c r="M4" t="s">
        <v>109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5.6</v>
      </c>
      <c r="BN4" t="s">
        <v>109</v>
      </c>
      <c r="BO4">
        <v>19</v>
      </c>
      <c r="BP4">
        <v>27</v>
      </c>
      <c r="BQ4" t="s">
        <v>109</v>
      </c>
      <c r="BR4">
        <v>0.3</v>
      </c>
      <c r="BS4">
        <v>527.4</v>
      </c>
      <c r="BT4">
        <v>1.04</v>
      </c>
      <c r="BU4">
        <v>7</v>
      </c>
      <c r="BV4">
        <v>364.2</v>
      </c>
      <c r="BW4">
        <v>231</v>
      </c>
      <c r="BX4" t="s">
        <v>109</v>
      </c>
      <c r="BY4">
        <v>0.05</v>
      </c>
      <c r="BZ4">
        <v>111</v>
      </c>
      <c r="CA4">
        <v>0.92</v>
      </c>
      <c r="CB4">
        <v>0</v>
      </c>
      <c r="CC4">
        <v>0</v>
      </c>
      <c r="CD4">
        <v>4</v>
      </c>
      <c r="CE4">
        <v>4</v>
      </c>
      <c r="CJ4">
        <v>1</v>
      </c>
    </row>
    <row r="5" spans="1:109" x14ac:dyDescent="0.25">
      <c r="A5">
        <v>683041</v>
      </c>
      <c r="B5">
        <v>611564</v>
      </c>
      <c r="C5" t="s">
        <v>108</v>
      </c>
      <c r="D5">
        <v>0</v>
      </c>
      <c r="E5">
        <v>1</v>
      </c>
      <c r="F5">
        <v>1</v>
      </c>
      <c r="G5">
        <v>52</v>
      </c>
      <c r="H5">
        <v>1</v>
      </c>
      <c r="I5">
        <v>0</v>
      </c>
      <c r="J5">
        <v>167.6</v>
      </c>
      <c r="K5">
        <v>166</v>
      </c>
      <c r="L5">
        <v>59.096268533444217</v>
      </c>
      <c r="M5" t="s">
        <v>111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</v>
      </c>
      <c r="U5">
        <v>0</v>
      </c>
      <c r="V5">
        <v>2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5.6</v>
      </c>
      <c r="BN5" t="s">
        <v>109</v>
      </c>
      <c r="BO5">
        <v>25</v>
      </c>
      <c r="BP5">
        <v>23</v>
      </c>
      <c r="BQ5" t="s">
        <v>109</v>
      </c>
      <c r="BR5" t="s">
        <v>109</v>
      </c>
      <c r="BS5">
        <v>446</v>
      </c>
      <c r="BT5">
        <v>0.56000000000000005</v>
      </c>
      <c r="BU5" t="s">
        <v>109</v>
      </c>
      <c r="BV5">
        <v>162.4</v>
      </c>
      <c r="BW5">
        <v>193</v>
      </c>
      <c r="BX5" t="s">
        <v>109</v>
      </c>
      <c r="BY5" t="s">
        <v>109</v>
      </c>
      <c r="BZ5">
        <v>102</v>
      </c>
      <c r="CA5">
        <v>0.64</v>
      </c>
      <c r="CB5">
        <v>0</v>
      </c>
      <c r="CC5">
        <v>2</v>
      </c>
      <c r="CD5">
        <v>4</v>
      </c>
      <c r="CE5">
        <v>4</v>
      </c>
      <c r="CJ5">
        <v>1</v>
      </c>
    </row>
    <row r="6" spans="1:109" x14ac:dyDescent="0.25">
      <c r="A6">
        <v>8114722</v>
      </c>
      <c r="B6">
        <v>8043245</v>
      </c>
      <c r="C6" t="s">
        <v>108</v>
      </c>
      <c r="D6">
        <v>0</v>
      </c>
      <c r="E6">
        <v>1</v>
      </c>
      <c r="F6">
        <v>1</v>
      </c>
      <c r="G6">
        <v>36</v>
      </c>
      <c r="H6">
        <v>0</v>
      </c>
      <c r="I6">
        <v>0</v>
      </c>
      <c r="J6">
        <v>182.9</v>
      </c>
      <c r="K6">
        <v>81.2</v>
      </c>
      <c r="L6">
        <v>24.273288531379357</v>
      </c>
      <c r="M6" t="s">
        <v>109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0</v>
      </c>
      <c r="BM6" t="s">
        <v>109</v>
      </c>
      <c r="BN6" t="s">
        <v>109</v>
      </c>
      <c r="BO6">
        <v>22</v>
      </c>
      <c r="BP6">
        <v>28</v>
      </c>
      <c r="BQ6" t="s">
        <v>109</v>
      </c>
      <c r="BR6">
        <v>9.4700000000000006</v>
      </c>
      <c r="BS6">
        <v>887.3</v>
      </c>
      <c r="BT6">
        <v>0.54</v>
      </c>
      <c r="BU6">
        <v>53</v>
      </c>
      <c r="BV6">
        <v>3821</v>
      </c>
      <c r="BW6">
        <v>248</v>
      </c>
      <c r="BX6" t="s">
        <v>109</v>
      </c>
      <c r="BY6">
        <v>0.1</v>
      </c>
      <c r="BZ6">
        <v>105</v>
      </c>
      <c r="CA6">
        <v>0.56000000000000005</v>
      </c>
      <c r="CB6">
        <v>0</v>
      </c>
      <c r="CC6">
        <v>0</v>
      </c>
      <c r="CD6">
        <v>4</v>
      </c>
      <c r="CJ6">
        <v>1</v>
      </c>
    </row>
    <row r="7" spans="1:109" x14ac:dyDescent="0.25">
      <c r="A7">
        <v>8127684</v>
      </c>
      <c r="B7">
        <v>8056207</v>
      </c>
      <c r="C7" t="s">
        <v>108</v>
      </c>
      <c r="D7">
        <v>0</v>
      </c>
      <c r="E7">
        <v>1</v>
      </c>
      <c r="F7">
        <v>2</v>
      </c>
      <c r="G7">
        <v>23</v>
      </c>
      <c r="H7">
        <v>0</v>
      </c>
      <c r="I7">
        <v>3</v>
      </c>
      <c r="J7">
        <v>167.6</v>
      </c>
      <c r="K7">
        <v>126.7</v>
      </c>
      <c r="L7">
        <v>45.105404958960136</v>
      </c>
      <c r="M7" t="s">
        <v>111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">
        <v>109</v>
      </c>
      <c r="BN7" t="s">
        <v>109</v>
      </c>
      <c r="BO7">
        <v>37</v>
      </c>
      <c r="BP7">
        <v>38</v>
      </c>
      <c r="BQ7">
        <v>6.32</v>
      </c>
      <c r="BR7">
        <v>4.51</v>
      </c>
      <c r="BS7">
        <v>306.39999999999998</v>
      </c>
      <c r="BT7">
        <v>17.559999999999999</v>
      </c>
      <c r="BU7">
        <v>24</v>
      </c>
      <c r="BV7">
        <v>554.20000000000005</v>
      </c>
      <c r="BW7">
        <v>345</v>
      </c>
      <c r="BX7" t="s">
        <v>109</v>
      </c>
      <c r="BY7">
        <v>0.16</v>
      </c>
      <c r="BZ7">
        <v>115</v>
      </c>
      <c r="CA7">
        <v>0.92</v>
      </c>
      <c r="CB7">
        <v>0</v>
      </c>
      <c r="CC7">
        <v>1</v>
      </c>
      <c r="CD7">
        <v>3</v>
      </c>
      <c r="CJ7">
        <v>1</v>
      </c>
    </row>
    <row r="8" spans="1:109" x14ac:dyDescent="0.25">
      <c r="A8">
        <v>8204902</v>
      </c>
      <c r="B8">
        <v>8133425</v>
      </c>
      <c r="C8" t="s">
        <v>2</v>
      </c>
      <c r="D8">
        <v>1</v>
      </c>
      <c r="E8">
        <v>1</v>
      </c>
      <c r="F8">
        <v>1</v>
      </c>
      <c r="G8">
        <v>50</v>
      </c>
      <c r="H8">
        <v>0</v>
      </c>
      <c r="I8">
        <v>2</v>
      </c>
      <c r="J8">
        <v>170.2</v>
      </c>
      <c r="K8">
        <v>80.2</v>
      </c>
      <c r="L8">
        <v>27.68568394686006</v>
      </c>
      <c r="M8" t="s">
        <v>109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3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0</v>
      </c>
      <c r="BM8" t="s">
        <v>109</v>
      </c>
      <c r="BN8" t="s">
        <v>109</v>
      </c>
      <c r="BO8">
        <v>51</v>
      </c>
      <c r="BP8">
        <v>79</v>
      </c>
      <c r="BQ8" t="s">
        <v>109</v>
      </c>
      <c r="BR8" t="s">
        <v>109</v>
      </c>
      <c r="BS8">
        <v>470</v>
      </c>
      <c r="BT8">
        <v>629</v>
      </c>
      <c r="BU8">
        <v>28</v>
      </c>
      <c r="BV8">
        <v>1156</v>
      </c>
      <c r="BW8">
        <v>437</v>
      </c>
      <c r="BX8" t="s">
        <v>109</v>
      </c>
      <c r="BY8" t="s">
        <v>109</v>
      </c>
      <c r="BZ8">
        <v>101</v>
      </c>
      <c r="CA8">
        <v>0.93</v>
      </c>
      <c r="CB8">
        <v>0</v>
      </c>
      <c r="CC8">
        <v>0</v>
      </c>
      <c r="CD8">
        <v>4</v>
      </c>
      <c r="CE8">
        <v>4</v>
      </c>
      <c r="CJ8">
        <v>1</v>
      </c>
    </row>
    <row r="9" spans="1:109" x14ac:dyDescent="0.25">
      <c r="A9">
        <v>730779</v>
      </c>
      <c r="B9">
        <v>659302</v>
      </c>
      <c r="C9" t="s">
        <v>2</v>
      </c>
      <c r="D9">
        <v>1</v>
      </c>
      <c r="E9">
        <v>1</v>
      </c>
      <c r="F9">
        <v>3</v>
      </c>
      <c r="G9">
        <v>63</v>
      </c>
      <c r="H9">
        <v>0</v>
      </c>
      <c r="I9">
        <v>0</v>
      </c>
      <c r="J9">
        <v>188</v>
      </c>
      <c r="K9">
        <v>101.9</v>
      </c>
      <c r="L9">
        <v>28.830918967858764</v>
      </c>
      <c r="M9" t="s">
        <v>109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3</v>
      </c>
      <c r="W9">
        <v>1</v>
      </c>
      <c r="X9">
        <v>2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">
        <v>109</v>
      </c>
      <c r="BN9" t="s">
        <v>109</v>
      </c>
      <c r="BO9">
        <v>60</v>
      </c>
      <c r="BP9">
        <v>113</v>
      </c>
      <c r="BQ9" t="s">
        <v>109</v>
      </c>
      <c r="BR9" t="s">
        <v>109</v>
      </c>
      <c r="BS9">
        <v>512</v>
      </c>
      <c r="BT9">
        <v>1352</v>
      </c>
      <c r="BU9">
        <v>21</v>
      </c>
      <c r="BV9">
        <v>5747</v>
      </c>
      <c r="BW9">
        <v>751</v>
      </c>
      <c r="BX9">
        <v>1.2</v>
      </c>
      <c r="BY9">
        <v>0.27</v>
      </c>
      <c r="BZ9">
        <v>100</v>
      </c>
      <c r="CA9">
        <v>1.1299999999999999</v>
      </c>
      <c r="CB9">
        <v>0</v>
      </c>
      <c r="CC9">
        <v>1</v>
      </c>
      <c r="CD9">
        <v>3</v>
      </c>
      <c r="CJ9">
        <v>1</v>
      </c>
    </row>
    <row r="10" spans="1:109" x14ac:dyDescent="0.25">
      <c r="A10">
        <v>240709</v>
      </c>
      <c r="B10">
        <v>169232</v>
      </c>
      <c r="C10" t="s">
        <v>2</v>
      </c>
      <c r="D10">
        <v>1</v>
      </c>
      <c r="E10">
        <v>1</v>
      </c>
      <c r="F10">
        <v>1</v>
      </c>
      <c r="G10">
        <v>78</v>
      </c>
      <c r="H10">
        <v>1</v>
      </c>
      <c r="I10">
        <v>0</v>
      </c>
      <c r="J10">
        <v>152.4</v>
      </c>
      <c r="K10">
        <v>71.5</v>
      </c>
      <c r="L10">
        <v>30.784783791789803</v>
      </c>
      <c r="M10" t="s">
        <v>110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3</v>
      </c>
      <c r="U10">
        <v>0</v>
      </c>
      <c r="V10">
        <v>3</v>
      </c>
      <c r="W10">
        <v>0</v>
      </c>
      <c r="X10">
        <v>3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2</v>
      </c>
      <c r="BL10">
        <v>0</v>
      </c>
      <c r="BM10" t="s">
        <v>109</v>
      </c>
      <c r="BN10" t="s">
        <v>109</v>
      </c>
      <c r="BO10">
        <v>13</v>
      </c>
      <c r="BP10">
        <v>20</v>
      </c>
      <c r="BQ10" t="s">
        <v>109</v>
      </c>
      <c r="BR10" t="s">
        <v>109</v>
      </c>
      <c r="BS10">
        <v>377</v>
      </c>
      <c r="BT10">
        <v>560</v>
      </c>
      <c r="BU10" t="s">
        <v>109</v>
      </c>
      <c r="BV10">
        <v>177.1</v>
      </c>
      <c r="BW10">
        <v>196</v>
      </c>
      <c r="BX10">
        <v>1.1000000000000001</v>
      </c>
      <c r="BY10">
        <v>0.09</v>
      </c>
      <c r="BZ10">
        <v>125</v>
      </c>
      <c r="CA10">
        <v>0.9</v>
      </c>
      <c r="CB10">
        <v>0</v>
      </c>
      <c r="CC10">
        <v>2</v>
      </c>
      <c r="CD10">
        <v>4</v>
      </c>
      <c r="CE10">
        <v>4</v>
      </c>
      <c r="CJ10">
        <v>1</v>
      </c>
    </row>
    <row r="11" spans="1:109" x14ac:dyDescent="0.25">
      <c r="A11">
        <v>145058</v>
      </c>
      <c r="B11">
        <v>73581</v>
      </c>
      <c r="C11" t="s">
        <v>2</v>
      </c>
      <c r="D11">
        <v>1</v>
      </c>
      <c r="E11">
        <v>1</v>
      </c>
      <c r="F11">
        <v>2</v>
      </c>
      <c r="G11">
        <v>68</v>
      </c>
      <c r="H11">
        <v>0</v>
      </c>
      <c r="I11">
        <v>0</v>
      </c>
      <c r="J11">
        <v>177.8</v>
      </c>
      <c r="K11">
        <v>90.9</v>
      </c>
      <c r="L11">
        <v>28.754139140931343</v>
      </c>
      <c r="M11" t="s">
        <v>109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3</v>
      </c>
      <c r="W11">
        <v>1</v>
      </c>
      <c r="X11">
        <v>2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">
        <v>109</v>
      </c>
      <c r="BN11" t="s">
        <v>109</v>
      </c>
      <c r="BO11">
        <v>22</v>
      </c>
      <c r="BP11">
        <v>24</v>
      </c>
      <c r="BQ11" t="s">
        <v>109</v>
      </c>
      <c r="BR11" t="s">
        <v>109</v>
      </c>
      <c r="BS11" t="s">
        <v>109</v>
      </c>
      <c r="BT11">
        <v>0.63</v>
      </c>
      <c r="BU11" t="s">
        <v>109</v>
      </c>
      <c r="BV11">
        <v>191.6</v>
      </c>
      <c r="BW11">
        <v>193</v>
      </c>
      <c r="BX11" t="s">
        <v>109</v>
      </c>
      <c r="BY11" t="s">
        <v>109</v>
      </c>
      <c r="BZ11">
        <v>117</v>
      </c>
      <c r="CA11">
        <v>1.07</v>
      </c>
      <c r="CB11">
        <v>1</v>
      </c>
      <c r="CC11">
        <v>2</v>
      </c>
      <c r="CD11">
        <v>3</v>
      </c>
      <c r="CJ11">
        <v>1</v>
      </c>
    </row>
    <row r="12" spans="1:109" x14ac:dyDescent="0.25">
      <c r="A12">
        <v>8091360</v>
      </c>
      <c r="B12">
        <v>8019883</v>
      </c>
      <c r="C12" t="s">
        <v>2</v>
      </c>
      <c r="D12">
        <v>1</v>
      </c>
      <c r="E12">
        <v>1</v>
      </c>
      <c r="F12">
        <v>1</v>
      </c>
      <c r="G12">
        <v>56</v>
      </c>
      <c r="H12">
        <v>0</v>
      </c>
      <c r="I12">
        <v>3</v>
      </c>
      <c r="J12">
        <v>160</v>
      </c>
      <c r="K12">
        <v>92.2</v>
      </c>
      <c r="L12">
        <v>36.015624999999993</v>
      </c>
      <c r="M12" t="s">
        <v>112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</v>
      </c>
      <c r="U12">
        <v>0</v>
      </c>
      <c r="V12">
        <v>3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5.8</v>
      </c>
      <c r="BN12" t="s">
        <v>109</v>
      </c>
      <c r="BO12">
        <v>25</v>
      </c>
      <c r="BP12">
        <v>33</v>
      </c>
      <c r="BQ12" t="s">
        <v>109</v>
      </c>
      <c r="BR12" t="s">
        <v>109</v>
      </c>
      <c r="BS12">
        <v>626</v>
      </c>
      <c r="BT12">
        <v>373</v>
      </c>
      <c r="BU12" t="s">
        <v>109</v>
      </c>
      <c r="BV12">
        <v>360.3</v>
      </c>
      <c r="BW12">
        <v>229</v>
      </c>
      <c r="BX12" t="s">
        <v>109</v>
      </c>
      <c r="BY12" t="s">
        <v>109</v>
      </c>
      <c r="BZ12">
        <v>123</v>
      </c>
      <c r="CA12">
        <v>0.99</v>
      </c>
      <c r="CB12">
        <v>1</v>
      </c>
      <c r="CC12">
        <v>2</v>
      </c>
      <c r="CD12">
        <v>4</v>
      </c>
      <c r="CE12">
        <v>4</v>
      </c>
      <c r="CJ12">
        <v>1</v>
      </c>
    </row>
    <row r="13" spans="1:109" x14ac:dyDescent="0.25">
      <c r="A13">
        <v>832965</v>
      </c>
      <c r="B13">
        <v>761488</v>
      </c>
      <c r="C13" t="s">
        <v>2</v>
      </c>
      <c r="D13">
        <v>1</v>
      </c>
      <c r="E13">
        <v>1</v>
      </c>
      <c r="F13">
        <v>1</v>
      </c>
      <c r="G13">
        <v>55</v>
      </c>
      <c r="H13">
        <v>1</v>
      </c>
      <c r="I13">
        <v>0</v>
      </c>
      <c r="J13">
        <v>163.80000000000001</v>
      </c>
      <c r="K13">
        <v>81.099999999999994</v>
      </c>
      <c r="L13">
        <v>30.226861728693226</v>
      </c>
      <c r="M13" t="s">
        <v>110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0</v>
      </c>
      <c r="V13">
        <v>3</v>
      </c>
      <c r="W13">
        <v>0</v>
      </c>
      <c r="X13">
        <v>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0</v>
      </c>
      <c r="BM13" t="s">
        <v>109</v>
      </c>
      <c r="BN13" t="s">
        <v>109</v>
      </c>
      <c r="BO13">
        <v>15</v>
      </c>
      <c r="BP13">
        <v>17</v>
      </c>
      <c r="BQ13" t="s">
        <v>109</v>
      </c>
      <c r="BR13" t="s">
        <v>109</v>
      </c>
      <c r="BS13">
        <v>460</v>
      </c>
      <c r="BT13" t="s">
        <v>113</v>
      </c>
      <c r="BU13" t="s">
        <v>109</v>
      </c>
      <c r="BV13">
        <v>311.3</v>
      </c>
      <c r="BW13">
        <v>205</v>
      </c>
      <c r="BX13">
        <v>0.8</v>
      </c>
      <c r="BY13">
        <v>0.04</v>
      </c>
      <c r="BZ13">
        <v>84</v>
      </c>
      <c r="CA13">
        <v>0.53</v>
      </c>
      <c r="CB13">
        <v>0</v>
      </c>
      <c r="CC13">
        <v>1</v>
      </c>
      <c r="CD13">
        <v>4</v>
      </c>
      <c r="CE13">
        <v>5</v>
      </c>
      <c r="CJ13">
        <v>1</v>
      </c>
    </row>
    <row r="14" spans="1:109" x14ac:dyDescent="0.25">
      <c r="A14">
        <v>8205854</v>
      </c>
      <c r="B14">
        <v>8134377</v>
      </c>
      <c r="C14" t="s">
        <v>2</v>
      </c>
      <c r="D14">
        <v>1</v>
      </c>
      <c r="E14">
        <v>1</v>
      </c>
      <c r="F14">
        <v>1</v>
      </c>
      <c r="G14">
        <v>21</v>
      </c>
      <c r="H14">
        <v>1</v>
      </c>
      <c r="I14">
        <v>0</v>
      </c>
      <c r="J14">
        <v>157.5</v>
      </c>
      <c r="K14">
        <v>64</v>
      </c>
      <c r="L14">
        <v>25.799949609473419</v>
      </c>
      <c r="M14" t="s">
        <v>109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 t="s">
        <v>109</v>
      </c>
      <c r="BN14" t="s">
        <v>109</v>
      </c>
      <c r="BO14">
        <v>37</v>
      </c>
      <c r="BP14">
        <v>34</v>
      </c>
      <c r="BQ14" t="s">
        <v>109</v>
      </c>
      <c r="BR14" t="s">
        <v>109</v>
      </c>
      <c r="BS14">
        <v>451</v>
      </c>
      <c r="BT14">
        <v>519</v>
      </c>
      <c r="BU14">
        <v>32</v>
      </c>
      <c r="BV14">
        <v>18.739999999999998</v>
      </c>
      <c r="BW14">
        <v>181</v>
      </c>
      <c r="BX14">
        <v>0.8</v>
      </c>
      <c r="BY14">
        <v>0.06</v>
      </c>
      <c r="BZ14">
        <v>107</v>
      </c>
      <c r="CA14">
        <v>0.44</v>
      </c>
      <c r="CB14">
        <v>0</v>
      </c>
      <c r="CC14">
        <v>0</v>
      </c>
      <c r="CD14">
        <v>4</v>
      </c>
      <c r="CJ14">
        <v>1</v>
      </c>
    </row>
    <row r="15" spans="1:109" x14ac:dyDescent="0.25">
      <c r="A15">
        <v>8206090</v>
      </c>
      <c r="B15">
        <v>8134613</v>
      </c>
      <c r="C15" t="s">
        <v>2</v>
      </c>
      <c r="D15">
        <v>1</v>
      </c>
      <c r="E15">
        <v>1</v>
      </c>
      <c r="F15">
        <v>2</v>
      </c>
      <c r="G15">
        <v>45</v>
      </c>
      <c r="H15">
        <v>0</v>
      </c>
      <c r="I15">
        <v>0</v>
      </c>
      <c r="J15">
        <v>177.8</v>
      </c>
      <c r="K15">
        <v>92</v>
      </c>
      <c r="L15">
        <v>29.10209902052457</v>
      </c>
      <c r="M15" t="s">
        <v>109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">
        <v>109</v>
      </c>
      <c r="BN15" t="s">
        <v>109</v>
      </c>
      <c r="BO15">
        <v>286</v>
      </c>
      <c r="BP15">
        <v>325</v>
      </c>
      <c r="BQ15" t="s">
        <v>109</v>
      </c>
      <c r="BR15" t="s">
        <v>109</v>
      </c>
      <c r="BS15" t="s">
        <v>109</v>
      </c>
      <c r="BT15">
        <v>1307</v>
      </c>
      <c r="BU15" t="s">
        <v>109</v>
      </c>
      <c r="BV15">
        <v>4372</v>
      </c>
      <c r="BW15">
        <v>777</v>
      </c>
      <c r="BX15">
        <v>1</v>
      </c>
      <c r="BY15">
        <v>0.6</v>
      </c>
      <c r="BZ15">
        <v>105</v>
      </c>
      <c r="CA15">
        <v>1.44</v>
      </c>
      <c r="CB15">
        <v>0</v>
      </c>
      <c r="CC15">
        <v>0</v>
      </c>
      <c r="CD15">
        <v>3</v>
      </c>
      <c r="CJ15">
        <v>1</v>
      </c>
    </row>
    <row r="16" spans="1:109" x14ac:dyDescent="0.25">
      <c r="A16">
        <v>423963</v>
      </c>
      <c r="B16">
        <v>352486</v>
      </c>
      <c r="C16" t="s">
        <v>2</v>
      </c>
      <c r="D16">
        <v>0</v>
      </c>
      <c r="E16">
        <v>1</v>
      </c>
      <c r="F16">
        <v>1</v>
      </c>
      <c r="G16">
        <v>60</v>
      </c>
      <c r="H16">
        <v>1</v>
      </c>
      <c r="I16">
        <v>0</v>
      </c>
      <c r="J16">
        <v>162.6</v>
      </c>
      <c r="K16">
        <v>99.3</v>
      </c>
      <c r="L16">
        <v>37.558493666117478</v>
      </c>
      <c r="M16" t="s">
        <v>112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0</v>
      </c>
      <c r="V16">
        <v>3</v>
      </c>
      <c r="W16">
        <v>0</v>
      </c>
      <c r="X16">
        <v>2</v>
      </c>
      <c r="Y16">
        <v>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2</v>
      </c>
      <c r="BL16">
        <v>0</v>
      </c>
      <c r="BM16">
        <v>5.6</v>
      </c>
      <c r="BN16" t="s">
        <v>109</v>
      </c>
      <c r="BO16">
        <v>32</v>
      </c>
      <c r="BP16">
        <v>35</v>
      </c>
      <c r="BQ16" t="s">
        <v>109</v>
      </c>
      <c r="BR16" t="s">
        <v>109</v>
      </c>
      <c r="BS16" t="s">
        <v>109</v>
      </c>
      <c r="BT16">
        <v>721</v>
      </c>
      <c r="BU16" t="s">
        <v>109</v>
      </c>
      <c r="BV16">
        <v>194.2</v>
      </c>
      <c r="BW16">
        <v>278</v>
      </c>
      <c r="BX16" t="s">
        <v>109</v>
      </c>
      <c r="BY16" t="s">
        <v>109</v>
      </c>
      <c r="BZ16">
        <v>114</v>
      </c>
      <c r="CA16">
        <v>0.53</v>
      </c>
      <c r="CB16">
        <v>0</v>
      </c>
      <c r="CC16">
        <v>1</v>
      </c>
      <c r="CD16">
        <v>5</v>
      </c>
      <c r="CE16">
        <v>4</v>
      </c>
      <c r="CJ16">
        <v>1</v>
      </c>
    </row>
    <row r="17" spans="1:88" x14ac:dyDescent="0.25">
      <c r="A17">
        <v>544039</v>
      </c>
      <c r="B17">
        <v>472562</v>
      </c>
      <c r="C17" t="s">
        <v>2</v>
      </c>
      <c r="D17">
        <v>1</v>
      </c>
      <c r="E17">
        <v>1</v>
      </c>
      <c r="F17">
        <v>1</v>
      </c>
      <c r="G17">
        <v>57</v>
      </c>
      <c r="H17">
        <v>0</v>
      </c>
      <c r="I17">
        <v>0</v>
      </c>
      <c r="J17">
        <v>160</v>
      </c>
      <c r="K17">
        <v>80</v>
      </c>
      <c r="L17">
        <v>31.249999999999993</v>
      </c>
      <c r="M17" t="s">
        <v>110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4</v>
      </c>
      <c r="U17">
        <v>0</v>
      </c>
      <c r="V17">
        <v>3</v>
      </c>
      <c r="W17">
        <v>0</v>
      </c>
      <c r="X17">
        <v>1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 t="s">
        <v>109</v>
      </c>
      <c r="BN17">
        <v>91</v>
      </c>
      <c r="BO17">
        <v>35</v>
      </c>
      <c r="BP17">
        <v>56</v>
      </c>
      <c r="BQ17" t="s">
        <v>109</v>
      </c>
      <c r="BR17" t="s">
        <v>109</v>
      </c>
      <c r="BS17" t="s">
        <v>109</v>
      </c>
      <c r="BT17">
        <v>633</v>
      </c>
      <c r="BU17" t="s">
        <v>109</v>
      </c>
      <c r="BV17">
        <v>528.1</v>
      </c>
      <c r="BW17">
        <v>261</v>
      </c>
      <c r="BX17">
        <v>0.7</v>
      </c>
      <c r="BY17" t="s">
        <v>109</v>
      </c>
      <c r="BZ17">
        <v>110</v>
      </c>
      <c r="CA17">
        <v>1.1200000000000001</v>
      </c>
      <c r="CB17">
        <v>0</v>
      </c>
      <c r="CC17">
        <v>1</v>
      </c>
      <c r="CD17">
        <v>5</v>
      </c>
      <c r="CE17">
        <v>5</v>
      </c>
      <c r="CJ17">
        <v>1</v>
      </c>
    </row>
    <row r="18" spans="1:88" x14ac:dyDescent="0.25">
      <c r="A18">
        <v>8142338</v>
      </c>
      <c r="B18">
        <v>8070861</v>
      </c>
      <c r="C18" t="s">
        <v>108</v>
      </c>
      <c r="D18">
        <v>0</v>
      </c>
      <c r="E18">
        <v>1</v>
      </c>
      <c r="F18">
        <v>1</v>
      </c>
      <c r="G18">
        <v>64</v>
      </c>
      <c r="H18">
        <v>0</v>
      </c>
      <c r="I18">
        <v>0</v>
      </c>
      <c r="J18">
        <v>170.2</v>
      </c>
      <c r="K18">
        <v>78.8</v>
      </c>
      <c r="L18">
        <v>27.202392705892425</v>
      </c>
      <c r="M18" t="s">
        <v>109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</v>
      </c>
      <c r="U18">
        <v>0</v>
      </c>
      <c r="V18">
        <v>2</v>
      </c>
      <c r="W18">
        <v>0</v>
      </c>
      <c r="X18">
        <v>2</v>
      </c>
      <c r="Y18">
        <v>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2</v>
      </c>
      <c r="BL18">
        <v>0</v>
      </c>
      <c r="BM18" t="s">
        <v>109</v>
      </c>
      <c r="BN18" t="s">
        <v>109</v>
      </c>
      <c r="BO18">
        <v>49</v>
      </c>
      <c r="BP18">
        <v>50</v>
      </c>
      <c r="BQ18" t="s">
        <v>109</v>
      </c>
      <c r="BR18" t="s">
        <v>109</v>
      </c>
      <c r="BS18" t="s">
        <v>109</v>
      </c>
      <c r="BT18" t="s">
        <v>109</v>
      </c>
      <c r="BU18" t="s">
        <v>109</v>
      </c>
      <c r="BV18">
        <v>1861</v>
      </c>
      <c r="BW18">
        <v>324</v>
      </c>
      <c r="BX18" t="s">
        <v>109</v>
      </c>
      <c r="BY18" t="s">
        <v>109</v>
      </c>
      <c r="BZ18">
        <v>112</v>
      </c>
      <c r="CA18">
        <v>0.82</v>
      </c>
      <c r="CB18">
        <v>0</v>
      </c>
      <c r="CC18">
        <v>1</v>
      </c>
      <c r="CD18">
        <v>4</v>
      </c>
      <c r="CE18">
        <v>4</v>
      </c>
      <c r="CJ18">
        <v>2</v>
      </c>
    </row>
    <row r="19" spans="1:88" x14ac:dyDescent="0.25">
      <c r="A19">
        <v>8196708</v>
      </c>
      <c r="B19">
        <v>8125231</v>
      </c>
      <c r="C19" t="s">
        <v>108</v>
      </c>
      <c r="D19">
        <v>0</v>
      </c>
      <c r="E19">
        <v>1</v>
      </c>
      <c r="F19">
        <v>1</v>
      </c>
      <c r="G19">
        <v>61</v>
      </c>
      <c r="H19">
        <v>1</v>
      </c>
      <c r="I19">
        <v>1</v>
      </c>
      <c r="J19">
        <v>167.6</v>
      </c>
      <c r="K19">
        <v>57.5</v>
      </c>
      <c r="L19">
        <v>20.470093016102666</v>
      </c>
      <c r="M19" t="s">
        <v>109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12</v>
      </c>
      <c r="U19">
        <v>0</v>
      </c>
      <c r="V19">
        <v>2</v>
      </c>
      <c r="W19">
        <v>0</v>
      </c>
      <c r="X19">
        <v>2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 t="s">
        <v>109</v>
      </c>
      <c r="BN19" t="s">
        <v>109</v>
      </c>
      <c r="BO19">
        <v>16</v>
      </c>
      <c r="BP19">
        <v>11</v>
      </c>
      <c r="BQ19">
        <v>0.11799999999999999</v>
      </c>
      <c r="BR19" t="s">
        <v>109</v>
      </c>
      <c r="BS19" t="s">
        <v>109</v>
      </c>
      <c r="BT19">
        <v>0.32</v>
      </c>
      <c r="BU19" t="s">
        <v>109</v>
      </c>
      <c r="BV19">
        <v>231.6</v>
      </c>
      <c r="BW19">
        <v>277</v>
      </c>
      <c r="BX19">
        <v>1</v>
      </c>
      <c r="BY19">
        <v>7.0000000000000007E-2</v>
      </c>
      <c r="BZ19">
        <v>105</v>
      </c>
      <c r="CA19">
        <v>0.84</v>
      </c>
      <c r="CB19">
        <v>0</v>
      </c>
      <c r="CC19">
        <v>0</v>
      </c>
      <c r="CD19">
        <v>4</v>
      </c>
      <c r="CE19">
        <v>4</v>
      </c>
      <c r="CF19">
        <v>4</v>
      </c>
      <c r="CJ19">
        <v>2</v>
      </c>
    </row>
    <row r="20" spans="1:88" x14ac:dyDescent="0.25">
      <c r="A20">
        <v>776457</v>
      </c>
      <c r="B20">
        <v>704980</v>
      </c>
      <c r="C20" t="s">
        <v>2</v>
      </c>
      <c r="D20">
        <v>1</v>
      </c>
      <c r="E20">
        <v>1</v>
      </c>
      <c r="F20">
        <v>1</v>
      </c>
      <c r="G20">
        <v>85</v>
      </c>
      <c r="H20">
        <v>0</v>
      </c>
      <c r="I20">
        <v>0</v>
      </c>
      <c r="J20">
        <v>175.3</v>
      </c>
      <c r="K20">
        <v>99.7</v>
      </c>
      <c r="L20">
        <v>32.443770909880186</v>
      </c>
      <c r="M20" t="s">
        <v>110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6</v>
      </c>
      <c r="U20">
        <v>0</v>
      </c>
      <c r="V20">
        <v>3</v>
      </c>
      <c r="W20">
        <v>0</v>
      </c>
      <c r="X20">
        <v>5</v>
      </c>
      <c r="Y20">
        <v>4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 t="s">
        <v>109</v>
      </c>
      <c r="BN20" t="s">
        <v>109</v>
      </c>
      <c r="BO20">
        <v>22</v>
      </c>
      <c r="BP20">
        <v>32</v>
      </c>
      <c r="BQ20" t="s">
        <v>109</v>
      </c>
      <c r="BR20" t="s">
        <v>109</v>
      </c>
      <c r="BS20">
        <v>312</v>
      </c>
      <c r="BT20">
        <v>596</v>
      </c>
      <c r="BU20">
        <v>14</v>
      </c>
      <c r="BV20">
        <v>169.2</v>
      </c>
      <c r="BW20">
        <v>241</v>
      </c>
      <c r="BX20">
        <v>1.3</v>
      </c>
      <c r="BY20">
        <v>0.16</v>
      </c>
      <c r="BZ20">
        <v>110</v>
      </c>
      <c r="CA20">
        <v>1.27</v>
      </c>
      <c r="CB20">
        <v>1</v>
      </c>
      <c r="CC20">
        <v>3</v>
      </c>
      <c r="CD20">
        <v>4</v>
      </c>
      <c r="CE20">
        <v>4</v>
      </c>
      <c r="CJ20">
        <v>2</v>
      </c>
    </row>
    <row r="21" spans="1:88" x14ac:dyDescent="0.25">
      <c r="A21">
        <v>412989</v>
      </c>
      <c r="B21">
        <v>341512</v>
      </c>
      <c r="C21" t="s">
        <v>2</v>
      </c>
      <c r="D21">
        <v>1</v>
      </c>
      <c r="E21">
        <v>1</v>
      </c>
      <c r="F21">
        <v>1</v>
      </c>
      <c r="G21">
        <v>62</v>
      </c>
      <c r="H21">
        <v>1</v>
      </c>
      <c r="I21">
        <v>0</v>
      </c>
      <c r="J21">
        <v>144.80000000000001</v>
      </c>
      <c r="K21">
        <v>42</v>
      </c>
      <c r="L21">
        <v>20.031439821739259</v>
      </c>
      <c r="M21" t="s">
        <v>109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  <c r="U21">
        <v>0</v>
      </c>
      <c r="V21">
        <v>3</v>
      </c>
      <c r="W21">
        <v>0</v>
      </c>
      <c r="X21">
        <v>2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  <c r="BM21" t="s">
        <v>109</v>
      </c>
      <c r="BN21" t="s">
        <v>109</v>
      </c>
      <c r="BO21">
        <v>20</v>
      </c>
      <c r="BP21">
        <v>36</v>
      </c>
      <c r="BQ21" t="s">
        <v>109</v>
      </c>
      <c r="BR21" t="s">
        <v>109</v>
      </c>
      <c r="BS21">
        <v>355</v>
      </c>
      <c r="BT21">
        <v>255</v>
      </c>
      <c r="BU21">
        <v>8</v>
      </c>
      <c r="BV21">
        <v>1525</v>
      </c>
      <c r="BW21">
        <v>357</v>
      </c>
      <c r="BX21" t="s">
        <v>109</v>
      </c>
      <c r="BY21" t="s">
        <v>109</v>
      </c>
      <c r="BZ21">
        <v>103</v>
      </c>
      <c r="CA21">
        <v>0.28999999999999998</v>
      </c>
      <c r="CB21">
        <v>0</v>
      </c>
      <c r="CC21">
        <v>1</v>
      </c>
      <c r="CD21">
        <v>5</v>
      </c>
      <c r="CE21">
        <v>5</v>
      </c>
      <c r="CJ21">
        <v>2</v>
      </c>
    </row>
    <row r="22" spans="1:88" x14ac:dyDescent="0.25">
      <c r="A22">
        <v>8195661</v>
      </c>
      <c r="B22">
        <v>8124184</v>
      </c>
      <c r="C22" t="s">
        <v>108</v>
      </c>
      <c r="D22">
        <v>0</v>
      </c>
      <c r="E22">
        <v>1</v>
      </c>
      <c r="F22">
        <v>1</v>
      </c>
      <c r="G22">
        <v>60</v>
      </c>
      <c r="H22">
        <v>0</v>
      </c>
      <c r="I22">
        <v>1</v>
      </c>
      <c r="J22">
        <v>177.8</v>
      </c>
      <c r="K22">
        <v>70.599999999999994</v>
      </c>
      <c r="L22">
        <v>22.332697726619941</v>
      </c>
      <c r="M22" t="s">
        <v>109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5</v>
      </c>
      <c r="U22">
        <v>0</v>
      </c>
      <c r="V22">
        <v>2</v>
      </c>
      <c r="W22">
        <v>0</v>
      </c>
      <c r="X22">
        <v>2</v>
      </c>
      <c r="Y22">
        <v>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0</v>
      </c>
      <c r="BM22" t="s">
        <v>109</v>
      </c>
      <c r="BN22" t="s">
        <v>109</v>
      </c>
      <c r="BO22">
        <v>31</v>
      </c>
      <c r="BP22">
        <v>41</v>
      </c>
      <c r="BQ22" t="s">
        <v>109</v>
      </c>
      <c r="BR22" t="s">
        <v>109</v>
      </c>
      <c r="BS22">
        <v>615.1</v>
      </c>
      <c r="BT22">
        <v>27.58</v>
      </c>
      <c r="BU22" t="s">
        <v>109</v>
      </c>
      <c r="BV22">
        <v>762.7</v>
      </c>
      <c r="BW22">
        <v>326</v>
      </c>
      <c r="BX22" t="s">
        <v>109</v>
      </c>
      <c r="BY22">
        <v>0.31</v>
      </c>
      <c r="BZ22">
        <v>119</v>
      </c>
      <c r="CA22">
        <v>1.39</v>
      </c>
      <c r="CB22">
        <v>0</v>
      </c>
      <c r="CC22">
        <v>1</v>
      </c>
      <c r="CD22">
        <v>5</v>
      </c>
      <c r="CE22">
        <v>5</v>
      </c>
      <c r="CJ22">
        <v>1</v>
      </c>
    </row>
    <row r="23" spans="1:88" x14ac:dyDescent="0.25">
      <c r="A23">
        <v>633762</v>
      </c>
      <c r="B23">
        <v>562285</v>
      </c>
      <c r="C23" t="s">
        <v>108</v>
      </c>
      <c r="D23">
        <v>0</v>
      </c>
      <c r="E23">
        <v>1</v>
      </c>
      <c r="F23">
        <v>1</v>
      </c>
      <c r="G23">
        <v>39</v>
      </c>
      <c r="H23">
        <v>1</v>
      </c>
      <c r="I23">
        <v>0</v>
      </c>
      <c r="J23">
        <v>157.5</v>
      </c>
      <c r="K23">
        <v>97.6</v>
      </c>
      <c r="L23">
        <v>39.344923154446967</v>
      </c>
      <c r="M23" t="s">
        <v>112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2</v>
      </c>
      <c r="BL23">
        <v>0</v>
      </c>
      <c r="BM23" t="s">
        <v>109</v>
      </c>
      <c r="BN23" t="s">
        <v>109</v>
      </c>
      <c r="BO23">
        <v>43</v>
      </c>
      <c r="BP23">
        <v>38</v>
      </c>
      <c r="BQ23" t="s">
        <v>109</v>
      </c>
      <c r="BR23" t="s">
        <v>109</v>
      </c>
      <c r="BS23">
        <v>589.4</v>
      </c>
      <c r="BT23">
        <v>1.54</v>
      </c>
      <c r="BU23" t="s">
        <v>109</v>
      </c>
      <c r="BV23">
        <v>223</v>
      </c>
      <c r="BW23">
        <v>353</v>
      </c>
      <c r="BX23" t="s">
        <v>109</v>
      </c>
      <c r="BY23" t="s">
        <v>109</v>
      </c>
      <c r="BZ23">
        <v>125</v>
      </c>
      <c r="CA23">
        <v>0.55000000000000004</v>
      </c>
      <c r="CB23">
        <v>0</v>
      </c>
      <c r="CC23">
        <v>1</v>
      </c>
      <c r="CD23">
        <v>5</v>
      </c>
      <c r="CE23">
        <v>4</v>
      </c>
      <c r="CJ23">
        <v>1</v>
      </c>
    </row>
    <row r="24" spans="1:88" x14ac:dyDescent="0.25">
      <c r="A24">
        <v>837177</v>
      </c>
      <c r="B24">
        <v>765700</v>
      </c>
      <c r="C24" t="s">
        <v>108</v>
      </c>
      <c r="D24">
        <v>0</v>
      </c>
      <c r="E24">
        <v>1</v>
      </c>
      <c r="F24">
        <v>1</v>
      </c>
      <c r="G24">
        <v>69</v>
      </c>
      <c r="H24">
        <v>0</v>
      </c>
      <c r="I24">
        <v>0</v>
      </c>
      <c r="J24">
        <v>172.7</v>
      </c>
      <c r="K24">
        <v>88</v>
      </c>
      <c r="L24">
        <v>29.505161559200268</v>
      </c>
      <c r="M24" t="s">
        <v>109</v>
      </c>
      <c r="N24">
        <v>0</v>
      </c>
      <c r="O24">
        <v>0</v>
      </c>
      <c r="P24">
        <v>0</v>
      </c>
      <c r="Q24">
        <v>0</v>
      </c>
      <c r="R24">
        <v>1</v>
      </c>
      <c r="S24">
        <v>1</v>
      </c>
      <c r="T24">
        <v>5</v>
      </c>
      <c r="U24">
        <v>0</v>
      </c>
      <c r="V24">
        <v>2</v>
      </c>
      <c r="W24">
        <v>0</v>
      </c>
      <c r="X24">
        <v>2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  <c r="BM24" t="s">
        <v>109</v>
      </c>
      <c r="BN24" t="s">
        <v>109</v>
      </c>
      <c r="BO24">
        <v>24</v>
      </c>
      <c r="BP24">
        <v>35</v>
      </c>
      <c r="BQ24" t="s">
        <v>109</v>
      </c>
      <c r="BR24">
        <v>3.23</v>
      </c>
      <c r="BS24" t="s">
        <v>109</v>
      </c>
      <c r="BT24">
        <v>0.56000000000000005</v>
      </c>
      <c r="BU24" t="s">
        <v>109</v>
      </c>
      <c r="BV24">
        <v>898.5</v>
      </c>
      <c r="BW24">
        <v>299</v>
      </c>
      <c r="BX24" t="s">
        <v>109</v>
      </c>
      <c r="BY24" t="s">
        <v>109</v>
      </c>
      <c r="BZ24">
        <v>120</v>
      </c>
      <c r="CA24">
        <v>0.92</v>
      </c>
      <c r="CB24">
        <v>0</v>
      </c>
      <c r="CC24">
        <v>1</v>
      </c>
      <c r="CD24">
        <v>5</v>
      </c>
      <c r="CE24">
        <v>5</v>
      </c>
      <c r="CJ24">
        <v>1</v>
      </c>
    </row>
    <row r="25" spans="1:88" x14ac:dyDescent="0.25">
      <c r="A25">
        <v>8141160</v>
      </c>
      <c r="B25">
        <v>8069683</v>
      </c>
      <c r="C25" t="s">
        <v>108</v>
      </c>
      <c r="D25">
        <v>0</v>
      </c>
      <c r="E25">
        <v>1</v>
      </c>
      <c r="F25">
        <v>1</v>
      </c>
      <c r="G25">
        <v>63</v>
      </c>
      <c r="H25">
        <v>0</v>
      </c>
      <c r="I25">
        <v>0</v>
      </c>
      <c r="J25">
        <v>182.9</v>
      </c>
      <c r="K25">
        <v>93.1</v>
      </c>
      <c r="L25">
        <v>27.830580816150466</v>
      </c>
      <c r="M25" t="s">
        <v>109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</v>
      </c>
      <c r="U25">
        <v>0</v>
      </c>
      <c r="V25">
        <v>2</v>
      </c>
      <c r="W25">
        <v>0</v>
      </c>
      <c r="X25">
        <v>3</v>
      </c>
      <c r="Y25">
        <v>2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  <c r="BM25" t="s">
        <v>109</v>
      </c>
      <c r="BN25" t="s">
        <v>109</v>
      </c>
      <c r="BO25">
        <v>120</v>
      </c>
      <c r="BP25">
        <v>95</v>
      </c>
      <c r="BQ25" t="s">
        <v>109</v>
      </c>
      <c r="BR25">
        <v>10.63</v>
      </c>
      <c r="BS25">
        <v>700.6</v>
      </c>
      <c r="BT25">
        <v>1.1000000000000001</v>
      </c>
      <c r="BU25">
        <v>63</v>
      </c>
      <c r="BV25">
        <v>1499</v>
      </c>
      <c r="BW25">
        <v>745</v>
      </c>
      <c r="BX25" t="s">
        <v>109</v>
      </c>
      <c r="BY25" t="s">
        <v>109</v>
      </c>
      <c r="BZ25">
        <v>133</v>
      </c>
      <c r="CA25">
        <v>1.3</v>
      </c>
      <c r="CB25">
        <v>0</v>
      </c>
      <c r="CC25">
        <v>0</v>
      </c>
      <c r="CD25">
        <v>5</v>
      </c>
      <c r="CE25">
        <v>5</v>
      </c>
      <c r="CJ25">
        <v>1</v>
      </c>
    </row>
    <row r="26" spans="1:88" x14ac:dyDescent="0.25">
      <c r="A26">
        <v>850169</v>
      </c>
      <c r="B26">
        <v>778692</v>
      </c>
      <c r="C26" t="s">
        <v>108</v>
      </c>
      <c r="D26">
        <v>0</v>
      </c>
      <c r="E26">
        <v>1</v>
      </c>
      <c r="F26">
        <v>1</v>
      </c>
      <c r="G26">
        <v>57</v>
      </c>
      <c r="H26">
        <v>0</v>
      </c>
      <c r="I26">
        <v>0</v>
      </c>
      <c r="J26">
        <v>170.2</v>
      </c>
      <c r="K26">
        <v>81</v>
      </c>
      <c r="L26">
        <v>27.961850370270131</v>
      </c>
      <c r="M26" t="s">
        <v>109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0</v>
      </c>
      <c r="V26">
        <v>2</v>
      </c>
      <c r="W26">
        <v>0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2</v>
      </c>
      <c r="BL26">
        <v>0</v>
      </c>
      <c r="BM26" t="s">
        <v>109</v>
      </c>
      <c r="BN26" t="s">
        <v>109</v>
      </c>
      <c r="BO26">
        <v>232</v>
      </c>
      <c r="BP26">
        <v>270</v>
      </c>
      <c r="BQ26" t="s">
        <v>109</v>
      </c>
      <c r="BR26" t="s">
        <v>109</v>
      </c>
      <c r="BS26">
        <v>634.29999999999995</v>
      </c>
      <c r="BT26">
        <v>0.94</v>
      </c>
      <c r="BU26">
        <v>12</v>
      </c>
      <c r="BV26">
        <v>4890</v>
      </c>
      <c r="BW26">
        <v>552</v>
      </c>
      <c r="BX26" t="s">
        <v>109</v>
      </c>
      <c r="BY26">
        <v>0.89</v>
      </c>
      <c r="BZ26">
        <v>109</v>
      </c>
      <c r="CA26">
        <v>1</v>
      </c>
      <c r="CB26">
        <v>0</v>
      </c>
      <c r="CC26">
        <v>0</v>
      </c>
      <c r="CD26">
        <v>5</v>
      </c>
      <c r="CE26">
        <v>5</v>
      </c>
      <c r="CJ26">
        <v>1</v>
      </c>
    </row>
    <row r="27" spans="1:88" x14ac:dyDescent="0.25">
      <c r="A27">
        <v>8196596</v>
      </c>
      <c r="B27">
        <v>8125119</v>
      </c>
      <c r="C27" t="s">
        <v>108</v>
      </c>
      <c r="D27">
        <v>0</v>
      </c>
      <c r="E27">
        <v>1</v>
      </c>
      <c r="F27">
        <v>1</v>
      </c>
      <c r="G27">
        <v>42</v>
      </c>
      <c r="H27">
        <v>0</v>
      </c>
      <c r="I27">
        <v>3</v>
      </c>
      <c r="J27">
        <v>182.9</v>
      </c>
      <c r="K27">
        <v>89.4</v>
      </c>
      <c r="L27">
        <v>26.724531954498946</v>
      </c>
      <c r="M27" t="s">
        <v>109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9</v>
      </c>
      <c r="U27">
        <v>0</v>
      </c>
      <c r="V27">
        <v>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 t="s">
        <v>109</v>
      </c>
      <c r="BN27" t="s">
        <v>109</v>
      </c>
      <c r="BO27">
        <v>93</v>
      </c>
      <c r="BP27">
        <v>55</v>
      </c>
      <c r="BQ27" t="s">
        <v>109</v>
      </c>
      <c r="BR27" t="s">
        <v>109</v>
      </c>
      <c r="BS27">
        <v>769.4</v>
      </c>
      <c r="BT27">
        <v>0.56999999999999995</v>
      </c>
      <c r="BU27" t="s">
        <v>109</v>
      </c>
      <c r="BV27">
        <v>1801</v>
      </c>
      <c r="BW27">
        <v>293</v>
      </c>
      <c r="BX27" t="s">
        <v>109</v>
      </c>
      <c r="BY27">
        <v>0.15</v>
      </c>
      <c r="BZ27">
        <v>112</v>
      </c>
      <c r="CA27">
        <v>0.85</v>
      </c>
      <c r="CB27">
        <v>0</v>
      </c>
      <c r="CC27">
        <v>0</v>
      </c>
      <c r="CD27">
        <v>5</v>
      </c>
      <c r="CE27">
        <v>6</v>
      </c>
      <c r="CF27">
        <v>6</v>
      </c>
      <c r="CJ27">
        <v>1</v>
      </c>
    </row>
    <row r="28" spans="1:88" x14ac:dyDescent="0.25">
      <c r="A28">
        <v>8185912</v>
      </c>
      <c r="B28">
        <v>8114435</v>
      </c>
      <c r="C28" t="s">
        <v>108</v>
      </c>
      <c r="D28">
        <v>0</v>
      </c>
      <c r="E28">
        <v>1</v>
      </c>
      <c r="F28">
        <v>1</v>
      </c>
      <c r="G28">
        <v>65</v>
      </c>
      <c r="H28">
        <v>1</v>
      </c>
      <c r="I28">
        <v>0</v>
      </c>
      <c r="J28">
        <v>162.6</v>
      </c>
      <c r="K28">
        <v>101.5</v>
      </c>
      <c r="L28">
        <v>38.390605308267112</v>
      </c>
      <c r="M28" t="s">
        <v>112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14</v>
      </c>
      <c r="U28">
        <v>0</v>
      </c>
      <c r="V28">
        <v>2</v>
      </c>
      <c r="W28">
        <v>0</v>
      </c>
      <c r="X28">
        <v>2</v>
      </c>
      <c r="Y28">
        <v>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 t="s">
        <v>109</v>
      </c>
      <c r="BN28" t="s">
        <v>109</v>
      </c>
      <c r="BO28">
        <v>18</v>
      </c>
      <c r="BP28">
        <v>17</v>
      </c>
      <c r="BQ28">
        <v>3.2679999999999998</v>
      </c>
      <c r="BR28" t="s">
        <v>109</v>
      </c>
      <c r="BS28" t="s">
        <v>109</v>
      </c>
      <c r="BT28">
        <v>0.87</v>
      </c>
      <c r="BU28" t="s">
        <v>109</v>
      </c>
      <c r="BV28">
        <v>86.2</v>
      </c>
      <c r="BW28">
        <v>182</v>
      </c>
      <c r="BX28" t="s">
        <v>109</v>
      </c>
      <c r="BY28">
        <v>0.1</v>
      </c>
      <c r="BZ28">
        <v>104</v>
      </c>
      <c r="CA28">
        <v>1.05</v>
      </c>
      <c r="CB28">
        <v>1</v>
      </c>
      <c r="CC28">
        <v>3</v>
      </c>
      <c r="CD28">
        <v>5</v>
      </c>
      <c r="CE28">
        <v>4</v>
      </c>
      <c r="CF28">
        <v>4</v>
      </c>
      <c r="CG28">
        <v>4</v>
      </c>
      <c r="CJ28">
        <v>1</v>
      </c>
    </row>
    <row r="29" spans="1:88" x14ac:dyDescent="0.25">
      <c r="A29">
        <v>569144</v>
      </c>
      <c r="B29">
        <v>497667</v>
      </c>
      <c r="C29" t="s">
        <v>108</v>
      </c>
      <c r="D29">
        <v>0</v>
      </c>
      <c r="E29">
        <v>1</v>
      </c>
      <c r="F29">
        <v>1</v>
      </c>
      <c r="G29">
        <v>79</v>
      </c>
      <c r="H29">
        <v>0</v>
      </c>
      <c r="I29">
        <v>0</v>
      </c>
      <c r="J29">
        <v>170.2</v>
      </c>
      <c r="K29">
        <v>84.3</v>
      </c>
      <c r="L29">
        <v>29.101036866836694</v>
      </c>
      <c r="M29" t="s">
        <v>109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</v>
      </c>
      <c r="U29">
        <v>0</v>
      </c>
      <c r="V29">
        <v>2</v>
      </c>
      <c r="W29">
        <v>0</v>
      </c>
      <c r="X29">
        <v>4</v>
      </c>
      <c r="Y29">
        <v>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 t="s">
        <v>109</v>
      </c>
      <c r="BN29" t="s">
        <v>109</v>
      </c>
      <c r="BO29">
        <v>19</v>
      </c>
      <c r="BP29">
        <v>24</v>
      </c>
      <c r="BQ29" t="s">
        <v>109</v>
      </c>
      <c r="BR29" t="s">
        <v>109</v>
      </c>
      <c r="BS29">
        <v>575.4</v>
      </c>
      <c r="BT29">
        <v>0.48</v>
      </c>
      <c r="BU29" t="s">
        <v>109</v>
      </c>
      <c r="BV29">
        <v>431.9</v>
      </c>
      <c r="BW29">
        <v>208</v>
      </c>
      <c r="BX29">
        <v>1.8</v>
      </c>
      <c r="BY29">
        <v>7.0000000000000007E-2</v>
      </c>
      <c r="BZ29">
        <v>132</v>
      </c>
      <c r="CA29">
        <v>0.9</v>
      </c>
      <c r="CB29">
        <v>1</v>
      </c>
      <c r="CC29">
        <v>2</v>
      </c>
      <c r="CD29">
        <v>5</v>
      </c>
      <c r="CE29">
        <v>5</v>
      </c>
      <c r="CJ29">
        <v>1</v>
      </c>
    </row>
    <row r="30" spans="1:88" x14ac:dyDescent="0.25">
      <c r="A30">
        <v>287467</v>
      </c>
      <c r="B30">
        <v>215990</v>
      </c>
      <c r="C30" t="s">
        <v>108</v>
      </c>
      <c r="D30">
        <v>0</v>
      </c>
      <c r="E30">
        <v>1</v>
      </c>
      <c r="F30">
        <v>1</v>
      </c>
      <c r="G30">
        <v>57</v>
      </c>
      <c r="H30">
        <v>0</v>
      </c>
      <c r="I30">
        <v>0</v>
      </c>
      <c r="J30">
        <v>160</v>
      </c>
      <c r="K30">
        <v>87.6</v>
      </c>
      <c r="L30">
        <v>34.218749999999993</v>
      </c>
      <c r="M30" t="s">
        <v>110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</v>
      </c>
      <c r="U30">
        <v>0</v>
      </c>
      <c r="V30">
        <v>2</v>
      </c>
      <c r="W30">
        <v>0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 t="s">
        <v>109</v>
      </c>
      <c r="BN30" t="s">
        <v>109</v>
      </c>
      <c r="BO30">
        <v>35</v>
      </c>
      <c r="BP30">
        <v>80</v>
      </c>
      <c r="BQ30" t="s">
        <v>109</v>
      </c>
      <c r="BR30" t="s">
        <v>109</v>
      </c>
      <c r="BS30">
        <v>558.29999999999995</v>
      </c>
      <c r="BT30">
        <v>0.94</v>
      </c>
      <c r="BU30" t="s">
        <v>109</v>
      </c>
      <c r="BV30">
        <v>472</v>
      </c>
      <c r="BW30">
        <v>252</v>
      </c>
      <c r="BX30" t="s">
        <v>109</v>
      </c>
      <c r="BY30">
        <v>0.53</v>
      </c>
      <c r="BZ30">
        <v>101</v>
      </c>
      <c r="CA30">
        <v>1.28</v>
      </c>
      <c r="CB30">
        <v>0</v>
      </c>
      <c r="CC30">
        <v>1</v>
      </c>
      <c r="CD30">
        <v>5</v>
      </c>
      <c r="CE30">
        <v>4</v>
      </c>
      <c r="CJ30">
        <v>2</v>
      </c>
    </row>
    <row r="31" spans="1:88" x14ac:dyDescent="0.25">
      <c r="A31">
        <v>542724</v>
      </c>
      <c r="B31">
        <v>471247</v>
      </c>
      <c r="C31" t="s">
        <v>108</v>
      </c>
      <c r="D31">
        <v>0</v>
      </c>
      <c r="E31">
        <v>1</v>
      </c>
      <c r="F31">
        <v>1</v>
      </c>
      <c r="G31">
        <v>62</v>
      </c>
      <c r="H31">
        <v>0</v>
      </c>
      <c r="I31">
        <v>0</v>
      </c>
      <c r="J31">
        <v>170.2</v>
      </c>
      <c r="K31">
        <v>69.7</v>
      </c>
      <c r="L31">
        <v>24.060999639602819</v>
      </c>
      <c r="M31" t="s">
        <v>109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>
        <v>0</v>
      </c>
      <c r="V31">
        <v>2</v>
      </c>
      <c r="W31">
        <v>0</v>
      </c>
      <c r="X31">
        <v>2</v>
      </c>
      <c r="Y31">
        <v>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</v>
      </c>
      <c r="BL31">
        <v>0</v>
      </c>
      <c r="BM31" t="s">
        <v>109</v>
      </c>
      <c r="BN31">
        <v>93</v>
      </c>
      <c r="BO31">
        <v>26</v>
      </c>
      <c r="BP31">
        <v>38</v>
      </c>
      <c r="BQ31">
        <v>10.688000000000001</v>
      </c>
      <c r="BR31" t="s">
        <v>109</v>
      </c>
      <c r="BS31" t="s">
        <v>109</v>
      </c>
      <c r="BT31">
        <v>6.78</v>
      </c>
      <c r="BU31" t="s">
        <v>109</v>
      </c>
      <c r="BV31">
        <v>266.39999999999998</v>
      </c>
      <c r="BW31">
        <v>439</v>
      </c>
      <c r="BX31">
        <v>93</v>
      </c>
      <c r="BY31">
        <v>0.15</v>
      </c>
      <c r="BZ31">
        <v>100</v>
      </c>
      <c r="CA31">
        <v>1.1200000000000001</v>
      </c>
      <c r="CB31">
        <v>0</v>
      </c>
      <c r="CC31">
        <v>0</v>
      </c>
      <c r="CD31">
        <v>5</v>
      </c>
      <c r="CE31">
        <v>5</v>
      </c>
      <c r="CJ31">
        <v>1</v>
      </c>
    </row>
    <row r="32" spans="1:88" x14ac:dyDescent="0.25">
      <c r="A32">
        <v>513358</v>
      </c>
      <c r="B32">
        <v>441881</v>
      </c>
      <c r="C32" t="s">
        <v>108</v>
      </c>
      <c r="D32">
        <v>0</v>
      </c>
      <c r="E32">
        <v>1</v>
      </c>
      <c r="F32">
        <v>1</v>
      </c>
      <c r="G32">
        <v>55</v>
      </c>
      <c r="H32">
        <v>1</v>
      </c>
      <c r="I32">
        <v>2</v>
      </c>
      <c r="J32">
        <v>177.8</v>
      </c>
      <c r="K32">
        <v>85.1</v>
      </c>
      <c r="L32">
        <v>26.919441593985226</v>
      </c>
      <c r="M32" t="s">
        <v>109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7</v>
      </c>
      <c r="U32">
        <v>0</v>
      </c>
      <c r="V32">
        <v>2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0</v>
      </c>
      <c r="BM32" t="s">
        <v>109</v>
      </c>
      <c r="BN32" t="s">
        <v>109</v>
      </c>
      <c r="BO32">
        <v>83</v>
      </c>
      <c r="BP32">
        <v>60</v>
      </c>
      <c r="BQ32" t="s">
        <v>109</v>
      </c>
      <c r="BR32" t="s">
        <v>109</v>
      </c>
      <c r="BS32" t="s">
        <v>114</v>
      </c>
      <c r="BT32">
        <v>0.46</v>
      </c>
      <c r="BU32" t="s">
        <v>109</v>
      </c>
      <c r="BV32">
        <v>644.9</v>
      </c>
      <c r="BW32">
        <v>210</v>
      </c>
      <c r="BX32">
        <v>1.7</v>
      </c>
      <c r="BY32">
        <v>0.12</v>
      </c>
      <c r="BZ32">
        <v>160</v>
      </c>
      <c r="CA32">
        <v>0.54</v>
      </c>
      <c r="CB32">
        <v>0</v>
      </c>
      <c r="CC32">
        <v>0</v>
      </c>
      <c r="CD32">
        <v>5</v>
      </c>
      <c r="CE32">
        <v>5</v>
      </c>
      <c r="CF32">
        <v>4</v>
      </c>
      <c r="CJ32">
        <v>1</v>
      </c>
    </row>
    <row r="33" spans="1:88" x14ac:dyDescent="0.25">
      <c r="A33">
        <v>8115642</v>
      </c>
      <c r="B33">
        <v>8044165</v>
      </c>
      <c r="C33" t="s">
        <v>108</v>
      </c>
      <c r="D33">
        <v>0</v>
      </c>
      <c r="E33">
        <v>1</v>
      </c>
      <c r="F33">
        <v>1</v>
      </c>
      <c r="G33">
        <v>38</v>
      </c>
      <c r="H33">
        <v>1</v>
      </c>
      <c r="I33">
        <v>0</v>
      </c>
      <c r="J33">
        <v>157.5</v>
      </c>
      <c r="K33">
        <v>75</v>
      </c>
      <c r="L33">
        <v>30.234315948601665</v>
      </c>
      <c r="M33" t="s">
        <v>110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4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1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2</v>
      </c>
      <c r="BL33">
        <v>0</v>
      </c>
      <c r="BM33" t="s">
        <v>109</v>
      </c>
      <c r="BN33" t="s">
        <v>109</v>
      </c>
      <c r="BO33">
        <v>66</v>
      </c>
      <c r="BP33">
        <v>43</v>
      </c>
      <c r="BQ33" t="s">
        <v>109</v>
      </c>
      <c r="BR33" t="s">
        <v>109</v>
      </c>
      <c r="BS33">
        <v>699.8</v>
      </c>
      <c r="BT33">
        <v>0.37</v>
      </c>
      <c r="BU33" t="s">
        <v>109</v>
      </c>
      <c r="BV33">
        <v>1282</v>
      </c>
      <c r="BW33">
        <v>292</v>
      </c>
      <c r="BX33">
        <v>1</v>
      </c>
      <c r="BY33">
        <v>0.08</v>
      </c>
      <c r="BZ33">
        <v>160</v>
      </c>
      <c r="CA33">
        <v>0.53</v>
      </c>
      <c r="CB33">
        <v>0</v>
      </c>
      <c r="CC33">
        <v>1</v>
      </c>
      <c r="CD33">
        <v>5</v>
      </c>
      <c r="CE33">
        <v>5</v>
      </c>
      <c r="CJ33">
        <v>1</v>
      </c>
    </row>
    <row r="34" spans="1:88" x14ac:dyDescent="0.25">
      <c r="A34">
        <v>537193</v>
      </c>
      <c r="B34">
        <v>465716</v>
      </c>
      <c r="C34" t="s">
        <v>2</v>
      </c>
      <c r="D34">
        <v>1</v>
      </c>
      <c r="E34">
        <v>1</v>
      </c>
      <c r="F34">
        <v>1</v>
      </c>
      <c r="G34">
        <v>81</v>
      </c>
      <c r="H34">
        <v>0</v>
      </c>
      <c r="I34">
        <v>1</v>
      </c>
      <c r="J34">
        <v>170.2</v>
      </c>
      <c r="K34">
        <v>94.7</v>
      </c>
      <c r="L34">
        <v>32.691200371167675</v>
      </c>
      <c r="M34" t="s">
        <v>110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5</v>
      </c>
      <c r="U34">
        <v>0</v>
      </c>
      <c r="V34">
        <v>3</v>
      </c>
      <c r="W34">
        <v>1</v>
      </c>
      <c r="X34">
        <v>6</v>
      </c>
      <c r="Y34">
        <v>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0</v>
      </c>
      <c r="BM34" t="s">
        <v>109</v>
      </c>
      <c r="BN34" t="s">
        <v>109</v>
      </c>
      <c r="BO34">
        <v>23</v>
      </c>
      <c r="BP34">
        <v>40</v>
      </c>
      <c r="BQ34" t="s">
        <v>109</v>
      </c>
      <c r="BR34" t="s">
        <v>109</v>
      </c>
      <c r="BS34">
        <v>744.1</v>
      </c>
      <c r="BT34">
        <v>0.4</v>
      </c>
      <c r="BU34" t="s">
        <v>109</v>
      </c>
      <c r="BV34">
        <v>2401</v>
      </c>
      <c r="BW34">
        <v>432</v>
      </c>
      <c r="BX34">
        <v>1.2</v>
      </c>
      <c r="BY34">
        <v>0.2</v>
      </c>
      <c r="BZ34">
        <v>124</v>
      </c>
      <c r="CA34">
        <v>2.13</v>
      </c>
      <c r="CB34">
        <v>1</v>
      </c>
      <c r="CC34">
        <v>3</v>
      </c>
      <c r="CD34">
        <v>5</v>
      </c>
      <c r="CE34">
        <v>4</v>
      </c>
      <c r="CJ34">
        <v>1</v>
      </c>
    </row>
    <row r="35" spans="1:88" x14ac:dyDescent="0.25">
      <c r="A35">
        <v>447206</v>
      </c>
      <c r="B35">
        <v>375729</v>
      </c>
      <c r="C35" t="s">
        <v>2</v>
      </c>
      <c r="D35">
        <v>1</v>
      </c>
      <c r="E35">
        <v>1</v>
      </c>
      <c r="F35">
        <v>1</v>
      </c>
      <c r="G35">
        <v>55</v>
      </c>
      <c r="H35">
        <v>0</v>
      </c>
      <c r="I35">
        <v>3</v>
      </c>
      <c r="J35">
        <v>170.2</v>
      </c>
      <c r="K35">
        <v>79.7</v>
      </c>
      <c r="L35">
        <v>27.513079932228763</v>
      </c>
      <c r="M35" t="s">
        <v>109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17</v>
      </c>
      <c r="U35">
        <v>0</v>
      </c>
      <c r="V35">
        <v>3</v>
      </c>
      <c r="W35">
        <v>0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6.6</v>
      </c>
      <c r="BN35">
        <v>85</v>
      </c>
      <c r="BO35">
        <v>34</v>
      </c>
      <c r="BP35">
        <v>46</v>
      </c>
      <c r="BQ35" t="s">
        <v>109</v>
      </c>
      <c r="BR35" t="s">
        <v>109</v>
      </c>
      <c r="BS35">
        <v>673.4</v>
      </c>
      <c r="BT35">
        <v>0.32</v>
      </c>
      <c r="BU35" t="s">
        <v>109</v>
      </c>
      <c r="BV35">
        <v>1692</v>
      </c>
      <c r="BW35">
        <v>400</v>
      </c>
      <c r="BX35" t="s">
        <v>109</v>
      </c>
      <c r="BY35" t="s">
        <v>109</v>
      </c>
      <c r="BZ35">
        <v>142</v>
      </c>
      <c r="CA35">
        <v>0.63</v>
      </c>
      <c r="CB35">
        <v>0</v>
      </c>
      <c r="CC35">
        <v>1</v>
      </c>
      <c r="CD35">
        <v>5</v>
      </c>
      <c r="CE35">
        <v>5</v>
      </c>
      <c r="CF35">
        <v>6</v>
      </c>
      <c r="CG35">
        <v>4</v>
      </c>
      <c r="CJ35">
        <v>1</v>
      </c>
    </row>
    <row r="36" spans="1:88" x14ac:dyDescent="0.25">
      <c r="A36">
        <v>843459</v>
      </c>
      <c r="B36">
        <v>771982</v>
      </c>
      <c r="C36" t="s">
        <v>2</v>
      </c>
      <c r="D36">
        <v>1</v>
      </c>
      <c r="E36">
        <v>1</v>
      </c>
      <c r="F36">
        <v>1</v>
      </c>
      <c r="G36">
        <v>63</v>
      </c>
      <c r="H36">
        <v>0</v>
      </c>
      <c r="I36">
        <v>3</v>
      </c>
      <c r="J36">
        <v>165.1</v>
      </c>
      <c r="K36">
        <v>107.5</v>
      </c>
      <c r="L36">
        <v>39.437948698382598</v>
      </c>
      <c r="M36" t="s">
        <v>112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3</v>
      </c>
      <c r="U36">
        <v>1</v>
      </c>
      <c r="V36">
        <v>3</v>
      </c>
      <c r="W36">
        <v>0</v>
      </c>
      <c r="X36">
        <v>2</v>
      </c>
      <c r="Y36">
        <v>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 t="s">
        <v>109</v>
      </c>
      <c r="BN36" t="s">
        <v>109</v>
      </c>
      <c r="BO36">
        <v>74</v>
      </c>
      <c r="BP36">
        <v>58</v>
      </c>
      <c r="BQ36" t="s">
        <v>109</v>
      </c>
      <c r="BR36" t="s">
        <v>109</v>
      </c>
      <c r="BS36" t="s">
        <v>109</v>
      </c>
      <c r="BT36" t="s">
        <v>115</v>
      </c>
      <c r="BU36" t="s">
        <v>109</v>
      </c>
      <c r="BV36">
        <v>466.2</v>
      </c>
      <c r="BW36">
        <v>260</v>
      </c>
      <c r="BX36">
        <v>0.9</v>
      </c>
      <c r="BY36">
        <v>0.06</v>
      </c>
      <c r="BZ36">
        <v>106</v>
      </c>
      <c r="CA36">
        <v>0.79</v>
      </c>
      <c r="CB36">
        <v>0</v>
      </c>
      <c r="CC36">
        <v>2</v>
      </c>
      <c r="CD36">
        <v>5</v>
      </c>
      <c r="CE36">
        <v>4</v>
      </c>
      <c r="CJ36">
        <v>1</v>
      </c>
    </row>
    <row r="37" spans="1:88" x14ac:dyDescent="0.25">
      <c r="A37">
        <v>242522</v>
      </c>
      <c r="B37">
        <v>171045</v>
      </c>
      <c r="C37" t="s">
        <v>2</v>
      </c>
      <c r="D37">
        <v>1</v>
      </c>
      <c r="E37">
        <v>1</v>
      </c>
      <c r="F37">
        <v>1</v>
      </c>
      <c r="G37">
        <v>75</v>
      </c>
      <c r="H37">
        <v>0</v>
      </c>
      <c r="I37">
        <v>0</v>
      </c>
      <c r="J37">
        <v>188</v>
      </c>
      <c r="K37">
        <v>96</v>
      </c>
      <c r="L37">
        <v>27.16161158895428</v>
      </c>
      <c r="M37" t="s">
        <v>109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0</v>
      </c>
      <c r="V37">
        <v>3</v>
      </c>
      <c r="W37">
        <v>0</v>
      </c>
      <c r="X37">
        <v>3</v>
      </c>
      <c r="Y37">
        <v>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2</v>
      </c>
      <c r="BL37">
        <v>0</v>
      </c>
      <c r="BM37" t="s">
        <v>109</v>
      </c>
      <c r="BN37" t="s">
        <v>109</v>
      </c>
      <c r="BO37">
        <v>40</v>
      </c>
      <c r="BP37">
        <v>46</v>
      </c>
      <c r="BQ37" t="s">
        <v>109</v>
      </c>
      <c r="BR37" t="s">
        <v>109</v>
      </c>
      <c r="BS37">
        <v>509</v>
      </c>
      <c r="BT37">
        <v>700</v>
      </c>
      <c r="BU37" t="s">
        <v>109</v>
      </c>
      <c r="BV37">
        <v>826.4</v>
      </c>
      <c r="BW37">
        <v>221</v>
      </c>
      <c r="BX37">
        <v>1.7</v>
      </c>
      <c r="BY37">
        <v>7.0000000000000007E-2</v>
      </c>
      <c r="BZ37">
        <v>107</v>
      </c>
      <c r="CA37">
        <v>0.85</v>
      </c>
      <c r="CB37">
        <v>0</v>
      </c>
      <c r="CC37">
        <v>0</v>
      </c>
      <c r="CD37">
        <v>5</v>
      </c>
      <c r="CE37">
        <v>4</v>
      </c>
      <c r="CJ37">
        <v>1</v>
      </c>
    </row>
    <row r="38" spans="1:88" x14ac:dyDescent="0.25">
      <c r="A38">
        <v>562027</v>
      </c>
      <c r="B38">
        <v>490550</v>
      </c>
      <c r="C38" t="s">
        <v>2</v>
      </c>
      <c r="D38">
        <v>1</v>
      </c>
      <c r="E38">
        <v>1</v>
      </c>
      <c r="F38">
        <v>1</v>
      </c>
      <c r="G38">
        <v>54</v>
      </c>
      <c r="H38">
        <v>1</v>
      </c>
      <c r="I38">
        <v>1</v>
      </c>
      <c r="J38">
        <v>167.6</v>
      </c>
      <c r="K38">
        <v>138.9</v>
      </c>
      <c r="L38">
        <v>49.448624694550617</v>
      </c>
      <c r="M38" t="s">
        <v>111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</v>
      </c>
      <c r="U38">
        <v>0</v>
      </c>
      <c r="V38">
        <v>3</v>
      </c>
      <c r="W38">
        <v>0</v>
      </c>
      <c r="X38">
        <v>2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0</v>
      </c>
      <c r="AU38">
        <v>1</v>
      </c>
      <c r="AV38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6.3</v>
      </c>
      <c r="BN38" t="s">
        <v>109</v>
      </c>
      <c r="BO38">
        <v>12</v>
      </c>
      <c r="BP38">
        <v>25</v>
      </c>
      <c r="BQ38">
        <v>10.134</v>
      </c>
      <c r="BR38" t="s">
        <v>109</v>
      </c>
      <c r="BS38">
        <v>477</v>
      </c>
      <c r="BT38">
        <v>1014</v>
      </c>
      <c r="BU38" t="s">
        <v>109</v>
      </c>
      <c r="BV38">
        <v>394.3</v>
      </c>
      <c r="BW38">
        <v>491</v>
      </c>
      <c r="BX38" t="s">
        <v>109</v>
      </c>
      <c r="BY38">
        <v>0.1</v>
      </c>
      <c r="BZ38">
        <v>141</v>
      </c>
      <c r="CA38">
        <v>0.68</v>
      </c>
      <c r="CB38">
        <v>1</v>
      </c>
      <c r="CC38">
        <v>4</v>
      </c>
      <c r="CD38">
        <v>5</v>
      </c>
      <c r="CE38">
        <v>5</v>
      </c>
      <c r="CJ38">
        <v>1</v>
      </c>
    </row>
    <row r="39" spans="1:88" x14ac:dyDescent="0.25">
      <c r="A39">
        <v>8205094</v>
      </c>
      <c r="B39">
        <v>8133617</v>
      </c>
      <c r="C39" t="s">
        <v>2</v>
      </c>
      <c r="D39">
        <v>1</v>
      </c>
      <c r="E39">
        <v>1</v>
      </c>
      <c r="F39">
        <v>1</v>
      </c>
      <c r="G39">
        <v>60</v>
      </c>
      <c r="H39">
        <v>1</v>
      </c>
      <c r="I39">
        <v>3</v>
      </c>
      <c r="J39">
        <v>147.30000000000001</v>
      </c>
      <c r="K39">
        <v>65</v>
      </c>
      <c r="L39">
        <v>29.957658306636446</v>
      </c>
      <c r="M39" t="s">
        <v>109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</v>
      </c>
      <c r="U39">
        <v>0</v>
      </c>
      <c r="V39">
        <v>3</v>
      </c>
      <c r="W39">
        <v>0</v>
      </c>
      <c r="X39">
        <v>2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2</v>
      </c>
      <c r="BL39">
        <v>0</v>
      </c>
      <c r="BM39" t="s">
        <v>109</v>
      </c>
      <c r="BN39" t="s">
        <v>109</v>
      </c>
      <c r="BO39">
        <v>222</v>
      </c>
      <c r="BP39">
        <v>180</v>
      </c>
      <c r="BQ39" t="s">
        <v>109</v>
      </c>
      <c r="BR39" t="s">
        <v>109</v>
      </c>
      <c r="BS39">
        <v>365</v>
      </c>
      <c r="BT39">
        <v>350</v>
      </c>
      <c r="BU39" t="s">
        <v>109</v>
      </c>
      <c r="BV39">
        <v>1099</v>
      </c>
      <c r="BW39">
        <v>326</v>
      </c>
      <c r="BX39">
        <v>0.9</v>
      </c>
      <c r="BY39">
        <v>0.09</v>
      </c>
      <c r="BZ39">
        <v>124</v>
      </c>
      <c r="CA39">
        <v>0.54</v>
      </c>
      <c r="CB39">
        <v>0</v>
      </c>
      <c r="CC39">
        <v>0</v>
      </c>
      <c r="CD39">
        <v>5</v>
      </c>
      <c r="CE39">
        <v>4</v>
      </c>
      <c r="CJ39">
        <v>1</v>
      </c>
    </row>
    <row r="40" spans="1:88" x14ac:dyDescent="0.25">
      <c r="A40">
        <v>8175288</v>
      </c>
      <c r="B40">
        <v>8103811</v>
      </c>
      <c r="C40" t="s">
        <v>2</v>
      </c>
      <c r="D40">
        <v>1</v>
      </c>
      <c r="E40">
        <v>1</v>
      </c>
      <c r="F40">
        <v>1</v>
      </c>
      <c r="G40">
        <v>79</v>
      </c>
      <c r="H40">
        <v>0</v>
      </c>
      <c r="I40">
        <v>0</v>
      </c>
      <c r="J40">
        <v>180.3</v>
      </c>
      <c r="K40">
        <v>119.7</v>
      </c>
      <c r="L40">
        <v>36.821603483932762</v>
      </c>
      <c r="M40" t="s">
        <v>112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3</v>
      </c>
      <c r="U40">
        <v>0</v>
      </c>
      <c r="V40">
        <v>3</v>
      </c>
      <c r="W40">
        <v>1</v>
      </c>
      <c r="X40">
        <v>3</v>
      </c>
      <c r="Y40">
        <v>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2</v>
      </c>
      <c r="BL40">
        <v>0</v>
      </c>
      <c r="BM40">
        <v>6.7</v>
      </c>
      <c r="BN40" t="s">
        <v>109</v>
      </c>
      <c r="BO40">
        <v>27</v>
      </c>
      <c r="BP40">
        <v>26</v>
      </c>
      <c r="BQ40" t="s">
        <v>109</v>
      </c>
      <c r="BR40" t="s">
        <v>109</v>
      </c>
      <c r="BS40">
        <v>426</v>
      </c>
      <c r="BT40" t="s">
        <v>113</v>
      </c>
      <c r="BU40" t="s">
        <v>109</v>
      </c>
      <c r="BV40">
        <v>468.7</v>
      </c>
      <c r="BW40">
        <v>158</v>
      </c>
      <c r="BX40">
        <v>2.1</v>
      </c>
      <c r="BY40">
        <v>0.06</v>
      </c>
      <c r="BZ40">
        <v>140</v>
      </c>
      <c r="CA40">
        <v>1.1599999999999999</v>
      </c>
      <c r="CB40">
        <v>1</v>
      </c>
      <c r="CC40">
        <v>4</v>
      </c>
      <c r="CD40">
        <v>5</v>
      </c>
      <c r="CE40">
        <v>5</v>
      </c>
      <c r="CJ40">
        <v>1</v>
      </c>
    </row>
    <row r="41" spans="1:88" x14ac:dyDescent="0.25">
      <c r="A41">
        <v>8157462</v>
      </c>
      <c r="B41">
        <v>8085985</v>
      </c>
      <c r="C41" t="s">
        <v>2</v>
      </c>
      <c r="D41">
        <v>1</v>
      </c>
      <c r="E41">
        <v>1</v>
      </c>
      <c r="F41">
        <v>1</v>
      </c>
      <c r="G41">
        <v>58</v>
      </c>
      <c r="H41">
        <v>0</v>
      </c>
      <c r="I41">
        <v>0</v>
      </c>
      <c r="J41">
        <v>182.9</v>
      </c>
      <c r="K41">
        <v>91</v>
      </c>
      <c r="L41">
        <v>27.202823354132036</v>
      </c>
      <c r="M41" t="s">
        <v>109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v>3</v>
      </c>
      <c r="W41">
        <v>0</v>
      </c>
      <c r="X41">
        <v>1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">
        <v>109</v>
      </c>
      <c r="BN41" t="s">
        <v>109</v>
      </c>
      <c r="BO41">
        <v>24</v>
      </c>
      <c r="BP41">
        <v>39</v>
      </c>
      <c r="BQ41">
        <v>12.218999999999999</v>
      </c>
      <c r="BR41" t="s">
        <v>109</v>
      </c>
      <c r="BS41">
        <v>773</v>
      </c>
      <c r="BT41">
        <v>844</v>
      </c>
      <c r="BU41">
        <v>24</v>
      </c>
      <c r="BV41">
        <v>1192</v>
      </c>
      <c r="BW41">
        <v>254</v>
      </c>
      <c r="BX41">
        <v>1.1000000000000001</v>
      </c>
      <c r="BY41">
        <v>0.15</v>
      </c>
      <c r="BZ41">
        <v>102</v>
      </c>
      <c r="CA41">
        <v>0.87</v>
      </c>
      <c r="CB41">
        <v>0</v>
      </c>
      <c r="CC41">
        <v>0</v>
      </c>
      <c r="CD41">
        <v>5</v>
      </c>
      <c r="CJ41">
        <v>1</v>
      </c>
    </row>
    <row r="42" spans="1:88" x14ac:dyDescent="0.25">
      <c r="A42">
        <v>145059</v>
      </c>
      <c r="B42">
        <v>73582</v>
      </c>
      <c r="C42" t="s">
        <v>2</v>
      </c>
      <c r="D42">
        <v>1</v>
      </c>
      <c r="E42">
        <v>1</v>
      </c>
      <c r="F42">
        <v>1</v>
      </c>
      <c r="G42">
        <v>73</v>
      </c>
      <c r="H42">
        <v>0</v>
      </c>
      <c r="I42">
        <v>0</v>
      </c>
      <c r="J42">
        <v>170.2</v>
      </c>
      <c r="K42">
        <v>86.9</v>
      </c>
      <c r="L42">
        <v>29.998577742919441</v>
      </c>
      <c r="M42" t="s">
        <v>109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4</v>
      </c>
      <c r="U42">
        <v>0</v>
      </c>
      <c r="V42">
        <v>3</v>
      </c>
      <c r="W42">
        <v>1</v>
      </c>
      <c r="X42">
        <v>3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 t="s">
        <v>109</v>
      </c>
      <c r="BN42" t="s">
        <v>109</v>
      </c>
      <c r="BO42">
        <v>42</v>
      </c>
      <c r="BP42">
        <v>148</v>
      </c>
      <c r="BQ42" t="s">
        <v>109</v>
      </c>
      <c r="BR42" t="s">
        <v>109</v>
      </c>
      <c r="BS42">
        <v>467</v>
      </c>
      <c r="BT42">
        <v>965</v>
      </c>
      <c r="BU42" t="s">
        <v>109</v>
      </c>
      <c r="BV42">
        <v>1457</v>
      </c>
      <c r="BW42">
        <v>216</v>
      </c>
      <c r="BX42">
        <v>1.4</v>
      </c>
      <c r="BY42">
        <v>27.67</v>
      </c>
      <c r="BZ42">
        <v>84</v>
      </c>
      <c r="CA42">
        <v>0.66</v>
      </c>
      <c r="CB42">
        <v>0</v>
      </c>
      <c r="CC42">
        <v>2</v>
      </c>
      <c r="CD42">
        <v>5</v>
      </c>
      <c r="CE42">
        <v>4</v>
      </c>
      <c r="CJ42">
        <v>1</v>
      </c>
    </row>
    <row r="43" spans="1:88" x14ac:dyDescent="0.25">
      <c r="A43">
        <v>8205617</v>
      </c>
      <c r="B43">
        <v>8134140</v>
      </c>
      <c r="C43" t="s">
        <v>2</v>
      </c>
      <c r="D43">
        <v>1</v>
      </c>
      <c r="E43">
        <v>1</v>
      </c>
      <c r="F43">
        <v>1</v>
      </c>
      <c r="G43">
        <v>47</v>
      </c>
      <c r="H43">
        <v>0</v>
      </c>
      <c r="I43">
        <v>0</v>
      </c>
      <c r="J43">
        <v>182.9</v>
      </c>
      <c r="K43">
        <v>217</v>
      </c>
      <c r="L43">
        <v>64.868271075237928</v>
      </c>
      <c r="M43" t="s">
        <v>111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</v>
      </c>
      <c r="U43">
        <v>0</v>
      </c>
      <c r="V43">
        <v>3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0</v>
      </c>
      <c r="BM43">
        <v>6.6</v>
      </c>
      <c r="BN43" t="s">
        <v>109</v>
      </c>
      <c r="BO43">
        <v>30</v>
      </c>
      <c r="BP43">
        <v>24</v>
      </c>
      <c r="BQ43" t="s">
        <v>109</v>
      </c>
      <c r="BR43" t="s">
        <v>109</v>
      </c>
      <c r="BS43">
        <v>677</v>
      </c>
      <c r="BT43">
        <v>740</v>
      </c>
      <c r="BU43">
        <v>34</v>
      </c>
      <c r="BV43">
        <v>197.5</v>
      </c>
      <c r="BW43">
        <v>244</v>
      </c>
      <c r="BX43">
        <v>1.6</v>
      </c>
      <c r="BY43">
        <v>0.08</v>
      </c>
      <c r="BZ43">
        <v>121</v>
      </c>
      <c r="CA43">
        <v>0.67</v>
      </c>
      <c r="CB43">
        <v>0</v>
      </c>
      <c r="CC43">
        <v>2</v>
      </c>
      <c r="CD43">
        <v>5</v>
      </c>
      <c r="CE43">
        <v>5</v>
      </c>
      <c r="CJ43">
        <v>1</v>
      </c>
    </row>
    <row r="44" spans="1:88" x14ac:dyDescent="0.25">
      <c r="A44">
        <v>8205657</v>
      </c>
      <c r="B44">
        <v>8134180</v>
      </c>
      <c r="C44" t="s">
        <v>2</v>
      </c>
      <c r="D44">
        <v>1</v>
      </c>
      <c r="E44">
        <v>1</v>
      </c>
      <c r="F44">
        <v>1</v>
      </c>
      <c r="G44">
        <v>34</v>
      </c>
      <c r="H44">
        <v>0</v>
      </c>
      <c r="I44">
        <v>0</v>
      </c>
      <c r="J44">
        <v>175.3</v>
      </c>
      <c r="K44">
        <v>83.4</v>
      </c>
      <c r="L44">
        <v>27.139523509368178</v>
      </c>
      <c r="M44" t="s">
        <v>109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</v>
      </c>
      <c r="U44">
        <v>0</v>
      </c>
      <c r="V44">
        <v>3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0</v>
      </c>
      <c r="BM44" t="s">
        <v>109</v>
      </c>
      <c r="BN44" t="s">
        <v>109</v>
      </c>
      <c r="BO44">
        <v>88</v>
      </c>
      <c r="BP44">
        <v>48</v>
      </c>
      <c r="BQ44" t="s">
        <v>109</v>
      </c>
      <c r="BR44" t="s">
        <v>109</v>
      </c>
      <c r="BS44">
        <v>766</v>
      </c>
      <c r="BT44">
        <v>610</v>
      </c>
      <c r="BU44" t="s">
        <v>109</v>
      </c>
      <c r="BV44">
        <v>348.8</v>
      </c>
      <c r="BW44">
        <v>329</v>
      </c>
      <c r="BX44">
        <v>1.5</v>
      </c>
      <c r="BY44" t="s">
        <v>109</v>
      </c>
      <c r="BZ44">
        <v>120</v>
      </c>
      <c r="CA44">
        <v>0.77</v>
      </c>
      <c r="CB44">
        <v>0</v>
      </c>
      <c r="CC44">
        <v>0</v>
      </c>
      <c r="CD44">
        <v>5</v>
      </c>
      <c r="CE44">
        <v>5</v>
      </c>
      <c r="CF44">
        <v>5</v>
      </c>
      <c r="CJ44">
        <v>1</v>
      </c>
    </row>
    <row r="45" spans="1:88" x14ac:dyDescent="0.25">
      <c r="A45">
        <v>233838</v>
      </c>
      <c r="B45">
        <v>162361</v>
      </c>
      <c r="C45" t="s">
        <v>2</v>
      </c>
      <c r="D45">
        <v>1</v>
      </c>
      <c r="E45">
        <v>1</v>
      </c>
      <c r="F45">
        <v>1</v>
      </c>
      <c r="G45">
        <v>72</v>
      </c>
      <c r="H45">
        <v>0</v>
      </c>
      <c r="I45">
        <v>0</v>
      </c>
      <c r="J45">
        <v>172.7</v>
      </c>
      <c r="K45">
        <v>63.4</v>
      </c>
      <c r="L45">
        <v>21.257127759696555</v>
      </c>
      <c r="M45" t="s">
        <v>109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</v>
      </c>
      <c r="U45">
        <v>0</v>
      </c>
      <c r="V45">
        <v>3</v>
      </c>
      <c r="W45">
        <v>1</v>
      </c>
      <c r="X45">
        <v>3</v>
      </c>
      <c r="Y45">
        <v>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0</v>
      </c>
      <c r="BM45" t="s">
        <v>109</v>
      </c>
      <c r="BN45" t="s">
        <v>109</v>
      </c>
      <c r="BO45">
        <v>64</v>
      </c>
      <c r="BP45">
        <v>84</v>
      </c>
      <c r="BQ45" t="s">
        <v>109</v>
      </c>
      <c r="BR45" t="s">
        <v>109</v>
      </c>
      <c r="BS45">
        <v>393</v>
      </c>
      <c r="BT45">
        <v>7293</v>
      </c>
      <c r="BU45" t="s">
        <v>109</v>
      </c>
      <c r="BV45">
        <v>1473</v>
      </c>
      <c r="BW45">
        <v>327</v>
      </c>
      <c r="BX45">
        <v>1.2</v>
      </c>
      <c r="BY45">
        <v>0.24</v>
      </c>
      <c r="BZ45">
        <v>113</v>
      </c>
      <c r="CA45">
        <v>0.76</v>
      </c>
      <c r="CB45">
        <v>0</v>
      </c>
      <c r="CC45">
        <v>1</v>
      </c>
      <c r="CD45">
        <v>5</v>
      </c>
      <c r="CE45">
        <v>5</v>
      </c>
      <c r="CJ45">
        <v>1</v>
      </c>
    </row>
    <row r="46" spans="1:88" x14ac:dyDescent="0.25">
      <c r="A46">
        <v>8205880</v>
      </c>
      <c r="B46">
        <v>8134403</v>
      </c>
      <c r="C46" t="s">
        <v>2</v>
      </c>
      <c r="D46">
        <v>1</v>
      </c>
      <c r="E46">
        <v>1</v>
      </c>
      <c r="F46">
        <v>2</v>
      </c>
      <c r="G46">
        <v>48</v>
      </c>
      <c r="H46">
        <v>0</v>
      </c>
      <c r="I46">
        <v>2</v>
      </c>
      <c r="J46">
        <v>175.3</v>
      </c>
      <c r="K46">
        <v>75</v>
      </c>
      <c r="L46">
        <v>24.406046321374259</v>
      </c>
      <c r="M46" t="s">
        <v>109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 t="s">
        <v>109</v>
      </c>
      <c r="BN46" t="s">
        <v>109</v>
      </c>
      <c r="BO46">
        <v>10</v>
      </c>
      <c r="BP46">
        <v>19</v>
      </c>
      <c r="BQ46" t="s">
        <v>109</v>
      </c>
      <c r="BR46" t="s">
        <v>109</v>
      </c>
      <c r="BS46" t="s">
        <v>109</v>
      </c>
      <c r="BT46">
        <v>881</v>
      </c>
      <c r="BU46" t="s">
        <v>109</v>
      </c>
      <c r="BV46">
        <v>338.7</v>
      </c>
      <c r="BW46">
        <v>235</v>
      </c>
      <c r="BX46" t="s">
        <v>109</v>
      </c>
      <c r="BY46" t="s">
        <v>109</v>
      </c>
      <c r="BZ46">
        <v>97</v>
      </c>
      <c r="CA46">
        <v>0.94</v>
      </c>
      <c r="CB46">
        <v>0</v>
      </c>
      <c r="CC46">
        <v>0</v>
      </c>
      <c r="CD46">
        <v>5</v>
      </c>
      <c r="CJ46">
        <v>1</v>
      </c>
    </row>
    <row r="47" spans="1:88" x14ac:dyDescent="0.25">
      <c r="A47">
        <v>724117</v>
      </c>
      <c r="B47">
        <v>652640</v>
      </c>
      <c r="C47" t="s">
        <v>2</v>
      </c>
      <c r="D47">
        <v>1</v>
      </c>
      <c r="E47">
        <v>1</v>
      </c>
      <c r="F47">
        <v>1</v>
      </c>
      <c r="G47">
        <v>64</v>
      </c>
      <c r="H47">
        <v>0</v>
      </c>
      <c r="I47">
        <v>0</v>
      </c>
      <c r="J47">
        <v>172.7</v>
      </c>
      <c r="K47">
        <v>91.9</v>
      </c>
      <c r="L47">
        <v>30.812776673755735</v>
      </c>
      <c r="M47" t="s">
        <v>110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</v>
      </c>
      <c r="U47">
        <v>0</v>
      </c>
      <c r="V47">
        <v>3</v>
      </c>
      <c r="W47">
        <v>0</v>
      </c>
      <c r="X47">
        <v>2</v>
      </c>
      <c r="Y47">
        <v>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2</v>
      </c>
      <c r="BL47">
        <v>0</v>
      </c>
      <c r="BM47">
        <v>5.5</v>
      </c>
      <c r="BN47" t="s">
        <v>109</v>
      </c>
      <c r="BO47">
        <v>23</v>
      </c>
      <c r="BP47">
        <v>18</v>
      </c>
      <c r="BQ47" t="s">
        <v>109</v>
      </c>
      <c r="BR47" t="s">
        <v>109</v>
      </c>
      <c r="BS47" t="s">
        <v>116</v>
      </c>
      <c r="BT47">
        <v>840</v>
      </c>
      <c r="BU47" t="s">
        <v>109</v>
      </c>
      <c r="BV47">
        <v>488.1</v>
      </c>
      <c r="BW47">
        <v>186</v>
      </c>
      <c r="BX47">
        <v>1.3</v>
      </c>
      <c r="BY47" t="s">
        <v>109</v>
      </c>
      <c r="BZ47">
        <v>86</v>
      </c>
      <c r="CA47">
        <v>0.73</v>
      </c>
      <c r="CB47">
        <v>0</v>
      </c>
      <c r="CC47">
        <v>2</v>
      </c>
      <c r="CD47">
        <v>5</v>
      </c>
      <c r="CJ47">
        <v>1</v>
      </c>
    </row>
    <row r="48" spans="1:88" x14ac:dyDescent="0.25">
      <c r="A48">
        <v>394317</v>
      </c>
      <c r="B48">
        <v>322840</v>
      </c>
      <c r="C48" t="s">
        <v>2</v>
      </c>
      <c r="D48">
        <v>1</v>
      </c>
      <c r="E48">
        <v>1</v>
      </c>
      <c r="F48">
        <v>1</v>
      </c>
      <c r="G48">
        <v>71</v>
      </c>
      <c r="H48">
        <v>1</v>
      </c>
      <c r="I48">
        <v>0</v>
      </c>
      <c r="J48">
        <v>167.6</v>
      </c>
      <c r="K48">
        <v>201.2</v>
      </c>
      <c r="L48">
        <v>71.627525475475764</v>
      </c>
      <c r="M48" t="s">
        <v>111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2</v>
      </c>
      <c r="U48">
        <v>0</v>
      </c>
      <c r="V48">
        <v>3</v>
      </c>
      <c r="W48">
        <v>1</v>
      </c>
      <c r="X48">
        <v>6</v>
      </c>
      <c r="Y48">
        <v>3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 t="s">
        <v>109</v>
      </c>
      <c r="BN48" t="s">
        <v>109</v>
      </c>
      <c r="BO48">
        <v>8</v>
      </c>
      <c r="BP48">
        <v>12</v>
      </c>
      <c r="BQ48" t="s">
        <v>109</v>
      </c>
      <c r="BR48" t="s">
        <v>109</v>
      </c>
      <c r="BS48" t="s">
        <v>109</v>
      </c>
      <c r="BT48">
        <v>720</v>
      </c>
      <c r="BU48" t="s">
        <v>109</v>
      </c>
      <c r="BV48">
        <v>94.72</v>
      </c>
      <c r="BW48">
        <v>176</v>
      </c>
      <c r="BX48">
        <v>1.9</v>
      </c>
      <c r="BY48" t="s">
        <v>109</v>
      </c>
      <c r="BZ48">
        <v>86</v>
      </c>
      <c r="CA48">
        <v>0.78</v>
      </c>
      <c r="CB48">
        <v>0</v>
      </c>
      <c r="CC48">
        <v>2</v>
      </c>
      <c r="CD48">
        <v>4</v>
      </c>
      <c r="CJ48">
        <v>1</v>
      </c>
    </row>
    <row r="49" spans="1:88" x14ac:dyDescent="0.25">
      <c r="A49">
        <v>454930</v>
      </c>
      <c r="B49">
        <v>383453</v>
      </c>
      <c r="C49" t="s">
        <v>2</v>
      </c>
      <c r="D49">
        <v>1</v>
      </c>
      <c r="E49">
        <v>1</v>
      </c>
      <c r="F49">
        <v>1</v>
      </c>
      <c r="G49">
        <v>77</v>
      </c>
      <c r="H49">
        <v>0</v>
      </c>
      <c r="I49">
        <v>0</v>
      </c>
      <c r="J49">
        <v>177.8</v>
      </c>
      <c r="K49">
        <v>144.4</v>
      </c>
      <c r="L49">
        <v>45.677642375692912</v>
      </c>
      <c r="M49" t="s">
        <v>111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0</v>
      </c>
      <c r="V49">
        <v>3</v>
      </c>
      <c r="W49">
        <v>0</v>
      </c>
      <c r="X49">
        <v>4</v>
      </c>
      <c r="Y49">
        <v>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 t="s">
        <v>109</v>
      </c>
      <c r="BN49" t="s">
        <v>109</v>
      </c>
      <c r="BO49">
        <v>27</v>
      </c>
      <c r="BP49">
        <v>55</v>
      </c>
      <c r="BQ49" t="s">
        <v>109</v>
      </c>
      <c r="BR49" t="s">
        <v>109</v>
      </c>
      <c r="BS49">
        <v>487</v>
      </c>
      <c r="BT49">
        <v>495</v>
      </c>
      <c r="BU49" t="s">
        <v>109</v>
      </c>
      <c r="BV49">
        <v>129.6</v>
      </c>
      <c r="BW49">
        <v>216</v>
      </c>
      <c r="BX49">
        <v>1</v>
      </c>
      <c r="BY49">
        <v>0.08</v>
      </c>
      <c r="BZ49">
        <v>101</v>
      </c>
      <c r="CA49">
        <v>0.81</v>
      </c>
      <c r="CB49">
        <v>0</v>
      </c>
      <c r="CC49">
        <v>2</v>
      </c>
      <c r="CD49">
        <v>5</v>
      </c>
      <c r="CJ49">
        <v>1</v>
      </c>
    </row>
    <row r="50" spans="1:88" x14ac:dyDescent="0.25">
      <c r="A50">
        <v>634350</v>
      </c>
      <c r="B50">
        <v>562873</v>
      </c>
      <c r="C50" t="s">
        <v>2</v>
      </c>
      <c r="D50">
        <v>1</v>
      </c>
      <c r="E50">
        <v>1</v>
      </c>
      <c r="F50">
        <v>1</v>
      </c>
      <c r="G50">
        <v>71</v>
      </c>
      <c r="H50">
        <v>0</v>
      </c>
      <c r="I50">
        <v>0</v>
      </c>
      <c r="J50">
        <v>185.1</v>
      </c>
      <c r="K50">
        <v>85</v>
      </c>
      <c r="L50">
        <v>24.808818863808632</v>
      </c>
      <c r="M50" t="s">
        <v>109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4</v>
      </c>
      <c r="U50">
        <v>0</v>
      </c>
      <c r="V50">
        <v>3</v>
      </c>
      <c r="W50">
        <v>1</v>
      </c>
      <c r="X50">
        <v>5</v>
      </c>
      <c r="Y50">
        <v>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 t="s">
        <v>109</v>
      </c>
      <c r="BN50" t="s">
        <v>109</v>
      </c>
      <c r="BO50">
        <v>29</v>
      </c>
      <c r="BP50">
        <v>42</v>
      </c>
      <c r="BQ50" t="s">
        <v>109</v>
      </c>
      <c r="BR50" t="s">
        <v>109</v>
      </c>
      <c r="BS50">
        <v>792</v>
      </c>
      <c r="BT50" t="s">
        <v>109</v>
      </c>
      <c r="BU50" t="s">
        <v>109</v>
      </c>
      <c r="BV50">
        <v>1155</v>
      </c>
      <c r="BW50">
        <v>293</v>
      </c>
      <c r="BX50">
        <v>1.1000000000000001</v>
      </c>
      <c r="BY50" t="s">
        <v>109</v>
      </c>
      <c r="BZ50">
        <v>102</v>
      </c>
      <c r="CA50">
        <v>1.1499999999999999</v>
      </c>
      <c r="CB50">
        <v>0</v>
      </c>
      <c r="CC50">
        <v>1</v>
      </c>
      <c r="CD50">
        <v>4</v>
      </c>
      <c r="CE50">
        <v>5</v>
      </c>
      <c r="CJ50">
        <v>1</v>
      </c>
    </row>
    <row r="51" spans="1:88" x14ac:dyDescent="0.25">
      <c r="A51">
        <v>520726</v>
      </c>
      <c r="B51">
        <v>449249</v>
      </c>
      <c r="C51" t="s">
        <v>2</v>
      </c>
      <c r="D51">
        <v>1</v>
      </c>
      <c r="E51">
        <v>1</v>
      </c>
      <c r="F51">
        <v>1</v>
      </c>
      <c r="G51">
        <v>55</v>
      </c>
      <c r="H51">
        <v>1</v>
      </c>
      <c r="I51">
        <v>0</v>
      </c>
      <c r="J51">
        <v>180.3</v>
      </c>
      <c r="K51">
        <v>87.7</v>
      </c>
      <c r="L51">
        <v>26.977899962747728</v>
      </c>
      <c r="M51" t="s">
        <v>109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</v>
      </c>
      <c r="U51">
        <v>0</v>
      </c>
      <c r="V51">
        <v>3</v>
      </c>
      <c r="W51">
        <v>1</v>
      </c>
      <c r="X51">
        <v>3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 t="s">
        <v>109</v>
      </c>
      <c r="BN51" t="s">
        <v>109</v>
      </c>
      <c r="BO51">
        <v>29</v>
      </c>
      <c r="BP51">
        <v>25</v>
      </c>
      <c r="BQ51" t="s">
        <v>109</v>
      </c>
      <c r="BR51" t="s">
        <v>109</v>
      </c>
      <c r="BS51" t="s">
        <v>109</v>
      </c>
      <c r="BT51">
        <v>295</v>
      </c>
      <c r="BU51" t="s">
        <v>109</v>
      </c>
      <c r="BV51" t="s">
        <v>109</v>
      </c>
      <c r="BW51" t="s">
        <v>109</v>
      </c>
      <c r="BX51" t="s">
        <v>109</v>
      </c>
      <c r="BY51" t="s">
        <v>109</v>
      </c>
      <c r="BZ51">
        <v>109</v>
      </c>
      <c r="CA51">
        <v>0.74</v>
      </c>
      <c r="CB51">
        <v>1</v>
      </c>
      <c r="CC51">
        <v>2</v>
      </c>
      <c r="CD51">
        <v>5</v>
      </c>
      <c r="CE51">
        <v>5</v>
      </c>
      <c r="CJ51">
        <v>1</v>
      </c>
    </row>
    <row r="52" spans="1:88" x14ac:dyDescent="0.25">
      <c r="A52">
        <v>144089</v>
      </c>
      <c r="B52">
        <v>72612</v>
      </c>
      <c r="C52" t="s">
        <v>2</v>
      </c>
      <c r="D52">
        <v>0</v>
      </c>
      <c r="E52">
        <v>1</v>
      </c>
      <c r="F52">
        <v>1</v>
      </c>
      <c r="G52">
        <v>62</v>
      </c>
      <c r="H52">
        <v>1</v>
      </c>
      <c r="I52">
        <v>3</v>
      </c>
      <c r="J52">
        <v>170.2</v>
      </c>
      <c r="K52">
        <v>158.5</v>
      </c>
      <c r="L52">
        <v>54.715472638121184</v>
      </c>
      <c r="M52" t="s">
        <v>111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5</v>
      </c>
      <c r="U52">
        <v>0</v>
      </c>
      <c r="V52">
        <v>3</v>
      </c>
      <c r="W52">
        <v>2</v>
      </c>
      <c r="X52">
        <v>4</v>
      </c>
      <c r="Y52">
        <v>2</v>
      </c>
      <c r="Z52">
        <v>0</v>
      </c>
      <c r="AA52">
        <v>0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0</v>
      </c>
      <c r="BM52" t="s">
        <v>109</v>
      </c>
      <c r="BN52" t="s">
        <v>109</v>
      </c>
      <c r="BO52">
        <v>43</v>
      </c>
      <c r="BP52">
        <v>53</v>
      </c>
      <c r="BQ52" t="s">
        <v>109</v>
      </c>
      <c r="BR52" t="s">
        <v>109</v>
      </c>
      <c r="BS52">
        <v>365</v>
      </c>
      <c r="BT52">
        <v>367</v>
      </c>
      <c r="BU52">
        <v>17</v>
      </c>
      <c r="BV52" t="s">
        <v>109</v>
      </c>
      <c r="BW52" t="s">
        <v>109</v>
      </c>
      <c r="BX52">
        <v>1.7</v>
      </c>
      <c r="BY52">
        <v>0.13</v>
      </c>
      <c r="BZ52">
        <v>126</v>
      </c>
      <c r="CA52">
        <v>1.24</v>
      </c>
      <c r="CB52">
        <v>0</v>
      </c>
      <c r="CC52">
        <v>2</v>
      </c>
      <c r="CD52">
        <v>4</v>
      </c>
      <c r="CE52">
        <v>5</v>
      </c>
      <c r="CJ52">
        <v>1</v>
      </c>
    </row>
    <row r="53" spans="1:88" x14ac:dyDescent="0.25">
      <c r="A53">
        <v>8206536</v>
      </c>
      <c r="B53">
        <v>8135059</v>
      </c>
      <c r="C53" t="s">
        <v>2</v>
      </c>
      <c r="D53">
        <v>0</v>
      </c>
      <c r="E53">
        <v>1</v>
      </c>
      <c r="F53">
        <v>1</v>
      </c>
      <c r="G53">
        <v>36</v>
      </c>
      <c r="H53">
        <v>0</v>
      </c>
      <c r="I53">
        <v>2</v>
      </c>
      <c r="J53">
        <v>167.6</v>
      </c>
      <c r="K53">
        <v>72.2</v>
      </c>
      <c r="L53">
        <v>25.703316795871523</v>
      </c>
      <c r="M53" t="s">
        <v>109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</v>
      </c>
      <c r="U53">
        <v>0</v>
      </c>
      <c r="V53">
        <v>3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1</v>
      </c>
      <c r="BL53">
        <v>0</v>
      </c>
      <c r="BM53" t="s">
        <v>109</v>
      </c>
      <c r="BN53" t="s">
        <v>109</v>
      </c>
      <c r="BO53">
        <v>61</v>
      </c>
      <c r="BP53">
        <v>75</v>
      </c>
      <c r="BQ53" t="s">
        <v>109</v>
      </c>
      <c r="BR53" t="s">
        <v>109</v>
      </c>
      <c r="BS53">
        <v>578</v>
      </c>
      <c r="BT53">
        <v>681</v>
      </c>
      <c r="BU53" t="s">
        <v>109</v>
      </c>
      <c r="BV53">
        <v>706</v>
      </c>
      <c r="BW53">
        <v>385</v>
      </c>
      <c r="BX53">
        <v>0.8</v>
      </c>
      <c r="BY53" t="s">
        <v>109</v>
      </c>
      <c r="BZ53">
        <v>93</v>
      </c>
      <c r="CA53">
        <v>0.8</v>
      </c>
      <c r="CB53">
        <v>0</v>
      </c>
      <c r="CC53">
        <v>0</v>
      </c>
      <c r="CD53">
        <v>4</v>
      </c>
      <c r="CJ53">
        <v>1</v>
      </c>
    </row>
    <row r="54" spans="1:88" x14ac:dyDescent="0.25">
      <c r="A54">
        <v>877310</v>
      </c>
      <c r="B54">
        <v>805833</v>
      </c>
      <c r="C54" t="s">
        <v>2</v>
      </c>
      <c r="D54">
        <v>0</v>
      </c>
      <c r="E54">
        <v>1</v>
      </c>
      <c r="F54">
        <v>1</v>
      </c>
      <c r="G54">
        <v>59</v>
      </c>
      <c r="H54">
        <v>0</v>
      </c>
      <c r="I54">
        <v>1</v>
      </c>
      <c r="J54">
        <v>190.5</v>
      </c>
      <c r="K54">
        <v>134.80000000000001</v>
      </c>
      <c r="L54">
        <v>37.144963178815253</v>
      </c>
      <c r="M54" t="s">
        <v>112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</v>
      </c>
      <c r="U54">
        <v>0</v>
      </c>
      <c r="V54">
        <v>3</v>
      </c>
      <c r="W54">
        <v>0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1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</v>
      </c>
      <c r="BL54">
        <v>0</v>
      </c>
      <c r="BM54" t="s">
        <v>109</v>
      </c>
      <c r="BN54" t="s">
        <v>109</v>
      </c>
      <c r="BO54" t="s">
        <v>109</v>
      </c>
      <c r="BP54" t="s">
        <v>109</v>
      </c>
      <c r="BQ54">
        <v>13.486000000000001</v>
      </c>
      <c r="BR54" t="s">
        <v>109</v>
      </c>
      <c r="BS54" t="s">
        <v>109</v>
      </c>
      <c r="BT54" t="s">
        <v>109</v>
      </c>
      <c r="BU54" t="s">
        <v>109</v>
      </c>
      <c r="BV54">
        <v>371.9</v>
      </c>
      <c r="BW54">
        <v>214</v>
      </c>
      <c r="BX54">
        <v>1.3</v>
      </c>
      <c r="BY54">
        <v>0.15</v>
      </c>
      <c r="BZ54">
        <v>143</v>
      </c>
      <c r="CA54">
        <v>1.0900000000000001</v>
      </c>
      <c r="CB54">
        <v>1</v>
      </c>
      <c r="CC54">
        <v>3</v>
      </c>
      <c r="CD54">
        <v>5</v>
      </c>
      <c r="CJ54">
        <v>1</v>
      </c>
    </row>
    <row r="55" spans="1:88" x14ac:dyDescent="0.25">
      <c r="A55">
        <v>832577</v>
      </c>
      <c r="B55">
        <v>761100</v>
      </c>
      <c r="C55" t="s">
        <v>108</v>
      </c>
      <c r="D55">
        <v>0</v>
      </c>
      <c r="E55">
        <v>1</v>
      </c>
      <c r="F55">
        <v>1</v>
      </c>
      <c r="G55">
        <v>81</v>
      </c>
      <c r="H55">
        <v>1</v>
      </c>
      <c r="I55">
        <v>2</v>
      </c>
      <c r="J55">
        <v>154.9</v>
      </c>
      <c r="K55">
        <v>65.900000000000006</v>
      </c>
      <c r="L55">
        <v>27.465188186551558</v>
      </c>
      <c r="M55" t="s">
        <v>109</v>
      </c>
      <c r="N55">
        <v>0</v>
      </c>
      <c r="O55">
        <v>0</v>
      </c>
      <c r="P55">
        <v>0</v>
      </c>
      <c r="Q55">
        <v>0</v>
      </c>
      <c r="R55">
        <v>1</v>
      </c>
      <c r="S55">
        <v>8</v>
      </c>
      <c r="T55">
        <v>41</v>
      </c>
      <c r="U55">
        <v>0</v>
      </c>
      <c r="V55">
        <v>2</v>
      </c>
      <c r="W55">
        <v>0</v>
      </c>
      <c r="X55">
        <v>4</v>
      </c>
      <c r="Y55">
        <v>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0</v>
      </c>
      <c r="BM55" t="s">
        <v>109</v>
      </c>
      <c r="BN55" t="s">
        <v>109</v>
      </c>
      <c r="BO55">
        <v>10</v>
      </c>
      <c r="BP55">
        <v>21</v>
      </c>
      <c r="BQ55">
        <v>10.746</v>
      </c>
      <c r="BR55" t="s">
        <v>109</v>
      </c>
      <c r="BS55">
        <v>600.9</v>
      </c>
      <c r="BT55">
        <v>0.45</v>
      </c>
      <c r="BU55">
        <v>17</v>
      </c>
      <c r="BV55">
        <v>1414</v>
      </c>
      <c r="BW55">
        <v>394</v>
      </c>
      <c r="BX55">
        <v>1.4</v>
      </c>
      <c r="BY55">
        <v>0.13</v>
      </c>
      <c r="BZ55">
        <v>107</v>
      </c>
      <c r="CA55">
        <v>0.93</v>
      </c>
      <c r="CB55">
        <v>0</v>
      </c>
      <c r="CC55">
        <v>1</v>
      </c>
      <c r="CD55">
        <v>5</v>
      </c>
      <c r="CE55">
        <v>6</v>
      </c>
      <c r="CF55">
        <v>6</v>
      </c>
      <c r="CG55">
        <v>5</v>
      </c>
      <c r="CH55">
        <v>6</v>
      </c>
      <c r="CI55">
        <v>6</v>
      </c>
      <c r="CJ55">
        <v>2</v>
      </c>
    </row>
    <row r="56" spans="1:88" x14ac:dyDescent="0.25">
      <c r="A56">
        <v>277840</v>
      </c>
      <c r="B56">
        <v>206363</v>
      </c>
      <c r="C56" t="s">
        <v>108</v>
      </c>
      <c r="D56">
        <v>0</v>
      </c>
      <c r="E56">
        <v>1</v>
      </c>
      <c r="F56">
        <v>1</v>
      </c>
      <c r="G56">
        <v>88</v>
      </c>
      <c r="H56">
        <v>0</v>
      </c>
      <c r="I56">
        <v>0</v>
      </c>
      <c r="J56">
        <v>180.3</v>
      </c>
      <c r="K56">
        <v>87.7</v>
      </c>
      <c r="L56">
        <v>26.977899962747728</v>
      </c>
      <c r="M56" t="s">
        <v>109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2</v>
      </c>
      <c r="W56">
        <v>0</v>
      </c>
      <c r="X56">
        <v>7</v>
      </c>
      <c r="Y56">
        <v>4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">
        <v>109</v>
      </c>
      <c r="BN56" t="s">
        <v>109</v>
      </c>
      <c r="BO56" t="s">
        <v>117</v>
      </c>
      <c r="BP56">
        <v>15</v>
      </c>
      <c r="BQ56" t="s">
        <v>109</v>
      </c>
      <c r="BR56" t="s">
        <v>109</v>
      </c>
      <c r="BS56" t="s">
        <v>109</v>
      </c>
      <c r="BT56">
        <v>3.08</v>
      </c>
      <c r="BU56" t="s">
        <v>109</v>
      </c>
      <c r="BV56">
        <v>515.9</v>
      </c>
      <c r="BW56">
        <v>148</v>
      </c>
      <c r="BX56">
        <v>2.1</v>
      </c>
      <c r="BY56" t="s">
        <v>109</v>
      </c>
      <c r="BZ56">
        <v>101</v>
      </c>
      <c r="CA56">
        <v>0.97</v>
      </c>
      <c r="CB56">
        <v>1</v>
      </c>
      <c r="CC56">
        <v>2</v>
      </c>
      <c r="CD56">
        <v>5</v>
      </c>
      <c r="CJ56">
        <v>2</v>
      </c>
    </row>
    <row r="57" spans="1:88" x14ac:dyDescent="0.25">
      <c r="A57">
        <v>8144487</v>
      </c>
      <c r="B57">
        <v>8073010</v>
      </c>
      <c r="C57" t="s">
        <v>108</v>
      </c>
      <c r="D57">
        <v>0</v>
      </c>
      <c r="E57">
        <v>1</v>
      </c>
      <c r="F57">
        <v>1</v>
      </c>
      <c r="G57">
        <v>34</v>
      </c>
      <c r="H57">
        <v>0</v>
      </c>
      <c r="I57">
        <v>3</v>
      </c>
      <c r="J57">
        <v>149.9</v>
      </c>
      <c r="K57">
        <v>69.2</v>
      </c>
      <c r="L57">
        <v>30.796604006851794</v>
      </c>
      <c r="M57" t="s">
        <v>110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8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2</v>
      </c>
      <c r="BL57">
        <v>0</v>
      </c>
      <c r="BM57" t="s">
        <v>109</v>
      </c>
      <c r="BN57" t="s">
        <v>109</v>
      </c>
      <c r="BO57">
        <v>42</v>
      </c>
      <c r="BP57">
        <v>44</v>
      </c>
      <c r="BQ57" t="s">
        <v>109</v>
      </c>
      <c r="BR57" t="s">
        <v>109</v>
      </c>
      <c r="BS57">
        <v>497.7</v>
      </c>
      <c r="BT57">
        <v>1.18</v>
      </c>
      <c r="BU57" t="s">
        <v>109</v>
      </c>
      <c r="BV57">
        <v>577.4</v>
      </c>
      <c r="BW57">
        <v>404</v>
      </c>
      <c r="BX57" t="s">
        <v>109</v>
      </c>
      <c r="BY57" t="s">
        <v>109</v>
      </c>
      <c r="BZ57">
        <v>101</v>
      </c>
      <c r="CA57">
        <v>0.67</v>
      </c>
      <c r="CB57">
        <v>1</v>
      </c>
      <c r="CC57">
        <v>2</v>
      </c>
      <c r="CD57">
        <v>5</v>
      </c>
      <c r="CE57">
        <v>5</v>
      </c>
      <c r="CF57">
        <v>5</v>
      </c>
      <c r="CJ57">
        <v>2</v>
      </c>
    </row>
    <row r="58" spans="1:88" x14ac:dyDescent="0.25">
      <c r="A58">
        <v>242575</v>
      </c>
      <c r="B58">
        <v>171098</v>
      </c>
      <c r="C58" t="s">
        <v>108</v>
      </c>
      <c r="D58">
        <v>0</v>
      </c>
      <c r="E58">
        <v>1</v>
      </c>
      <c r="F58">
        <v>1</v>
      </c>
      <c r="G58">
        <v>86</v>
      </c>
      <c r="H58">
        <v>1</v>
      </c>
      <c r="I58">
        <v>0</v>
      </c>
      <c r="J58">
        <v>160</v>
      </c>
      <c r="K58">
        <v>60.6</v>
      </c>
      <c r="L58">
        <v>23.671874999999996</v>
      </c>
      <c r="M58" t="s">
        <v>109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</v>
      </c>
      <c r="U58">
        <v>0</v>
      </c>
      <c r="V58">
        <v>2</v>
      </c>
      <c r="W58">
        <v>1</v>
      </c>
      <c r="X58">
        <v>4</v>
      </c>
      <c r="Y58">
        <v>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 t="s">
        <v>109</v>
      </c>
      <c r="BN58">
        <v>63.5</v>
      </c>
      <c r="BO58">
        <v>30</v>
      </c>
      <c r="BP58">
        <v>51</v>
      </c>
      <c r="BQ58" t="s">
        <v>109</v>
      </c>
      <c r="BR58" t="s">
        <v>109</v>
      </c>
      <c r="BS58" t="s">
        <v>109</v>
      </c>
      <c r="BT58">
        <v>1.51</v>
      </c>
      <c r="BU58" t="s">
        <v>109</v>
      </c>
      <c r="BV58">
        <v>332.7</v>
      </c>
      <c r="BW58">
        <v>312</v>
      </c>
      <c r="BX58">
        <v>118</v>
      </c>
      <c r="BY58">
        <v>7.0000000000000007E-2</v>
      </c>
      <c r="BZ58">
        <v>134</v>
      </c>
      <c r="CA58">
        <v>0.66</v>
      </c>
      <c r="CB58">
        <v>1</v>
      </c>
      <c r="CC58">
        <v>2</v>
      </c>
      <c r="CD58">
        <v>5</v>
      </c>
      <c r="CE58">
        <v>5</v>
      </c>
      <c r="CJ58">
        <v>2</v>
      </c>
    </row>
    <row r="59" spans="1:88" x14ac:dyDescent="0.25">
      <c r="A59">
        <v>700084</v>
      </c>
      <c r="B59">
        <v>628607</v>
      </c>
      <c r="C59" t="s">
        <v>2</v>
      </c>
      <c r="D59">
        <v>1</v>
      </c>
      <c r="E59">
        <v>1</v>
      </c>
      <c r="F59">
        <v>1</v>
      </c>
      <c r="G59">
        <v>67</v>
      </c>
      <c r="H59">
        <v>1</v>
      </c>
      <c r="I59">
        <v>3</v>
      </c>
      <c r="J59">
        <v>162.6</v>
      </c>
      <c r="K59">
        <v>59.6</v>
      </c>
      <c r="L59">
        <v>22.542660850962758</v>
      </c>
      <c r="M59" t="s">
        <v>109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6</v>
      </c>
      <c r="U59">
        <v>0</v>
      </c>
      <c r="V59">
        <v>3</v>
      </c>
      <c r="W59">
        <v>0</v>
      </c>
      <c r="X59">
        <v>2</v>
      </c>
      <c r="Y59">
        <v>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2</v>
      </c>
      <c r="BL59">
        <v>0</v>
      </c>
      <c r="BM59" t="s">
        <v>109</v>
      </c>
      <c r="BN59" t="s">
        <v>109</v>
      </c>
      <c r="BO59">
        <v>18</v>
      </c>
      <c r="BP59">
        <v>44</v>
      </c>
      <c r="BQ59" t="s">
        <v>109</v>
      </c>
      <c r="BR59" t="s">
        <v>109</v>
      </c>
      <c r="BS59">
        <v>463.2</v>
      </c>
      <c r="BT59">
        <v>0.56000000000000005</v>
      </c>
      <c r="BU59" t="s">
        <v>109</v>
      </c>
      <c r="BV59">
        <v>643.6</v>
      </c>
      <c r="BW59" t="s">
        <v>109</v>
      </c>
      <c r="BX59">
        <v>0.9</v>
      </c>
      <c r="BY59">
        <v>0.06</v>
      </c>
      <c r="BZ59">
        <v>116</v>
      </c>
      <c r="CA59">
        <v>0.62</v>
      </c>
      <c r="CB59">
        <v>0</v>
      </c>
      <c r="CC59">
        <v>0</v>
      </c>
      <c r="CD59">
        <v>5</v>
      </c>
      <c r="CE59">
        <v>5</v>
      </c>
      <c r="CJ59">
        <v>2</v>
      </c>
    </row>
    <row r="60" spans="1:88" x14ac:dyDescent="0.25">
      <c r="A60">
        <v>8204407</v>
      </c>
      <c r="B60">
        <v>8132930</v>
      </c>
      <c r="C60" t="s">
        <v>2</v>
      </c>
      <c r="D60">
        <v>1</v>
      </c>
      <c r="E60">
        <v>1</v>
      </c>
      <c r="F60">
        <v>1</v>
      </c>
      <c r="G60">
        <v>77</v>
      </c>
      <c r="H60">
        <v>1</v>
      </c>
      <c r="I60">
        <v>2</v>
      </c>
      <c r="J60">
        <v>149.9</v>
      </c>
      <c r="K60">
        <v>47</v>
      </c>
      <c r="L60">
        <v>20.916768617370437</v>
      </c>
      <c r="M60" t="s">
        <v>109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38</v>
      </c>
      <c r="U60">
        <v>0</v>
      </c>
      <c r="V60">
        <v>3</v>
      </c>
      <c r="W60">
        <v>0</v>
      </c>
      <c r="X60">
        <v>3</v>
      </c>
      <c r="Y60">
        <v>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 t="s">
        <v>109</v>
      </c>
      <c r="BN60" t="s">
        <v>109</v>
      </c>
      <c r="BO60">
        <v>47</v>
      </c>
      <c r="BP60">
        <v>26</v>
      </c>
      <c r="BQ60" t="s">
        <v>109</v>
      </c>
      <c r="BR60" t="s">
        <v>109</v>
      </c>
      <c r="BS60" t="s">
        <v>109</v>
      </c>
      <c r="BT60" t="s">
        <v>109</v>
      </c>
      <c r="BU60">
        <v>4</v>
      </c>
      <c r="BV60" t="s">
        <v>109</v>
      </c>
      <c r="BW60" t="s">
        <v>109</v>
      </c>
      <c r="BX60" t="s">
        <v>109</v>
      </c>
      <c r="BY60" t="s">
        <v>109</v>
      </c>
      <c r="BZ60">
        <v>257</v>
      </c>
      <c r="CA60">
        <v>0.35</v>
      </c>
      <c r="CB60">
        <v>1</v>
      </c>
      <c r="CC60">
        <v>2</v>
      </c>
      <c r="CD60">
        <v>5</v>
      </c>
      <c r="CE60">
        <v>6</v>
      </c>
      <c r="CF60">
        <v>6</v>
      </c>
      <c r="CG60">
        <v>6</v>
      </c>
      <c r="CH60">
        <v>6</v>
      </c>
      <c r="CI60">
        <v>5</v>
      </c>
      <c r="CJ60">
        <v>2</v>
      </c>
    </row>
    <row r="61" spans="1:88" x14ac:dyDescent="0.25">
      <c r="A61">
        <v>8204927</v>
      </c>
      <c r="B61">
        <v>8133450</v>
      </c>
      <c r="C61" t="s">
        <v>2</v>
      </c>
      <c r="D61">
        <v>1</v>
      </c>
      <c r="E61">
        <v>1</v>
      </c>
      <c r="F61">
        <v>1</v>
      </c>
      <c r="G61">
        <v>34</v>
      </c>
      <c r="H61">
        <v>1</v>
      </c>
      <c r="I61">
        <v>3</v>
      </c>
      <c r="J61">
        <v>167.6</v>
      </c>
      <c r="K61">
        <v>113.9</v>
      </c>
      <c r="L61">
        <v>40.548584252766851</v>
      </c>
      <c r="M61" t="s">
        <v>111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7</v>
      </c>
      <c r="U61">
        <v>0</v>
      </c>
      <c r="V61">
        <v>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0</v>
      </c>
      <c r="BM61">
        <v>5.8</v>
      </c>
      <c r="BN61" t="s">
        <v>109</v>
      </c>
      <c r="BO61">
        <v>64</v>
      </c>
      <c r="BP61">
        <v>87</v>
      </c>
      <c r="BQ61" t="s">
        <v>109</v>
      </c>
      <c r="BR61" t="s">
        <v>109</v>
      </c>
      <c r="BS61">
        <v>330</v>
      </c>
      <c r="BT61" t="s">
        <v>109</v>
      </c>
      <c r="BU61" t="s">
        <v>109</v>
      </c>
      <c r="BV61">
        <v>208.7</v>
      </c>
      <c r="BW61">
        <v>373</v>
      </c>
      <c r="BX61">
        <v>1.4</v>
      </c>
      <c r="BY61" t="s">
        <v>109</v>
      </c>
      <c r="BZ61">
        <v>119</v>
      </c>
      <c r="CA61">
        <v>0.61</v>
      </c>
      <c r="CB61">
        <v>1</v>
      </c>
      <c r="CC61">
        <v>3</v>
      </c>
      <c r="CD61">
        <v>5</v>
      </c>
      <c r="CE61">
        <v>5</v>
      </c>
      <c r="CF61">
        <v>5</v>
      </c>
      <c r="CJ61">
        <v>2</v>
      </c>
    </row>
    <row r="62" spans="1:88" x14ac:dyDescent="0.25">
      <c r="A62">
        <v>294897</v>
      </c>
      <c r="B62">
        <v>223420</v>
      </c>
      <c r="C62" t="s">
        <v>2</v>
      </c>
      <c r="D62">
        <v>1</v>
      </c>
      <c r="E62">
        <v>1</v>
      </c>
      <c r="F62">
        <v>1</v>
      </c>
      <c r="G62">
        <v>81</v>
      </c>
      <c r="H62">
        <v>0</v>
      </c>
      <c r="I62">
        <v>0</v>
      </c>
      <c r="J62">
        <v>180.3</v>
      </c>
      <c r="K62">
        <v>106.3</v>
      </c>
      <c r="L62">
        <v>32.699552634436529</v>
      </c>
      <c r="M62" t="s">
        <v>110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5</v>
      </c>
      <c r="U62">
        <v>0</v>
      </c>
      <c r="V62">
        <v>3</v>
      </c>
      <c r="W62">
        <v>0</v>
      </c>
      <c r="X62">
        <v>5</v>
      </c>
      <c r="Y62">
        <v>4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0</v>
      </c>
      <c r="AU62">
        <v>1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2</v>
      </c>
      <c r="BL62">
        <v>0</v>
      </c>
      <c r="BM62" t="s">
        <v>109</v>
      </c>
      <c r="BN62" t="s">
        <v>109</v>
      </c>
      <c r="BO62">
        <v>32</v>
      </c>
      <c r="BP62">
        <v>38</v>
      </c>
      <c r="BQ62" t="s">
        <v>109</v>
      </c>
      <c r="BR62" t="s">
        <v>109</v>
      </c>
      <c r="BS62">
        <v>269</v>
      </c>
      <c r="BT62">
        <v>392</v>
      </c>
      <c r="BU62" t="s">
        <v>109</v>
      </c>
      <c r="BV62">
        <v>465.6</v>
      </c>
      <c r="BW62">
        <v>214</v>
      </c>
      <c r="BX62">
        <v>3</v>
      </c>
      <c r="BY62">
        <v>0.24</v>
      </c>
      <c r="BZ62">
        <v>193</v>
      </c>
      <c r="CA62">
        <v>1.1599999999999999</v>
      </c>
      <c r="CB62">
        <v>1</v>
      </c>
      <c r="CC62">
        <v>3</v>
      </c>
      <c r="CD62">
        <v>5</v>
      </c>
      <c r="CE62">
        <v>5</v>
      </c>
      <c r="CJ62">
        <v>2</v>
      </c>
    </row>
    <row r="63" spans="1:88" x14ac:dyDescent="0.25">
      <c r="A63">
        <v>8196887</v>
      </c>
      <c r="B63">
        <v>8125410</v>
      </c>
      <c r="C63" t="s">
        <v>108</v>
      </c>
      <c r="D63">
        <v>0</v>
      </c>
      <c r="E63">
        <v>1</v>
      </c>
      <c r="F63">
        <v>1</v>
      </c>
      <c r="G63">
        <v>72</v>
      </c>
      <c r="H63">
        <v>0</v>
      </c>
      <c r="I63">
        <v>0</v>
      </c>
      <c r="J63">
        <v>170.2</v>
      </c>
      <c r="K63">
        <v>94.7</v>
      </c>
      <c r="L63">
        <v>32.691200371167675</v>
      </c>
      <c r="M63" t="s">
        <v>110</v>
      </c>
      <c r="N63">
        <v>0</v>
      </c>
      <c r="O63">
        <v>0</v>
      </c>
      <c r="P63">
        <v>0</v>
      </c>
      <c r="Q63">
        <v>0</v>
      </c>
      <c r="R63">
        <v>1</v>
      </c>
      <c r="S63">
        <v>19</v>
      </c>
      <c r="T63">
        <v>23</v>
      </c>
      <c r="U63">
        <v>1</v>
      </c>
      <c r="V63">
        <v>2</v>
      </c>
      <c r="W63">
        <v>0</v>
      </c>
      <c r="X63">
        <v>4</v>
      </c>
      <c r="Y63">
        <v>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0</v>
      </c>
      <c r="AU63">
        <v>1</v>
      </c>
      <c r="AV63">
        <v>1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6.4</v>
      </c>
      <c r="BN63" t="s">
        <v>109</v>
      </c>
      <c r="BO63">
        <v>35</v>
      </c>
      <c r="BP63">
        <v>36</v>
      </c>
      <c r="BQ63">
        <v>5.3109999999999999</v>
      </c>
      <c r="BR63">
        <v>6.95</v>
      </c>
      <c r="BS63">
        <v>711.4</v>
      </c>
      <c r="BT63">
        <v>0.62</v>
      </c>
      <c r="BU63">
        <v>36</v>
      </c>
      <c r="BV63">
        <v>1860</v>
      </c>
      <c r="BW63">
        <v>319</v>
      </c>
      <c r="BX63" t="s">
        <v>109</v>
      </c>
      <c r="BY63">
        <v>0.16</v>
      </c>
      <c r="BZ63">
        <v>130</v>
      </c>
      <c r="CA63">
        <v>0.56000000000000005</v>
      </c>
      <c r="CB63">
        <v>0</v>
      </c>
      <c r="CC63">
        <v>2</v>
      </c>
      <c r="CD63">
        <v>6</v>
      </c>
      <c r="CE63">
        <v>6</v>
      </c>
      <c r="CF63">
        <v>6</v>
      </c>
      <c r="CG63">
        <v>7</v>
      </c>
      <c r="CH63">
        <v>7</v>
      </c>
      <c r="CJ63">
        <v>8</v>
      </c>
    </row>
    <row r="64" spans="1:88" x14ac:dyDescent="0.25">
      <c r="A64">
        <v>8206526</v>
      </c>
      <c r="B64">
        <v>8135049</v>
      </c>
      <c r="C64" t="s">
        <v>2</v>
      </c>
      <c r="D64">
        <v>0</v>
      </c>
      <c r="E64">
        <v>1</v>
      </c>
      <c r="F64">
        <v>1</v>
      </c>
      <c r="G64">
        <v>52</v>
      </c>
      <c r="H64">
        <v>0</v>
      </c>
      <c r="I64">
        <v>3</v>
      </c>
      <c r="J64">
        <v>170.2</v>
      </c>
      <c r="K64">
        <v>128.80000000000001</v>
      </c>
      <c r="L64">
        <v>44.462794169022139</v>
      </c>
      <c r="M64" t="s">
        <v>111</v>
      </c>
      <c r="N64">
        <v>0</v>
      </c>
      <c r="O64">
        <v>0</v>
      </c>
      <c r="P64">
        <v>0</v>
      </c>
      <c r="Q64">
        <v>0</v>
      </c>
      <c r="R64">
        <v>1</v>
      </c>
      <c r="S64">
        <v>4</v>
      </c>
      <c r="T64">
        <v>4</v>
      </c>
      <c r="U64">
        <v>1</v>
      </c>
      <c r="V64">
        <v>3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6.3</v>
      </c>
      <c r="BN64" t="s">
        <v>109</v>
      </c>
      <c r="BO64">
        <v>55</v>
      </c>
      <c r="BP64">
        <v>95</v>
      </c>
      <c r="BQ64" t="s">
        <v>109</v>
      </c>
      <c r="BR64" t="s">
        <v>109</v>
      </c>
      <c r="BS64" t="s">
        <v>109</v>
      </c>
      <c r="BT64">
        <v>482</v>
      </c>
      <c r="BU64" t="s">
        <v>109</v>
      </c>
      <c r="BV64">
        <v>4368</v>
      </c>
      <c r="BW64">
        <v>872</v>
      </c>
      <c r="BX64">
        <v>1.2</v>
      </c>
      <c r="BY64" t="s">
        <v>109</v>
      </c>
      <c r="BZ64">
        <v>140</v>
      </c>
      <c r="CA64">
        <v>1.25</v>
      </c>
      <c r="CB64">
        <v>0</v>
      </c>
      <c r="CC64">
        <v>3</v>
      </c>
      <c r="CD64">
        <v>6</v>
      </c>
      <c r="CE64">
        <v>6</v>
      </c>
      <c r="CJ64">
        <v>8</v>
      </c>
    </row>
    <row r="65" spans="1:88" x14ac:dyDescent="0.25">
      <c r="A65">
        <v>852713</v>
      </c>
      <c r="B65">
        <v>781236</v>
      </c>
      <c r="C65" t="s">
        <v>108</v>
      </c>
      <c r="D65">
        <v>0</v>
      </c>
      <c r="E65">
        <v>1</v>
      </c>
      <c r="F65">
        <v>1</v>
      </c>
      <c r="G65">
        <v>93</v>
      </c>
      <c r="H65">
        <v>1</v>
      </c>
      <c r="I65">
        <v>0</v>
      </c>
      <c r="J65">
        <v>162.6</v>
      </c>
      <c r="K65">
        <v>67.8</v>
      </c>
      <c r="L65">
        <v>25.644167880793201</v>
      </c>
      <c r="M65" t="s">
        <v>109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</v>
      </c>
      <c r="U65">
        <v>0</v>
      </c>
      <c r="V65">
        <v>2</v>
      </c>
      <c r="W65">
        <v>0</v>
      </c>
      <c r="X65">
        <v>5</v>
      </c>
      <c r="Y65">
        <v>4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1</v>
      </c>
      <c r="AV65">
        <v>1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 t="s">
        <v>109</v>
      </c>
      <c r="BN65" t="s">
        <v>109</v>
      </c>
      <c r="BO65">
        <v>24</v>
      </c>
      <c r="BP65">
        <v>30</v>
      </c>
      <c r="BQ65" t="s">
        <v>109</v>
      </c>
      <c r="BR65">
        <v>1.05</v>
      </c>
      <c r="BS65">
        <v>482.9</v>
      </c>
      <c r="BT65">
        <v>1.91</v>
      </c>
      <c r="BU65" t="s">
        <v>109</v>
      </c>
      <c r="BV65">
        <v>52.23</v>
      </c>
      <c r="BW65">
        <v>233</v>
      </c>
      <c r="BX65">
        <v>1.5</v>
      </c>
      <c r="BY65">
        <v>0.11</v>
      </c>
      <c r="BZ65">
        <v>98</v>
      </c>
      <c r="CA65">
        <v>0.75</v>
      </c>
      <c r="CB65">
        <v>1</v>
      </c>
      <c r="CC65">
        <v>2</v>
      </c>
      <c r="CD65">
        <v>6</v>
      </c>
      <c r="CE65">
        <v>5</v>
      </c>
      <c r="CJ65">
        <v>2</v>
      </c>
    </row>
    <row r="66" spans="1:88" x14ac:dyDescent="0.25">
      <c r="A66">
        <v>780181</v>
      </c>
      <c r="B66">
        <v>708704</v>
      </c>
      <c r="C66" t="s">
        <v>2</v>
      </c>
      <c r="D66">
        <v>1</v>
      </c>
      <c r="E66">
        <v>1</v>
      </c>
      <c r="F66">
        <v>1</v>
      </c>
      <c r="G66">
        <v>89</v>
      </c>
      <c r="H66">
        <v>1</v>
      </c>
      <c r="I66">
        <v>0</v>
      </c>
      <c r="J66">
        <v>157.5</v>
      </c>
      <c r="K66">
        <v>60.7</v>
      </c>
      <c r="L66">
        <v>24.469639707734949</v>
      </c>
      <c r="M66" t="s">
        <v>109</v>
      </c>
      <c r="N66">
        <v>0</v>
      </c>
      <c r="O66">
        <v>0</v>
      </c>
      <c r="P66">
        <v>0</v>
      </c>
      <c r="Q66">
        <v>0</v>
      </c>
      <c r="R66">
        <v>1</v>
      </c>
      <c r="S66">
        <v>5</v>
      </c>
      <c r="T66">
        <v>15</v>
      </c>
      <c r="U66">
        <v>0</v>
      </c>
      <c r="V66">
        <v>3</v>
      </c>
      <c r="W66">
        <v>0</v>
      </c>
      <c r="X66">
        <v>7</v>
      </c>
      <c r="Y66">
        <v>4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 t="s">
        <v>109</v>
      </c>
      <c r="BN66" t="s">
        <v>109</v>
      </c>
      <c r="BO66">
        <v>40</v>
      </c>
      <c r="BP66">
        <v>50</v>
      </c>
      <c r="BQ66">
        <v>0.62</v>
      </c>
      <c r="BR66" t="s">
        <v>109</v>
      </c>
      <c r="BS66" t="s">
        <v>109</v>
      </c>
      <c r="BT66">
        <v>1103</v>
      </c>
      <c r="BU66">
        <v>1</v>
      </c>
      <c r="BV66">
        <v>101.8</v>
      </c>
      <c r="BW66">
        <v>254</v>
      </c>
      <c r="BX66">
        <v>1.3</v>
      </c>
      <c r="BY66">
        <v>0.65</v>
      </c>
      <c r="BZ66">
        <v>113</v>
      </c>
      <c r="CA66">
        <v>1.34</v>
      </c>
      <c r="CB66">
        <v>1</v>
      </c>
      <c r="CC66">
        <v>2</v>
      </c>
      <c r="CD66">
        <v>6</v>
      </c>
      <c r="CE66">
        <v>5</v>
      </c>
      <c r="CF66">
        <v>5</v>
      </c>
      <c r="CG66">
        <v>5</v>
      </c>
      <c r="CJ66">
        <v>2</v>
      </c>
    </row>
    <row r="67" spans="1:88" x14ac:dyDescent="0.25">
      <c r="A67">
        <v>8204932</v>
      </c>
      <c r="B67">
        <v>8133455</v>
      </c>
      <c r="C67" t="s">
        <v>2</v>
      </c>
      <c r="D67">
        <v>1</v>
      </c>
      <c r="E67">
        <v>1</v>
      </c>
      <c r="F67">
        <v>1</v>
      </c>
      <c r="G67">
        <v>47</v>
      </c>
      <c r="H67">
        <v>0</v>
      </c>
      <c r="I67">
        <v>3</v>
      </c>
      <c r="J67">
        <v>175.3</v>
      </c>
      <c r="K67">
        <v>116.3</v>
      </c>
      <c r="L67">
        <v>37.845642495677687</v>
      </c>
      <c r="M67" t="s">
        <v>112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33</v>
      </c>
      <c r="U67">
        <v>1</v>
      </c>
      <c r="V67">
        <v>3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1</v>
      </c>
      <c r="BM67">
        <v>7.5</v>
      </c>
      <c r="BN67" t="s">
        <v>109</v>
      </c>
      <c r="BO67">
        <v>61</v>
      </c>
      <c r="BP67">
        <v>138</v>
      </c>
      <c r="BQ67" t="s">
        <v>109</v>
      </c>
      <c r="BR67" t="s">
        <v>109</v>
      </c>
      <c r="BS67">
        <v>662</v>
      </c>
      <c r="BT67">
        <v>848</v>
      </c>
      <c r="BU67" t="s">
        <v>109</v>
      </c>
      <c r="BV67">
        <v>1681</v>
      </c>
      <c r="BW67">
        <v>890</v>
      </c>
      <c r="BX67">
        <v>1.2</v>
      </c>
      <c r="BY67">
        <v>0.46</v>
      </c>
      <c r="BZ67">
        <v>148</v>
      </c>
      <c r="CA67">
        <v>0.77</v>
      </c>
      <c r="CB67">
        <v>1</v>
      </c>
      <c r="CC67">
        <v>3</v>
      </c>
      <c r="CD67">
        <v>6</v>
      </c>
      <c r="CE67">
        <v>7</v>
      </c>
      <c r="CF67">
        <v>7</v>
      </c>
      <c r="CG67">
        <v>7</v>
      </c>
      <c r="CH67">
        <v>7</v>
      </c>
      <c r="CI67">
        <v>7</v>
      </c>
      <c r="CJ67">
        <v>8</v>
      </c>
    </row>
    <row r="68" spans="1:88" x14ac:dyDescent="0.25">
      <c r="A68">
        <v>626757</v>
      </c>
      <c r="B68">
        <v>555280</v>
      </c>
      <c r="C68" t="s">
        <v>108</v>
      </c>
      <c r="D68">
        <v>0</v>
      </c>
      <c r="E68">
        <v>1</v>
      </c>
      <c r="F68">
        <v>2</v>
      </c>
      <c r="G68">
        <v>55</v>
      </c>
      <c r="H68">
        <v>1</v>
      </c>
      <c r="I68">
        <v>0</v>
      </c>
      <c r="J68">
        <v>157.5</v>
      </c>
      <c r="K68">
        <v>75.599999999999994</v>
      </c>
      <c r="L68">
        <v>30.476190476190474</v>
      </c>
      <c r="M68" t="s">
        <v>110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</v>
      </c>
      <c r="W68">
        <v>1</v>
      </c>
      <c r="X68">
        <v>2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1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">
        <v>109</v>
      </c>
      <c r="BN68" t="s">
        <v>109</v>
      </c>
      <c r="BO68">
        <v>22</v>
      </c>
      <c r="BP68">
        <v>26</v>
      </c>
      <c r="BQ68" t="s">
        <v>109</v>
      </c>
      <c r="BR68">
        <v>0.59</v>
      </c>
      <c r="BS68" t="s">
        <v>109</v>
      </c>
      <c r="BT68">
        <v>0.34</v>
      </c>
      <c r="BU68" t="s">
        <v>109</v>
      </c>
      <c r="BV68">
        <v>171.8</v>
      </c>
      <c r="BW68">
        <v>299</v>
      </c>
      <c r="BX68">
        <v>1.7</v>
      </c>
      <c r="BY68" t="s">
        <v>109</v>
      </c>
      <c r="BZ68">
        <v>208</v>
      </c>
      <c r="CA68">
        <v>0.53</v>
      </c>
      <c r="CB68">
        <v>1</v>
      </c>
      <c r="CC68">
        <v>4</v>
      </c>
      <c r="CD68">
        <v>3</v>
      </c>
      <c r="CJ68">
        <v>1</v>
      </c>
    </row>
    <row r="69" spans="1:88" x14ac:dyDescent="0.25">
      <c r="A69">
        <v>8086680</v>
      </c>
      <c r="B69">
        <v>8015203</v>
      </c>
      <c r="C69" t="s">
        <v>2</v>
      </c>
      <c r="D69">
        <v>1</v>
      </c>
      <c r="E69">
        <v>1</v>
      </c>
      <c r="F69">
        <v>2</v>
      </c>
      <c r="G69">
        <v>56</v>
      </c>
      <c r="H69">
        <v>0</v>
      </c>
      <c r="I69">
        <v>3</v>
      </c>
      <c r="J69">
        <v>170.2</v>
      </c>
      <c r="K69">
        <v>113.3</v>
      </c>
      <c r="L69">
        <v>39.112069715451923</v>
      </c>
      <c r="M69" t="s">
        <v>112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3</v>
      </c>
      <c r="W69">
        <v>0</v>
      </c>
      <c r="X69">
        <v>2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1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">
        <v>109</v>
      </c>
      <c r="BN69" t="s">
        <v>109</v>
      </c>
      <c r="BO69" t="s">
        <v>109</v>
      </c>
      <c r="BP69" t="s">
        <v>109</v>
      </c>
      <c r="BQ69" t="s">
        <v>109</v>
      </c>
      <c r="BR69" t="s">
        <v>109</v>
      </c>
      <c r="BS69" t="s">
        <v>109</v>
      </c>
      <c r="BT69" t="s">
        <v>109</v>
      </c>
      <c r="BU69" t="s">
        <v>109</v>
      </c>
      <c r="BV69" t="s">
        <v>109</v>
      </c>
      <c r="BW69" t="s">
        <v>109</v>
      </c>
      <c r="BX69" t="s">
        <v>109</v>
      </c>
      <c r="BY69" t="s">
        <v>109</v>
      </c>
      <c r="BZ69" t="s">
        <v>109</v>
      </c>
      <c r="CA69" t="s">
        <v>109</v>
      </c>
      <c r="CB69">
        <v>0</v>
      </c>
      <c r="CC69">
        <v>3</v>
      </c>
      <c r="CD69">
        <v>3</v>
      </c>
      <c r="CJ69">
        <v>1</v>
      </c>
    </row>
    <row r="70" spans="1:88" x14ac:dyDescent="0.25">
      <c r="A70">
        <v>668579</v>
      </c>
      <c r="B70">
        <v>597102</v>
      </c>
      <c r="C70" t="s">
        <v>108</v>
      </c>
      <c r="D70">
        <v>0</v>
      </c>
      <c r="E70">
        <v>1</v>
      </c>
      <c r="F70">
        <v>1</v>
      </c>
      <c r="G70">
        <v>84</v>
      </c>
      <c r="H70">
        <v>1</v>
      </c>
      <c r="I70">
        <v>2</v>
      </c>
      <c r="J70">
        <v>152.4</v>
      </c>
      <c r="K70">
        <v>45.2</v>
      </c>
      <c r="L70">
        <v>19.461150033411176</v>
      </c>
      <c r="M70" t="s">
        <v>109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4</v>
      </c>
      <c r="U70">
        <v>0</v>
      </c>
      <c r="V70">
        <v>2</v>
      </c>
      <c r="W70">
        <v>0</v>
      </c>
      <c r="X70">
        <v>5</v>
      </c>
      <c r="Y70">
        <v>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2</v>
      </c>
      <c r="BL70">
        <v>0</v>
      </c>
      <c r="BM70" t="s">
        <v>109</v>
      </c>
      <c r="BN70">
        <v>36</v>
      </c>
      <c r="BO70">
        <v>10</v>
      </c>
      <c r="BP70">
        <v>23</v>
      </c>
      <c r="BQ70" t="s">
        <v>109</v>
      </c>
      <c r="BR70" t="s">
        <v>109</v>
      </c>
      <c r="BS70" t="s">
        <v>109</v>
      </c>
      <c r="BT70" t="s">
        <v>109</v>
      </c>
      <c r="BU70" t="s">
        <v>109</v>
      </c>
      <c r="BV70">
        <v>1261</v>
      </c>
      <c r="BW70">
        <v>182</v>
      </c>
      <c r="BX70">
        <v>36</v>
      </c>
      <c r="BY70" t="s">
        <v>109</v>
      </c>
      <c r="BZ70">
        <v>141</v>
      </c>
      <c r="CA70">
        <v>0.82</v>
      </c>
      <c r="CB70">
        <v>0</v>
      </c>
      <c r="CC70">
        <v>2</v>
      </c>
      <c r="CD70">
        <v>4</v>
      </c>
      <c r="CE70">
        <v>4</v>
      </c>
      <c r="CJ70">
        <v>1</v>
      </c>
    </row>
    <row r="71" spans="1:88" x14ac:dyDescent="0.25">
      <c r="A71">
        <v>8103550</v>
      </c>
      <c r="B71">
        <v>8032073</v>
      </c>
      <c r="C71" t="s">
        <v>108</v>
      </c>
      <c r="D71">
        <v>0</v>
      </c>
      <c r="E71">
        <v>1</v>
      </c>
      <c r="F71">
        <v>1</v>
      </c>
      <c r="G71">
        <v>39</v>
      </c>
      <c r="H71">
        <v>1</v>
      </c>
      <c r="I71">
        <v>0</v>
      </c>
      <c r="J71">
        <v>165.1</v>
      </c>
      <c r="K71">
        <v>61.6</v>
      </c>
      <c r="L71">
        <v>22.598861765770867</v>
      </c>
      <c r="M71" t="s">
        <v>109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</v>
      </c>
      <c r="U71">
        <v>0</v>
      </c>
      <c r="V71">
        <v>2</v>
      </c>
      <c r="W71">
        <v>0</v>
      </c>
      <c r="X71">
        <v>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2</v>
      </c>
      <c r="BL71">
        <v>0</v>
      </c>
      <c r="BM71">
        <v>12.7</v>
      </c>
      <c r="BN71" t="s">
        <v>109</v>
      </c>
      <c r="BO71">
        <v>364</v>
      </c>
      <c r="BP71">
        <v>504</v>
      </c>
      <c r="BQ71" t="s">
        <v>109</v>
      </c>
      <c r="BR71" t="s">
        <v>109</v>
      </c>
      <c r="BS71" t="s">
        <v>109</v>
      </c>
      <c r="BT71">
        <v>0.34</v>
      </c>
      <c r="BU71" t="s">
        <v>109</v>
      </c>
      <c r="BV71">
        <v>1504</v>
      </c>
      <c r="BW71">
        <v>463</v>
      </c>
      <c r="BX71" t="s">
        <v>109</v>
      </c>
      <c r="BY71">
        <v>0.2</v>
      </c>
      <c r="BZ71">
        <v>303</v>
      </c>
      <c r="CA71">
        <v>0.74</v>
      </c>
      <c r="CB71">
        <v>0</v>
      </c>
      <c r="CC71">
        <v>1</v>
      </c>
      <c r="CD71">
        <v>4</v>
      </c>
      <c r="CE71">
        <v>4</v>
      </c>
      <c r="CJ71">
        <v>1</v>
      </c>
    </row>
    <row r="72" spans="1:88" x14ac:dyDescent="0.25">
      <c r="A72">
        <v>266441</v>
      </c>
      <c r="B72">
        <v>194964</v>
      </c>
      <c r="C72" t="s">
        <v>108</v>
      </c>
      <c r="D72">
        <v>0</v>
      </c>
      <c r="E72">
        <v>1</v>
      </c>
      <c r="F72">
        <v>1</v>
      </c>
      <c r="G72">
        <v>61</v>
      </c>
      <c r="H72">
        <v>0</v>
      </c>
      <c r="I72">
        <v>0</v>
      </c>
      <c r="J72">
        <v>162.6</v>
      </c>
      <c r="K72">
        <v>83.3</v>
      </c>
      <c r="L72">
        <v>31.506772632301971</v>
      </c>
      <c r="M72" t="s">
        <v>110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11</v>
      </c>
      <c r="U72">
        <v>0</v>
      </c>
      <c r="V72">
        <v>2</v>
      </c>
      <c r="W72">
        <v>2</v>
      </c>
      <c r="X72">
        <v>2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 t="s">
        <v>109</v>
      </c>
      <c r="BN72" t="s">
        <v>109</v>
      </c>
      <c r="BO72">
        <v>8</v>
      </c>
      <c r="BP72">
        <v>16</v>
      </c>
      <c r="BQ72" t="s">
        <v>109</v>
      </c>
      <c r="BR72" t="s">
        <v>109</v>
      </c>
      <c r="BS72" t="s">
        <v>109</v>
      </c>
      <c r="BT72">
        <v>0.48</v>
      </c>
      <c r="BU72" t="s">
        <v>109</v>
      </c>
      <c r="BV72">
        <v>3098</v>
      </c>
      <c r="BW72" t="s">
        <v>109</v>
      </c>
      <c r="BX72">
        <v>1.6</v>
      </c>
      <c r="BY72">
        <v>0.18</v>
      </c>
      <c r="BZ72">
        <v>165</v>
      </c>
      <c r="CA72">
        <v>18</v>
      </c>
      <c r="CB72">
        <v>1</v>
      </c>
      <c r="CC72">
        <v>4</v>
      </c>
      <c r="CD72">
        <v>0</v>
      </c>
      <c r="CE72">
        <v>0</v>
      </c>
      <c r="CF72">
        <v>0</v>
      </c>
      <c r="CJ72">
        <v>1</v>
      </c>
    </row>
    <row r="73" spans="1:88" x14ac:dyDescent="0.25">
      <c r="A73">
        <v>686300</v>
      </c>
      <c r="B73">
        <v>614823</v>
      </c>
      <c r="C73" t="s">
        <v>108</v>
      </c>
      <c r="D73">
        <v>0</v>
      </c>
      <c r="E73">
        <v>1</v>
      </c>
      <c r="F73">
        <v>3</v>
      </c>
      <c r="G73">
        <v>57</v>
      </c>
      <c r="H73">
        <v>1</v>
      </c>
      <c r="I73">
        <v>3</v>
      </c>
      <c r="J73">
        <v>167.6</v>
      </c>
      <c r="K73">
        <v>68.900000000000006</v>
      </c>
      <c r="L73">
        <v>24.528511457556068</v>
      </c>
      <c r="M73" t="s">
        <v>109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</v>
      </c>
      <c r="W73">
        <v>0</v>
      </c>
      <c r="X73">
        <v>2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1</v>
      </c>
      <c r="BH73">
        <v>0</v>
      </c>
      <c r="BI73">
        <v>0</v>
      </c>
      <c r="BJ73">
        <v>0</v>
      </c>
      <c r="BK73">
        <v>2</v>
      </c>
      <c r="BL73">
        <v>0</v>
      </c>
      <c r="BM73">
        <v>6.2</v>
      </c>
      <c r="BN73" t="s">
        <v>109</v>
      </c>
      <c r="BO73">
        <v>23</v>
      </c>
      <c r="BP73">
        <v>25</v>
      </c>
      <c r="BQ73" t="s">
        <v>109</v>
      </c>
      <c r="BR73" t="s">
        <v>109</v>
      </c>
      <c r="BS73">
        <v>532.4</v>
      </c>
      <c r="BT73">
        <v>0.24</v>
      </c>
      <c r="BU73" t="s">
        <v>109</v>
      </c>
      <c r="BV73">
        <v>184.5</v>
      </c>
      <c r="BW73">
        <v>186</v>
      </c>
      <c r="BX73" t="s">
        <v>109</v>
      </c>
      <c r="BY73">
        <v>0.05</v>
      </c>
      <c r="BZ73">
        <v>135</v>
      </c>
      <c r="CA73">
        <v>0.71</v>
      </c>
      <c r="CB73">
        <v>1</v>
      </c>
      <c r="CC73">
        <v>3</v>
      </c>
      <c r="CD73">
        <v>3</v>
      </c>
      <c r="CJ73">
        <v>1</v>
      </c>
    </row>
    <row r="74" spans="1:88" x14ac:dyDescent="0.25">
      <c r="A74">
        <v>159772</v>
      </c>
      <c r="B74">
        <v>88295</v>
      </c>
      <c r="C74" t="s">
        <v>2</v>
      </c>
      <c r="D74">
        <v>1</v>
      </c>
      <c r="E74">
        <v>1</v>
      </c>
      <c r="F74">
        <v>1</v>
      </c>
      <c r="G74">
        <v>36</v>
      </c>
      <c r="H74">
        <v>0</v>
      </c>
      <c r="I74">
        <v>0</v>
      </c>
      <c r="J74">
        <v>165.1</v>
      </c>
      <c r="K74">
        <v>123.9</v>
      </c>
      <c r="L74">
        <v>45.454528778880039</v>
      </c>
      <c r="M74" t="s">
        <v>111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3</v>
      </c>
      <c r="U74">
        <v>0</v>
      </c>
      <c r="V74">
        <v>3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1</v>
      </c>
      <c r="BG74">
        <v>0</v>
      </c>
      <c r="BH74">
        <v>0</v>
      </c>
      <c r="BI74">
        <v>0</v>
      </c>
      <c r="BJ74">
        <v>1</v>
      </c>
      <c r="BK74">
        <v>1</v>
      </c>
      <c r="BL74">
        <v>0</v>
      </c>
      <c r="BM74" t="s">
        <v>109</v>
      </c>
      <c r="BN74" t="s">
        <v>109</v>
      </c>
      <c r="BO74">
        <v>31</v>
      </c>
      <c r="BP74">
        <v>14</v>
      </c>
      <c r="BQ74" t="s">
        <v>109</v>
      </c>
      <c r="BR74" t="s">
        <v>109</v>
      </c>
      <c r="BS74">
        <v>589</v>
      </c>
      <c r="BT74">
        <v>595</v>
      </c>
      <c r="BU74" t="s">
        <v>109</v>
      </c>
      <c r="BV74">
        <v>313.60000000000002</v>
      </c>
      <c r="BW74">
        <v>142</v>
      </c>
      <c r="BX74">
        <v>2.7</v>
      </c>
      <c r="BY74">
        <v>0.11</v>
      </c>
      <c r="BZ74">
        <v>260</v>
      </c>
      <c r="CA74">
        <v>0.7</v>
      </c>
      <c r="CB74">
        <v>0</v>
      </c>
      <c r="CC74">
        <v>3</v>
      </c>
      <c r="CD74">
        <v>4</v>
      </c>
      <c r="CE74">
        <v>4</v>
      </c>
      <c r="CJ74">
        <v>1</v>
      </c>
    </row>
    <row r="75" spans="1:88" x14ac:dyDescent="0.25">
      <c r="A75">
        <v>539610</v>
      </c>
      <c r="B75">
        <v>468133</v>
      </c>
      <c r="C75" t="s">
        <v>2</v>
      </c>
      <c r="D75">
        <v>1</v>
      </c>
      <c r="E75">
        <v>1</v>
      </c>
      <c r="F75">
        <v>1</v>
      </c>
      <c r="G75">
        <v>68</v>
      </c>
      <c r="H75">
        <v>1</v>
      </c>
      <c r="I75">
        <v>3</v>
      </c>
      <c r="J75">
        <v>167.6</v>
      </c>
      <c r="K75">
        <v>110.4</v>
      </c>
      <c r="L75">
        <v>39.302578590917122</v>
      </c>
      <c r="M75" t="s">
        <v>112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2</v>
      </c>
      <c r="U75">
        <v>0</v>
      </c>
      <c r="V75">
        <v>3</v>
      </c>
      <c r="W75">
        <v>0</v>
      </c>
      <c r="X75">
        <v>3</v>
      </c>
      <c r="Y75">
        <v>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  <c r="BL75">
        <v>0</v>
      </c>
      <c r="BM75">
        <v>6.8</v>
      </c>
      <c r="BN75" t="s">
        <v>109</v>
      </c>
      <c r="BO75">
        <v>117</v>
      </c>
      <c r="BP75">
        <v>89</v>
      </c>
      <c r="BQ75" t="s">
        <v>109</v>
      </c>
      <c r="BR75" t="s">
        <v>109</v>
      </c>
      <c r="BS75">
        <v>521</v>
      </c>
      <c r="BT75">
        <v>606</v>
      </c>
      <c r="BU75">
        <v>33</v>
      </c>
      <c r="BV75">
        <v>265.5</v>
      </c>
      <c r="BW75">
        <v>281</v>
      </c>
      <c r="BX75">
        <v>2.5</v>
      </c>
      <c r="BY75">
        <v>7.0000000000000007E-2</v>
      </c>
      <c r="BZ75">
        <v>173</v>
      </c>
      <c r="CA75">
        <v>0.77</v>
      </c>
      <c r="CB75">
        <v>1</v>
      </c>
      <c r="CC75">
        <v>4</v>
      </c>
      <c r="CD75">
        <v>5</v>
      </c>
      <c r="CJ75">
        <v>2</v>
      </c>
    </row>
    <row r="76" spans="1:88" x14ac:dyDescent="0.25">
      <c r="A76">
        <v>533608</v>
      </c>
      <c r="B76">
        <v>462131</v>
      </c>
      <c r="C76" t="s">
        <v>2</v>
      </c>
      <c r="D76">
        <v>1</v>
      </c>
      <c r="E76">
        <v>1</v>
      </c>
      <c r="F76">
        <v>1</v>
      </c>
      <c r="G76">
        <v>83</v>
      </c>
      <c r="H76">
        <v>1</v>
      </c>
      <c r="I76">
        <v>0</v>
      </c>
      <c r="J76">
        <v>157.5</v>
      </c>
      <c r="K76">
        <v>83.2</v>
      </c>
      <c r="L76">
        <v>33.539934492315446</v>
      </c>
      <c r="M76" t="s">
        <v>110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4</v>
      </c>
      <c r="U76">
        <v>0</v>
      </c>
      <c r="V76">
        <v>3</v>
      </c>
      <c r="W76">
        <v>0</v>
      </c>
      <c r="X76">
        <v>6</v>
      </c>
      <c r="Y76">
        <v>4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1</v>
      </c>
      <c r="BH76">
        <v>0</v>
      </c>
      <c r="BI76">
        <v>1</v>
      </c>
      <c r="BJ76">
        <v>0</v>
      </c>
      <c r="BK76">
        <v>1</v>
      </c>
      <c r="BL76">
        <v>0</v>
      </c>
      <c r="BM76">
        <v>7.9</v>
      </c>
      <c r="BN76" t="s">
        <v>109</v>
      </c>
      <c r="BO76">
        <v>15</v>
      </c>
      <c r="BP76">
        <v>18</v>
      </c>
      <c r="BQ76" t="s">
        <v>109</v>
      </c>
      <c r="BR76" t="s">
        <v>109</v>
      </c>
      <c r="BS76" t="s">
        <v>109</v>
      </c>
      <c r="BT76">
        <v>315</v>
      </c>
      <c r="BU76">
        <v>15</v>
      </c>
      <c r="BV76">
        <v>116.2</v>
      </c>
      <c r="BW76" t="s">
        <v>109</v>
      </c>
      <c r="BX76">
        <v>1.8</v>
      </c>
      <c r="BY76">
        <v>0.09</v>
      </c>
      <c r="BZ76">
        <v>120</v>
      </c>
      <c r="CA76">
        <v>0.5</v>
      </c>
      <c r="CB76">
        <v>1</v>
      </c>
      <c r="CC76">
        <v>3</v>
      </c>
      <c r="CD76">
        <v>4</v>
      </c>
      <c r="CE76">
        <v>4</v>
      </c>
      <c r="CJ76">
        <v>2</v>
      </c>
    </row>
    <row r="77" spans="1:88" x14ac:dyDescent="0.25">
      <c r="A77">
        <v>668805</v>
      </c>
      <c r="B77">
        <v>597328</v>
      </c>
      <c r="C77" t="s">
        <v>2</v>
      </c>
      <c r="D77">
        <v>1</v>
      </c>
      <c r="E77">
        <v>1</v>
      </c>
      <c r="F77">
        <v>1</v>
      </c>
      <c r="G77">
        <v>83</v>
      </c>
      <c r="H77">
        <v>0</v>
      </c>
      <c r="I77">
        <v>0</v>
      </c>
      <c r="J77">
        <v>190.5</v>
      </c>
      <c r="K77">
        <v>118.8</v>
      </c>
      <c r="L77">
        <v>32.736065472130946</v>
      </c>
      <c r="M77" t="s">
        <v>110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5</v>
      </c>
      <c r="U77">
        <v>0</v>
      </c>
      <c r="V77">
        <v>3</v>
      </c>
      <c r="W77">
        <v>0</v>
      </c>
      <c r="X77">
        <v>5</v>
      </c>
      <c r="Y77">
        <v>4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1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1</v>
      </c>
      <c r="BG77">
        <v>1</v>
      </c>
      <c r="BH77">
        <v>0</v>
      </c>
      <c r="BI77">
        <v>0</v>
      </c>
      <c r="BJ77">
        <v>1</v>
      </c>
      <c r="BK77">
        <v>1</v>
      </c>
      <c r="BL77">
        <v>0</v>
      </c>
      <c r="BM77">
        <v>8.9</v>
      </c>
      <c r="BN77" t="s">
        <v>109</v>
      </c>
      <c r="BO77">
        <v>16</v>
      </c>
      <c r="BP77">
        <v>26</v>
      </c>
      <c r="BQ77" t="s">
        <v>109</v>
      </c>
      <c r="BR77" t="s">
        <v>109</v>
      </c>
      <c r="BS77">
        <v>578</v>
      </c>
      <c r="BT77">
        <v>846</v>
      </c>
      <c r="BU77" t="s">
        <v>109</v>
      </c>
      <c r="BV77">
        <v>252</v>
      </c>
      <c r="BW77">
        <v>199</v>
      </c>
      <c r="BX77">
        <v>1.1000000000000001</v>
      </c>
      <c r="BY77" t="s">
        <v>109</v>
      </c>
      <c r="BZ77">
        <v>204</v>
      </c>
      <c r="CA77">
        <v>1.28</v>
      </c>
      <c r="CB77">
        <v>1</v>
      </c>
      <c r="CC77">
        <v>4</v>
      </c>
      <c r="CD77">
        <v>4</v>
      </c>
      <c r="CE77">
        <v>4</v>
      </c>
      <c r="CJ77">
        <v>2</v>
      </c>
    </row>
    <row r="78" spans="1:88" x14ac:dyDescent="0.25">
      <c r="A78">
        <v>8076044</v>
      </c>
      <c r="B78">
        <v>8004567</v>
      </c>
      <c r="C78" t="s">
        <v>108</v>
      </c>
      <c r="D78">
        <v>0</v>
      </c>
      <c r="E78">
        <v>1</v>
      </c>
      <c r="F78">
        <v>1</v>
      </c>
      <c r="G78">
        <v>78</v>
      </c>
      <c r="H78">
        <v>0</v>
      </c>
      <c r="I78">
        <v>1</v>
      </c>
      <c r="J78">
        <v>165.1</v>
      </c>
      <c r="K78">
        <v>95.1</v>
      </c>
      <c r="L78">
        <v>34.888827174104051</v>
      </c>
      <c r="M78" t="s">
        <v>110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</v>
      </c>
      <c r="U78">
        <v>0</v>
      </c>
      <c r="V78">
        <v>2</v>
      </c>
      <c r="W78">
        <v>1</v>
      </c>
      <c r="X78">
        <v>9</v>
      </c>
      <c r="Y78">
        <v>3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2</v>
      </c>
      <c r="AK78">
        <v>1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1</v>
      </c>
      <c r="AT78">
        <v>0</v>
      </c>
      <c r="AU78">
        <v>1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</v>
      </c>
      <c r="BM78" t="s">
        <v>109</v>
      </c>
      <c r="BN78" t="s">
        <v>109</v>
      </c>
      <c r="BO78">
        <v>13</v>
      </c>
      <c r="BP78">
        <v>35</v>
      </c>
      <c r="BQ78">
        <v>12.425000000000001</v>
      </c>
      <c r="BR78" t="s">
        <v>109</v>
      </c>
      <c r="BS78">
        <v>585.20000000000005</v>
      </c>
      <c r="BT78">
        <v>2.37</v>
      </c>
      <c r="BU78" t="s">
        <v>109</v>
      </c>
      <c r="BV78">
        <v>252.3</v>
      </c>
      <c r="BW78">
        <v>432</v>
      </c>
      <c r="BX78" t="s">
        <v>109</v>
      </c>
      <c r="BY78" t="s">
        <v>109</v>
      </c>
      <c r="BZ78">
        <v>126</v>
      </c>
      <c r="CA78">
        <v>2.34</v>
      </c>
      <c r="CB78">
        <v>1</v>
      </c>
      <c r="CC78">
        <v>4</v>
      </c>
      <c r="CD78">
        <v>5</v>
      </c>
      <c r="CE78">
        <v>5</v>
      </c>
      <c r="CJ78">
        <v>1</v>
      </c>
    </row>
    <row r="79" spans="1:88" x14ac:dyDescent="0.25">
      <c r="A79">
        <v>601688</v>
      </c>
      <c r="B79">
        <v>530211</v>
      </c>
      <c r="C79" t="s">
        <v>2</v>
      </c>
      <c r="D79">
        <v>1</v>
      </c>
      <c r="E79">
        <v>1</v>
      </c>
      <c r="F79">
        <v>1</v>
      </c>
      <c r="G79">
        <v>81</v>
      </c>
      <c r="H79">
        <v>1</v>
      </c>
      <c r="I79">
        <v>0</v>
      </c>
      <c r="J79">
        <v>152.4</v>
      </c>
      <c r="K79">
        <v>60</v>
      </c>
      <c r="L79">
        <v>25.83338500010333</v>
      </c>
      <c r="M79" t="s">
        <v>109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</v>
      </c>
      <c r="U79">
        <v>0</v>
      </c>
      <c r="V79">
        <v>3</v>
      </c>
      <c r="W79">
        <v>1</v>
      </c>
      <c r="X79">
        <v>7</v>
      </c>
      <c r="Y79">
        <v>4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2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1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2</v>
      </c>
      <c r="BL79">
        <v>0</v>
      </c>
      <c r="BM79" t="s">
        <v>109</v>
      </c>
      <c r="BN79" t="s">
        <v>109</v>
      </c>
      <c r="BO79">
        <v>30</v>
      </c>
      <c r="BP79">
        <v>61</v>
      </c>
      <c r="BQ79">
        <v>8.7240000000000002</v>
      </c>
      <c r="BR79" t="s">
        <v>109</v>
      </c>
      <c r="BS79" t="s">
        <v>109</v>
      </c>
      <c r="BT79">
        <v>1821</v>
      </c>
      <c r="BU79" t="s">
        <v>109</v>
      </c>
      <c r="BV79">
        <v>1089</v>
      </c>
      <c r="BW79">
        <v>385</v>
      </c>
      <c r="BX79" t="s">
        <v>109</v>
      </c>
      <c r="BY79">
        <v>0.05</v>
      </c>
      <c r="BZ79">
        <v>162</v>
      </c>
      <c r="CA79">
        <v>0.81</v>
      </c>
      <c r="CB79">
        <v>1</v>
      </c>
      <c r="CC79">
        <v>3</v>
      </c>
      <c r="CD79">
        <v>5</v>
      </c>
      <c r="CE79">
        <v>5</v>
      </c>
      <c r="CJ79">
        <v>1</v>
      </c>
    </row>
    <row r="80" spans="1:88" x14ac:dyDescent="0.25">
      <c r="A80">
        <v>248489</v>
      </c>
      <c r="B80">
        <v>177012</v>
      </c>
      <c r="C80" t="s">
        <v>2</v>
      </c>
      <c r="D80">
        <v>1</v>
      </c>
      <c r="E80">
        <v>1</v>
      </c>
      <c r="F80">
        <v>1</v>
      </c>
      <c r="G80">
        <v>74</v>
      </c>
      <c r="H80">
        <v>1</v>
      </c>
      <c r="I80">
        <v>0</v>
      </c>
      <c r="J80">
        <v>162.6</v>
      </c>
      <c r="K80">
        <v>73.2</v>
      </c>
      <c r="L80">
        <v>27.686623729705936</v>
      </c>
      <c r="M80" t="s">
        <v>109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4</v>
      </c>
      <c r="U80">
        <v>0</v>
      </c>
      <c r="V80">
        <v>3</v>
      </c>
      <c r="W80">
        <v>2</v>
      </c>
      <c r="X80">
        <v>4</v>
      </c>
      <c r="Y80">
        <v>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1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  <c r="BL80">
        <v>0</v>
      </c>
      <c r="BM80" t="s">
        <v>109</v>
      </c>
      <c r="BN80" t="s">
        <v>109</v>
      </c>
      <c r="BO80">
        <v>54</v>
      </c>
      <c r="BP80">
        <v>82</v>
      </c>
      <c r="BQ80" t="s">
        <v>109</v>
      </c>
      <c r="BR80" t="s">
        <v>109</v>
      </c>
      <c r="BS80">
        <v>340</v>
      </c>
      <c r="BT80">
        <v>912</v>
      </c>
      <c r="BU80">
        <v>1</v>
      </c>
      <c r="BV80">
        <v>269.3</v>
      </c>
      <c r="BW80">
        <v>259</v>
      </c>
      <c r="BX80">
        <v>1.6</v>
      </c>
      <c r="BY80">
        <v>0.06</v>
      </c>
      <c r="BZ80">
        <v>156</v>
      </c>
      <c r="CA80">
        <v>0.95</v>
      </c>
      <c r="CB80">
        <v>1</v>
      </c>
      <c r="CC80">
        <v>3</v>
      </c>
      <c r="CD80">
        <v>5</v>
      </c>
      <c r="CE80">
        <v>5</v>
      </c>
      <c r="CJ80">
        <v>1</v>
      </c>
    </row>
    <row r="81" spans="1:88" x14ac:dyDescent="0.25">
      <c r="A81">
        <v>588738</v>
      </c>
      <c r="B81">
        <v>517261</v>
      </c>
      <c r="C81" t="s">
        <v>2</v>
      </c>
      <c r="D81">
        <v>1</v>
      </c>
      <c r="E81">
        <v>1</v>
      </c>
      <c r="F81">
        <v>1</v>
      </c>
      <c r="G81">
        <v>57</v>
      </c>
      <c r="H81">
        <v>0</v>
      </c>
      <c r="I81">
        <v>0</v>
      </c>
      <c r="J81">
        <v>175.3</v>
      </c>
      <c r="K81">
        <v>153.69999999999999</v>
      </c>
      <c r="L81">
        <v>50.016124261269646</v>
      </c>
      <c r="M81" t="s">
        <v>111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</v>
      </c>
      <c r="U81">
        <v>0</v>
      </c>
      <c r="V81">
        <v>3</v>
      </c>
      <c r="W81">
        <v>0</v>
      </c>
      <c r="X81">
        <v>2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0</v>
      </c>
      <c r="AU81">
        <v>1</v>
      </c>
      <c r="AV81">
        <v>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0</v>
      </c>
      <c r="BF81">
        <v>1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 t="s">
        <v>109</v>
      </c>
      <c r="BN81" t="s">
        <v>109</v>
      </c>
      <c r="BO81">
        <v>31</v>
      </c>
      <c r="BP81">
        <v>36</v>
      </c>
      <c r="BQ81" t="s">
        <v>109</v>
      </c>
      <c r="BR81" t="s">
        <v>109</v>
      </c>
      <c r="BS81">
        <v>574</v>
      </c>
      <c r="BT81">
        <v>600</v>
      </c>
      <c r="BU81" t="s">
        <v>109</v>
      </c>
      <c r="BV81">
        <v>1525</v>
      </c>
      <c r="BW81">
        <v>219</v>
      </c>
      <c r="BX81">
        <v>1.3</v>
      </c>
      <c r="BY81">
        <v>0.13</v>
      </c>
      <c r="BZ81">
        <v>116</v>
      </c>
      <c r="CA81">
        <v>0.61</v>
      </c>
      <c r="CB81">
        <v>1</v>
      </c>
      <c r="CC81">
        <v>4</v>
      </c>
      <c r="CD81">
        <v>5</v>
      </c>
      <c r="CJ81">
        <v>1</v>
      </c>
    </row>
    <row r="82" spans="1:88" x14ac:dyDescent="0.25">
      <c r="A82">
        <v>699381</v>
      </c>
      <c r="B82">
        <v>627904</v>
      </c>
      <c r="C82" t="s">
        <v>2</v>
      </c>
      <c r="D82">
        <v>1</v>
      </c>
      <c r="E82">
        <v>1</v>
      </c>
      <c r="F82">
        <v>1</v>
      </c>
      <c r="G82">
        <v>70</v>
      </c>
      <c r="H82">
        <v>0</v>
      </c>
      <c r="I82">
        <v>0</v>
      </c>
      <c r="J82">
        <v>167.6</v>
      </c>
      <c r="K82">
        <v>90.3</v>
      </c>
      <c r="L82">
        <v>32.146946075722965</v>
      </c>
      <c r="M82" t="s">
        <v>110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</v>
      </c>
      <c r="U82">
        <v>0</v>
      </c>
      <c r="V82">
        <v>3</v>
      </c>
      <c r="W82">
        <v>0</v>
      </c>
      <c r="X82">
        <v>8</v>
      </c>
      <c r="Y82">
        <v>3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0</v>
      </c>
      <c r="AM82">
        <v>0</v>
      </c>
      <c r="AN82">
        <v>2</v>
      </c>
      <c r="AO82">
        <v>0</v>
      </c>
      <c r="AP82">
        <v>0</v>
      </c>
      <c r="AQ82">
        <v>0</v>
      </c>
      <c r="AR82">
        <v>1</v>
      </c>
      <c r="AS82">
        <v>1</v>
      </c>
      <c r="AT82">
        <v>0</v>
      </c>
      <c r="AU82">
        <v>1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1</v>
      </c>
      <c r="BG82">
        <v>1</v>
      </c>
      <c r="BH82">
        <v>0</v>
      </c>
      <c r="BI82">
        <v>0</v>
      </c>
      <c r="BJ82">
        <v>0</v>
      </c>
      <c r="BK82">
        <v>1</v>
      </c>
      <c r="BL82">
        <v>0</v>
      </c>
      <c r="BM82" t="s">
        <v>109</v>
      </c>
      <c r="BN82" t="s">
        <v>109</v>
      </c>
      <c r="BO82">
        <v>28</v>
      </c>
      <c r="BP82">
        <v>36</v>
      </c>
      <c r="BQ82" t="s">
        <v>109</v>
      </c>
      <c r="BR82" t="s">
        <v>109</v>
      </c>
      <c r="BS82">
        <v>534</v>
      </c>
      <c r="BT82">
        <v>1453</v>
      </c>
      <c r="BU82" t="s">
        <v>109</v>
      </c>
      <c r="BV82">
        <v>288.7</v>
      </c>
      <c r="BW82">
        <v>340</v>
      </c>
      <c r="BX82">
        <v>1.1000000000000001</v>
      </c>
      <c r="BY82">
        <v>2.15</v>
      </c>
      <c r="BZ82">
        <v>111</v>
      </c>
      <c r="CA82">
        <v>0.75</v>
      </c>
      <c r="CB82">
        <v>1</v>
      </c>
      <c r="CC82">
        <v>4</v>
      </c>
      <c r="CD82">
        <v>5</v>
      </c>
      <c r="CE82">
        <v>5</v>
      </c>
      <c r="CJ82">
        <v>1</v>
      </c>
    </row>
    <row r="83" spans="1:88" x14ac:dyDescent="0.25">
      <c r="A83">
        <v>771252</v>
      </c>
      <c r="B83">
        <v>699775</v>
      </c>
      <c r="C83" t="s">
        <v>2</v>
      </c>
      <c r="D83">
        <v>1</v>
      </c>
      <c r="E83">
        <v>1</v>
      </c>
      <c r="F83">
        <v>1</v>
      </c>
      <c r="G83">
        <v>62</v>
      </c>
      <c r="H83">
        <v>1</v>
      </c>
      <c r="I83">
        <v>0</v>
      </c>
      <c r="J83">
        <v>149.9</v>
      </c>
      <c r="K83">
        <v>114</v>
      </c>
      <c r="L83">
        <v>50.734289837877228</v>
      </c>
      <c r="M83" t="s">
        <v>111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3</v>
      </c>
      <c r="U83">
        <v>0</v>
      </c>
      <c r="V83">
        <v>3</v>
      </c>
      <c r="W83">
        <v>1</v>
      </c>
      <c r="X83">
        <v>9</v>
      </c>
      <c r="Y83">
        <v>2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1</v>
      </c>
      <c r="AJ83">
        <v>2</v>
      </c>
      <c r="AK83">
        <v>1</v>
      </c>
      <c r="AL83">
        <v>0</v>
      </c>
      <c r="AM83">
        <v>2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1</v>
      </c>
      <c r="AV83">
        <v>1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2</v>
      </c>
      <c r="BL83">
        <v>0</v>
      </c>
      <c r="BM83">
        <v>7.6</v>
      </c>
      <c r="BN83" t="s">
        <v>109</v>
      </c>
      <c r="BO83">
        <v>44</v>
      </c>
      <c r="BP83">
        <v>49</v>
      </c>
      <c r="BQ83" t="s">
        <v>109</v>
      </c>
      <c r="BR83" t="s">
        <v>109</v>
      </c>
      <c r="BS83" t="s">
        <v>109</v>
      </c>
      <c r="BT83">
        <v>1420</v>
      </c>
      <c r="BU83" t="s">
        <v>109</v>
      </c>
      <c r="BV83">
        <v>1387</v>
      </c>
      <c r="BW83">
        <v>249</v>
      </c>
      <c r="BX83" t="s">
        <v>109</v>
      </c>
      <c r="BY83" t="s">
        <v>109</v>
      </c>
      <c r="BZ83">
        <v>246</v>
      </c>
      <c r="CA83">
        <v>4.91</v>
      </c>
      <c r="CB83">
        <v>1</v>
      </c>
      <c r="CC83">
        <v>4</v>
      </c>
      <c r="CD83">
        <v>5</v>
      </c>
      <c r="CE83">
        <v>5</v>
      </c>
      <c r="CJ83">
        <v>1</v>
      </c>
    </row>
    <row r="84" spans="1:88" x14ac:dyDescent="0.25">
      <c r="A84">
        <v>243589</v>
      </c>
      <c r="B84">
        <v>172112</v>
      </c>
      <c r="C84" t="s">
        <v>2</v>
      </c>
      <c r="D84">
        <v>1</v>
      </c>
      <c r="E84">
        <v>1</v>
      </c>
      <c r="F84">
        <v>1</v>
      </c>
      <c r="G84">
        <v>78</v>
      </c>
      <c r="H84">
        <v>0</v>
      </c>
      <c r="I84">
        <v>0</v>
      </c>
      <c r="J84">
        <v>170.2</v>
      </c>
      <c r="K84">
        <v>84.9</v>
      </c>
      <c r="L84">
        <v>29.308161684394253</v>
      </c>
      <c r="M84" t="s">
        <v>109</v>
      </c>
      <c r="N84">
        <v>1</v>
      </c>
      <c r="O84">
        <v>1</v>
      </c>
      <c r="P84">
        <v>1</v>
      </c>
      <c r="Q84">
        <v>0</v>
      </c>
      <c r="R84">
        <v>0</v>
      </c>
      <c r="S84">
        <v>0</v>
      </c>
      <c r="T84">
        <v>4</v>
      </c>
      <c r="U84">
        <v>0</v>
      </c>
      <c r="V84">
        <v>3</v>
      </c>
      <c r="W84">
        <v>1</v>
      </c>
      <c r="X84">
        <v>7</v>
      </c>
      <c r="Y84">
        <v>3</v>
      </c>
      <c r="Z84">
        <v>0</v>
      </c>
      <c r="AA84">
        <v>1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1</v>
      </c>
      <c r="AV84">
        <v>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1</v>
      </c>
      <c r="BG84">
        <v>0</v>
      </c>
      <c r="BH84">
        <v>0</v>
      </c>
      <c r="BI84">
        <v>0</v>
      </c>
      <c r="BJ84">
        <v>1</v>
      </c>
      <c r="BK84">
        <v>2</v>
      </c>
      <c r="BL84">
        <v>0</v>
      </c>
      <c r="BM84" t="s">
        <v>109</v>
      </c>
      <c r="BN84" t="s">
        <v>109</v>
      </c>
      <c r="BO84">
        <v>170</v>
      </c>
      <c r="BP84">
        <v>75</v>
      </c>
      <c r="BQ84" t="s">
        <v>109</v>
      </c>
      <c r="BR84" t="s">
        <v>109</v>
      </c>
      <c r="BS84">
        <v>490</v>
      </c>
      <c r="BT84">
        <v>2092</v>
      </c>
      <c r="BU84" t="s">
        <v>109</v>
      </c>
      <c r="BV84">
        <v>124</v>
      </c>
      <c r="BW84">
        <v>303</v>
      </c>
      <c r="BX84">
        <v>1.1000000000000001</v>
      </c>
      <c r="BY84">
        <v>0.27</v>
      </c>
      <c r="BZ84">
        <v>156</v>
      </c>
      <c r="CA84">
        <v>2.12</v>
      </c>
      <c r="CB84">
        <v>1</v>
      </c>
      <c r="CC84">
        <v>3</v>
      </c>
      <c r="CD84">
        <v>5</v>
      </c>
      <c r="CE84">
        <v>4</v>
      </c>
      <c r="CJ84">
        <v>1</v>
      </c>
    </row>
    <row r="85" spans="1:88" x14ac:dyDescent="0.25">
      <c r="A85">
        <v>208346</v>
      </c>
      <c r="B85">
        <v>136869</v>
      </c>
      <c r="C85" t="s">
        <v>2</v>
      </c>
      <c r="D85">
        <v>1</v>
      </c>
      <c r="E85">
        <v>1</v>
      </c>
      <c r="F85">
        <v>1</v>
      </c>
      <c r="G85">
        <v>66</v>
      </c>
      <c r="H85">
        <v>1</v>
      </c>
      <c r="I85">
        <v>0</v>
      </c>
      <c r="J85">
        <v>162.6</v>
      </c>
      <c r="K85">
        <v>84.7</v>
      </c>
      <c r="L85">
        <v>32.036298222760827</v>
      </c>
      <c r="M85" t="s">
        <v>110</v>
      </c>
      <c r="N85">
        <v>1</v>
      </c>
      <c r="O85">
        <v>1</v>
      </c>
      <c r="P85">
        <v>0</v>
      </c>
      <c r="Q85">
        <v>0</v>
      </c>
      <c r="R85">
        <v>0</v>
      </c>
      <c r="S85">
        <v>0</v>
      </c>
      <c r="T85">
        <v>3</v>
      </c>
      <c r="U85">
        <v>0</v>
      </c>
      <c r="V85">
        <v>3</v>
      </c>
      <c r="W85">
        <v>0</v>
      </c>
      <c r="X85">
        <v>6</v>
      </c>
      <c r="Y85">
        <v>2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2</v>
      </c>
      <c r="AO85">
        <v>0</v>
      </c>
      <c r="AP85">
        <v>0</v>
      </c>
      <c r="AQ85">
        <v>0</v>
      </c>
      <c r="AR85">
        <v>1</v>
      </c>
      <c r="AS85">
        <v>1</v>
      </c>
      <c r="AT85">
        <v>0</v>
      </c>
      <c r="AU85">
        <v>1</v>
      </c>
      <c r="AV85">
        <v>1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 t="s">
        <v>109</v>
      </c>
      <c r="BN85" t="s">
        <v>109</v>
      </c>
      <c r="BO85">
        <v>46</v>
      </c>
      <c r="BP85">
        <v>37</v>
      </c>
      <c r="BQ85" t="s">
        <v>109</v>
      </c>
      <c r="BR85" t="s">
        <v>109</v>
      </c>
      <c r="BS85">
        <v>643</v>
      </c>
      <c r="BT85">
        <v>368</v>
      </c>
      <c r="BU85" t="s">
        <v>109</v>
      </c>
      <c r="BV85">
        <v>233.8</v>
      </c>
      <c r="BW85">
        <v>259</v>
      </c>
      <c r="BX85">
        <v>1</v>
      </c>
      <c r="BY85">
        <v>0.08</v>
      </c>
      <c r="BZ85">
        <v>111</v>
      </c>
      <c r="CA85">
        <v>0.81</v>
      </c>
      <c r="CB85">
        <v>0</v>
      </c>
      <c r="CC85">
        <v>3</v>
      </c>
      <c r="CD85">
        <v>5</v>
      </c>
      <c r="CE85">
        <v>5</v>
      </c>
      <c r="CJ85">
        <v>1</v>
      </c>
    </row>
    <row r="86" spans="1:88" x14ac:dyDescent="0.25">
      <c r="A86">
        <v>565759</v>
      </c>
      <c r="B86">
        <v>494282</v>
      </c>
      <c r="C86" t="s">
        <v>108</v>
      </c>
      <c r="D86">
        <v>0</v>
      </c>
      <c r="E86">
        <v>1</v>
      </c>
      <c r="F86">
        <v>1</v>
      </c>
      <c r="G86">
        <v>72</v>
      </c>
      <c r="H86">
        <v>0</v>
      </c>
      <c r="I86">
        <v>3</v>
      </c>
      <c r="J86">
        <v>160</v>
      </c>
      <c r="K86">
        <v>85.3</v>
      </c>
      <c r="L86">
        <v>33.320312499999993</v>
      </c>
      <c r="M86" t="s">
        <v>110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</v>
      </c>
      <c r="U86">
        <v>0</v>
      </c>
      <c r="V86">
        <v>2</v>
      </c>
      <c r="W86">
        <v>0</v>
      </c>
      <c r="X86">
        <v>4</v>
      </c>
      <c r="Y86">
        <v>3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1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0</v>
      </c>
      <c r="BE86">
        <v>0</v>
      </c>
      <c r="BF86">
        <v>1</v>
      </c>
      <c r="BG86">
        <v>0</v>
      </c>
      <c r="BH86">
        <v>0</v>
      </c>
      <c r="BI86">
        <v>0</v>
      </c>
      <c r="BJ86">
        <v>0</v>
      </c>
      <c r="BK86">
        <v>2</v>
      </c>
      <c r="BL86">
        <v>0</v>
      </c>
      <c r="BM86">
        <v>6.4</v>
      </c>
      <c r="BN86" t="s">
        <v>109</v>
      </c>
      <c r="BO86">
        <v>28</v>
      </c>
      <c r="BP86">
        <v>35</v>
      </c>
      <c r="BQ86" t="s">
        <v>109</v>
      </c>
      <c r="BR86" t="s">
        <v>109</v>
      </c>
      <c r="BS86" t="s">
        <v>109</v>
      </c>
      <c r="BT86" t="s">
        <v>109</v>
      </c>
      <c r="BU86">
        <v>15</v>
      </c>
      <c r="BV86">
        <v>1057</v>
      </c>
      <c r="BW86">
        <v>336</v>
      </c>
      <c r="BX86" t="s">
        <v>109</v>
      </c>
      <c r="BY86">
        <v>7.0000000000000007E-2</v>
      </c>
      <c r="BZ86">
        <v>166</v>
      </c>
      <c r="CA86">
        <v>0.84</v>
      </c>
      <c r="CB86">
        <v>1</v>
      </c>
      <c r="CC86">
        <v>4</v>
      </c>
      <c r="CD86">
        <v>5</v>
      </c>
      <c r="CE86">
        <v>5</v>
      </c>
      <c r="CJ86">
        <v>2</v>
      </c>
    </row>
    <row r="87" spans="1:88" x14ac:dyDescent="0.25">
      <c r="A87">
        <v>528561</v>
      </c>
      <c r="B87">
        <v>457084</v>
      </c>
      <c r="C87" t="s">
        <v>108</v>
      </c>
      <c r="D87">
        <v>0</v>
      </c>
      <c r="E87">
        <v>1</v>
      </c>
      <c r="F87">
        <v>1</v>
      </c>
      <c r="G87">
        <v>86</v>
      </c>
      <c r="H87">
        <v>0</v>
      </c>
      <c r="I87">
        <v>0</v>
      </c>
      <c r="J87">
        <v>160</v>
      </c>
      <c r="K87">
        <v>95.2</v>
      </c>
      <c r="L87">
        <v>37.187499999999993</v>
      </c>
      <c r="M87" t="s">
        <v>112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8</v>
      </c>
      <c r="U87">
        <v>1</v>
      </c>
      <c r="V87">
        <v>2</v>
      </c>
      <c r="W87">
        <v>0</v>
      </c>
      <c r="X87">
        <v>7</v>
      </c>
      <c r="Y87">
        <v>4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1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2</v>
      </c>
      <c r="BL87">
        <v>0</v>
      </c>
      <c r="BM87" t="s">
        <v>109</v>
      </c>
      <c r="BN87" t="s">
        <v>109</v>
      </c>
      <c r="BO87">
        <v>23</v>
      </c>
      <c r="BP87">
        <v>26</v>
      </c>
      <c r="BQ87" t="s">
        <v>109</v>
      </c>
      <c r="BR87" t="s">
        <v>109</v>
      </c>
      <c r="BS87">
        <v>520.5</v>
      </c>
      <c r="BT87">
        <v>1.78</v>
      </c>
      <c r="BU87" t="s">
        <v>109</v>
      </c>
      <c r="BV87">
        <v>296.5</v>
      </c>
      <c r="BW87">
        <v>235</v>
      </c>
      <c r="BX87">
        <v>1.7</v>
      </c>
      <c r="BY87">
        <v>0.1</v>
      </c>
      <c r="BZ87">
        <v>112</v>
      </c>
      <c r="CA87">
        <v>1.59</v>
      </c>
      <c r="CB87">
        <v>1</v>
      </c>
      <c r="CC87">
        <v>4</v>
      </c>
      <c r="CD87">
        <v>5</v>
      </c>
      <c r="CE87">
        <v>5</v>
      </c>
      <c r="CF87">
        <v>5</v>
      </c>
      <c r="CJ87">
        <v>2</v>
      </c>
    </row>
    <row r="88" spans="1:88" x14ac:dyDescent="0.25">
      <c r="A88">
        <v>775241</v>
      </c>
      <c r="B88">
        <v>703764</v>
      </c>
      <c r="C88" t="s">
        <v>2</v>
      </c>
      <c r="D88">
        <v>1</v>
      </c>
      <c r="E88">
        <v>1</v>
      </c>
      <c r="F88">
        <v>1</v>
      </c>
      <c r="G88">
        <v>68</v>
      </c>
      <c r="H88">
        <v>0</v>
      </c>
      <c r="I88">
        <v>0</v>
      </c>
      <c r="J88">
        <v>175.3</v>
      </c>
      <c r="K88">
        <v>102.6</v>
      </c>
      <c r="L88">
        <v>33.387471367639982</v>
      </c>
      <c r="M88" t="s">
        <v>110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5</v>
      </c>
      <c r="U88">
        <v>0</v>
      </c>
      <c r="V88">
        <v>3</v>
      </c>
      <c r="W88">
        <v>0</v>
      </c>
      <c r="X88">
        <v>6</v>
      </c>
      <c r="Y88">
        <v>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</v>
      </c>
      <c r="AK88">
        <v>1</v>
      </c>
      <c r="AL88">
        <v>0</v>
      </c>
      <c r="AM88">
        <v>2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1</v>
      </c>
      <c r="AT88">
        <v>0</v>
      </c>
      <c r="AU88">
        <v>1</v>
      </c>
      <c r="AV88">
        <v>1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0</v>
      </c>
      <c r="BK88">
        <v>1</v>
      </c>
      <c r="BL88">
        <v>0</v>
      </c>
      <c r="BM88">
        <v>7</v>
      </c>
      <c r="BN88" t="s">
        <v>109</v>
      </c>
      <c r="BO88">
        <v>23</v>
      </c>
      <c r="BP88">
        <v>37</v>
      </c>
      <c r="BQ88" t="s">
        <v>109</v>
      </c>
      <c r="BR88" t="s">
        <v>109</v>
      </c>
      <c r="BS88" t="s">
        <v>109</v>
      </c>
      <c r="BT88">
        <v>1659</v>
      </c>
      <c r="BU88" t="s">
        <v>109</v>
      </c>
      <c r="BV88">
        <v>4738</v>
      </c>
      <c r="BW88">
        <v>327</v>
      </c>
      <c r="BX88">
        <v>1.2</v>
      </c>
      <c r="BY88">
        <v>0.47</v>
      </c>
      <c r="BZ88">
        <v>181</v>
      </c>
      <c r="CA88">
        <v>7.92</v>
      </c>
      <c r="CB88">
        <v>1</v>
      </c>
      <c r="CC88">
        <v>4</v>
      </c>
      <c r="CD88">
        <v>5</v>
      </c>
      <c r="CE88">
        <v>5</v>
      </c>
      <c r="CJ88">
        <v>2</v>
      </c>
    </row>
    <row r="89" spans="1:88" x14ac:dyDescent="0.25">
      <c r="A89">
        <v>641633</v>
      </c>
      <c r="B89">
        <v>570156</v>
      </c>
      <c r="C89" t="s">
        <v>2</v>
      </c>
      <c r="D89">
        <v>1</v>
      </c>
      <c r="E89">
        <v>1</v>
      </c>
      <c r="F89">
        <v>1</v>
      </c>
      <c r="G89">
        <v>72</v>
      </c>
      <c r="H89">
        <v>0</v>
      </c>
      <c r="I89">
        <v>0</v>
      </c>
      <c r="J89">
        <v>177.8</v>
      </c>
      <c r="K89">
        <v>126</v>
      </c>
      <c r="L89">
        <v>39.857222571587997</v>
      </c>
      <c r="M89" t="s">
        <v>112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29</v>
      </c>
      <c r="U89">
        <v>0</v>
      </c>
      <c r="V89">
        <v>3</v>
      </c>
      <c r="W89">
        <v>0</v>
      </c>
      <c r="X89">
        <v>3</v>
      </c>
      <c r="Y89">
        <v>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1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1</v>
      </c>
      <c r="BL89">
        <v>1</v>
      </c>
      <c r="BM89" t="s">
        <v>109</v>
      </c>
      <c r="BN89" t="s">
        <v>109</v>
      </c>
      <c r="BO89">
        <v>23</v>
      </c>
      <c r="BP89">
        <v>41</v>
      </c>
      <c r="BQ89" t="s">
        <v>109</v>
      </c>
      <c r="BR89" t="s">
        <v>109</v>
      </c>
      <c r="BS89">
        <v>218</v>
      </c>
      <c r="BT89" t="s">
        <v>109</v>
      </c>
      <c r="BU89">
        <v>115</v>
      </c>
      <c r="BV89">
        <v>613.79999999999995</v>
      </c>
      <c r="BW89">
        <v>515</v>
      </c>
      <c r="BX89">
        <v>2.6</v>
      </c>
      <c r="BY89">
        <v>0.51</v>
      </c>
      <c r="BZ89">
        <v>254</v>
      </c>
      <c r="CA89">
        <v>2.5</v>
      </c>
      <c r="CB89">
        <v>0</v>
      </c>
      <c r="CC89">
        <v>3</v>
      </c>
      <c r="CD89">
        <v>6</v>
      </c>
      <c r="CE89">
        <v>6</v>
      </c>
      <c r="CF89">
        <v>6</v>
      </c>
      <c r="CG89">
        <v>6</v>
      </c>
      <c r="CH89">
        <v>6</v>
      </c>
      <c r="CI89">
        <v>6</v>
      </c>
      <c r="CJ89">
        <v>4</v>
      </c>
    </row>
    <row r="90" spans="1:88" x14ac:dyDescent="0.25">
      <c r="A90">
        <v>616485</v>
      </c>
      <c r="B90">
        <v>545008</v>
      </c>
      <c r="C90" t="s">
        <v>108</v>
      </c>
      <c r="D90">
        <v>0</v>
      </c>
      <c r="E90">
        <v>1</v>
      </c>
      <c r="F90">
        <v>1</v>
      </c>
      <c r="G90">
        <v>61</v>
      </c>
      <c r="H90">
        <v>0</v>
      </c>
      <c r="I90">
        <v>0</v>
      </c>
      <c r="J90">
        <v>162.6</v>
      </c>
      <c r="K90">
        <v>67.3</v>
      </c>
      <c r="L90">
        <v>25.455051598486467</v>
      </c>
      <c r="M90" t="s">
        <v>109</v>
      </c>
      <c r="N90">
        <v>0</v>
      </c>
      <c r="O90">
        <v>0</v>
      </c>
      <c r="P90">
        <v>0</v>
      </c>
      <c r="Q90">
        <v>0</v>
      </c>
      <c r="R90">
        <v>1</v>
      </c>
      <c r="S90">
        <v>13</v>
      </c>
      <c r="T90">
        <v>30</v>
      </c>
      <c r="U90">
        <v>1</v>
      </c>
      <c r="V90">
        <v>2</v>
      </c>
      <c r="W90">
        <v>0</v>
      </c>
      <c r="X90">
        <v>4</v>
      </c>
      <c r="Y90">
        <v>2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1</v>
      </c>
      <c r="BJ90">
        <v>0</v>
      </c>
      <c r="BK90">
        <v>1</v>
      </c>
      <c r="BL90">
        <v>0</v>
      </c>
      <c r="BM90">
        <v>6.5</v>
      </c>
      <c r="BN90">
        <v>150</v>
      </c>
      <c r="BO90">
        <v>96</v>
      </c>
      <c r="BP90">
        <v>110</v>
      </c>
      <c r="BQ90">
        <v>12.452</v>
      </c>
      <c r="BR90">
        <v>7.54</v>
      </c>
      <c r="BS90">
        <v>662.7</v>
      </c>
      <c r="BT90" t="s">
        <v>115</v>
      </c>
      <c r="BU90">
        <v>15</v>
      </c>
      <c r="BV90">
        <v>2122</v>
      </c>
      <c r="BW90">
        <v>575</v>
      </c>
      <c r="BX90">
        <v>150</v>
      </c>
      <c r="BY90">
        <v>0.18</v>
      </c>
      <c r="BZ90">
        <v>126</v>
      </c>
      <c r="CA90">
        <v>0.82</v>
      </c>
      <c r="CB90">
        <v>1</v>
      </c>
      <c r="CC90">
        <v>2</v>
      </c>
      <c r="CD90">
        <v>5</v>
      </c>
      <c r="CE90">
        <v>6</v>
      </c>
      <c r="CF90">
        <v>6</v>
      </c>
      <c r="CG90">
        <v>6</v>
      </c>
      <c r="CH90">
        <v>6</v>
      </c>
      <c r="CI90">
        <v>7</v>
      </c>
      <c r="CJ90">
        <v>8</v>
      </c>
    </row>
    <row r="91" spans="1:88" x14ac:dyDescent="0.25">
      <c r="A91">
        <v>140078</v>
      </c>
      <c r="B91">
        <v>68601</v>
      </c>
      <c r="C91" t="s">
        <v>108</v>
      </c>
      <c r="D91">
        <v>0</v>
      </c>
      <c r="E91">
        <v>1</v>
      </c>
      <c r="F91">
        <v>1</v>
      </c>
      <c r="G91">
        <v>85</v>
      </c>
      <c r="H91">
        <v>1</v>
      </c>
      <c r="I91">
        <v>0</v>
      </c>
      <c r="J91">
        <v>152.4</v>
      </c>
      <c r="K91">
        <v>75.599999999999994</v>
      </c>
      <c r="L91">
        <v>32.550065100130197</v>
      </c>
      <c r="M91" t="s">
        <v>110</v>
      </c>
      <c r="N91">
        <v>0</v>
      </c>
      <c r="O91">
        <v>0</v>
      </c>
      <c r="P91">
        <v>0</v>
      </c>
      <c r="Q91">
        <v>0</v>
      </c>
      <c r="R91">
        <v>1</v>
      </c>
      <c r="S91">
        <v>9</v>
      </c>
      <c r="T91">
        <v>9</v>
      </c>
      <c r="U91">
        <v>1</v>
      </c>
      <c r="V91">
        <v>2</v>
      </c>
      <c r="W91">
        <v>0</v>
      </c>
      <c r="X91">
        <v>6</v>
      </c>
      <c r="Y91">
        <v>4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1</v>
      </c>
      <c r="AV91">
        <v>1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6.3</v>
      </c>
      <c r="BN91" t="s">
        <v>109</v>
      </c>
      <c r="BO91">
        <v>29</v>
      </c>
      <c r="BP91">
        <v>95</v>
      </c>
      <c r="BQ91">
        <v>1.8440000000000001</v>
      </c>
      <c r="BR91">
        <v>5.53</v>
      </c>
      <c r="BS91" t="s">
        <v>109</v>
      </c>
      <c r="BT91">
        <v>1.4</v>
      </c>
      <c r="BU91" t="s">
        <v>109</v>
      </c>
      <c r="BV91">
        <v>293.60000000000002</v>
      </c>
      <c r="BW91">
        <v>301</v>
      </c>
      <c r="BX91" t="s">
        <v>109</v>
      </c>
      <c r="BY91">
        <v>0.55000000000000004</v>
      </c>
      <c r="BZ91">
        <v>220</v>
      </c>
      <c r="CA91">
        <v>0.97</v>
      </c>
      <c r="CB91">
        <v>1</v>
      </c>
      <c r="CC91">
        <v>4</v>
      </c>
      <c r="CD91">
        <v>5</v>
      </c>
      <c r="CE91">
        <v>6</v>
      </c>
      <c r="CF91">
        <v>6</v>
      </c>
      <c r="CJ91">
        <v>8</v>
      </c>
    </row>
    <row r="92" spans="1:88" x14ac:dyDescent="0.25">
      <c r="A92">
        <v>850301</v>
      </c>
      <c r="B92">
        <v>778824</v>
      </c>
      <c r="C92" t="s">
        <v>2</v>
      </c>
      <c r="D92">
        <v>1</v>
      </c>
      <c r="E92">
        <v>1</v>
      </c>
      <c r="F92">
        <v>1</v>
      </c>
      <c r="G92">
        <v>75</v>
      </c>
      <c r="H92">
        <v>0</v>
      </c>
      <c r="I92">
        <v>1</v>
      </c>
      <c r="J92">
        <v>180.3</v>
      </c>
      <c r="K92">
        <v>77.099999999999994</v>
      </c>
      <c r="L92">
        <v>23.717173171355185</v>
      </c>
      <c r="M92" t="s">
        <v>109</v>
      </c>
      <c r="N92">
        <v>0</v>
      </c>
      <c r="O92">
        <v>0</v>
      </c>
      <c r="P92">
        <v>0</v>
      </c>
      <c r="Q92">
        <v>0</v>
      </c>
      <c r="R92">
        <v>1</v>
      </c>
      <c r="S92">
        <v>11</v>
      </c>
      <c r="T92">
        <v>11</v>
      </c>
      <c r="U92">
        <v>1</v>
      </c>
      <c r="V92">
        <v>3</v>
      </c>
      <c r="W92">
        <v>1</v>
      </c>
      <c r="X92">
        <v>8</v>
      </c>
      <c r="Y92">
        <v>3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</v>
      </c>
      <c r="AL92">
        <v>0</v>
      </c>
      <c r="AM92">
        <v>2</v>
      </c>
      <c r="AN92">
        <v>2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1</v>
      </c>
      <c r="AU92">
        <v>1</v>
      </c>
      <c r="AV92">
        <v>1</v>
      </c>
      <c r="AW92">
        <v>0</v>
      </c>
      <c r="AX92">
        <v>0</v>
      </c>
      <c r="AY92">
        <v>1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1</v>
      </c>
      <c r="BM92">
        <v>6</v>
      </c>
      <c r="BN92" t="s">
        <v>109</v>
      </c>
      <c r="BO92">
        <v>915</v>
      </c>
      <c r="BP92">
        <v>1353</v>
      </c>
      <c r="BQ92" t="s">
        <v>109</v>
      </c>
      <c r="BR92" t="s">
        <v>109</v>
      </c>
      <c r="BS92" t="s">
        <v>109</v>
      </c>
      <c r="BT92" t="s">
        <v>109</v>
      </c>
      <c r="BU92" t="s">
        <v>109</v>
      </c>
      <c r="BV92">
        <v>12671</v>
      </c>
      <c r="BW92">
        <v>824</v>
      </c>
      <c r="BX92">
        <v>1</v>
      </c>
      <c r="BY92" t="s">
        <v>109</v>
      </c>
      <c r="BZ92">
        <v>132</v>
      </c>
      <c r="CA92">
        <v>2.14</v>
      </c>
      <c r="CB92">
        <v>1</v>
      </c>
      <c r="CC92">
        <v>3</v>
      </c>
      <c r="CD92">
        <v>6</v>
      </c>
      <c r="CE92">
        <v>6</v>
      </c>
      <c r="CF92">
        <v>5</v>
      </c>
      <c r="CJ92">
        <v>8</v>
      </c>
    </row>
    <row r="93" spans="1:88" x14ac:dyDescent="0.25">
      <c r="A93">
        <v>8167955</v>
      </c>
      <c r="B93">
        <v>8096478</v>
      </c>
      <c r="C93" t="s">
        <v>2</v>
      </c>
      <c r="D93">
        <v>1</v>
      </c>
      <c r="E93">
        <v>1</v>
      </c>
      <c r="F93">
        <v>1</v>
      </c>
      <c r="G93">
        <v>53</v>
      </c>
      <c r="H93">
        <v>1</v>
      </c>
      <c r="I93">
        <v>1</v>
      </c>
      <c r="J93">
        <v>152.4</v>
      </c>
      <c r="K93">
        <v>85.9</v>
      </c>
      <c r="L93">
        <v>36.984796191814603</v>
      </c>
      <c r="M93" t="s">
        <v>112</v>
      </c>
      <c r="N93">
        <v>0</v>
      </c>
      <c r="O93">
        <v>0</v>
      </c>
      <c r="P93">
        <v>0</v>
      </c>
      <c r="Q93">
        <v>0</v>
      </c>
      <c r="R93">
        <v>1</v>
      </c>
      <c r="S93">
        <v>8</v>
      </c>
      <c r="T93">
        <v>11</v>
      </c>
      <c r="U93">
        <v>0</v>
      </c>
      <c r="V93">
        <v>3</v>
      </c>
      <c r="W93">
        <v>0</v>
      </c>
      <c r="X93">
        <v>2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>
        <v>0</v>
      </c>
      <c r="BF93">
        <v>1</v>
      </c>
      <c r="BG93">
        <v>0</v>
      </c>
      <c r="BH93">
        <v>0</v>
      </c>
      <c r="BI93">
        <v>0</v>
      </c>
      <c r="BJ93">
        <v>0</v>
      </c>
      <c r="BK93">
        <v>1</v>
      </c>
      <c r="BL93">
        <v>0</v>
      </c>
      <c r="BM93">
        <v>10.5</v>
      </c>
      <c r="BN93">
        <v>12.6</v>
      </c>
      <c r="BO93">
        <v>31</v>
      </c>
      <c r="BP93">
        <v>37</v>
      </c>
      <c r="BQ93">
        <v>1.552</v>
      </c>
      <c r="BR93" t="s">
        <v>109</v>
      </c>
      <c r="BS93">
        <v>560</v>
      </c>
      <c r="BT93">
        <v>215</v>
      </c>
      <c r="BU93">
        <v>89</v>
      </c>
      <c r="BV93" t="s">
        <v>109</v>
      </c>
      <c r="BW93">
        <v>254</v>
      </c>
      <c r="BX93">
        <v>1.7</v>
      </c>
      <c r="BY93">
        <v>0.16</v>
      </c>
      <c r="BZ93">
        <v>261</v>
      </c>
      <c r="CA93">
        <v>1</v>
      </c>
      <c r="CB93">
        <v>1</v>
      </c>
      <c r="CC93">
        <v>4</v>
      </c>
      <c r="CD93">
        <v>6</v>
      </c>
      <c r="CE93">
        <v>6</v>
      </c>
      <c r="CF93">
        <v>6</v>
      </c>
      <c r="CJ93">
        <v>2</v>
      </c>
    </row>
    <row r="94" spans="1:88" x14ac:dyDescent="0.25">
      <c r="A94">
        <v>8205994</v>
      </c>
      <c r="B94">
        <v>8134517</v>
      </c>
      <c r="C94" t="s">
        <v>2</v>
      </c>
      <c r="D94">
        <v>1</v>
      </c>
      <c r="E94">
        <v>1</v>
      </c>
      <c r="F94">
        <v>1</v>
      </c>
      <c r="G94">
        <v>53</v>
      </c>
      <c r="H94">
        <v>0</v>
      </c>
      <c r="I94">
        <v>3</v>
      </c>
      <c r="J94">
        <v>170.2</v>
      </c>
      <c r="K94">
        <v>91.8</v>
      </c>
      <c r="L94">
        <v>31.69009708630615</v>
      </c>
      <c r="M94" t="s">
        <v>110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28</v>
      </c>
      <c r="U94">
        <v>0</v>
      </c>
      <c r="V94">
        <v>3</v>
      </c>
      <c r="W94">
        <v>1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1</v>
      </c>
      <c r="BM94">
        <v>7.2</v>
      </c>
      <c r="BN94" t="s">
        <v>109</v>
      </c>
      <c r="BO94">
        <v>42</v>
      </c>
      <c r="BP94">
        <v>61</v>
      </c>
      <c r="BQ94" t="s">
        <v>109</v>
      </c>
      <c r="BR94" t="s">
        <v>109</v>
      </c>
      <c r="BS94">
        <v>609</v>
      </c>
      <c r="BT94" t="s">
        <v>109</v>
      </c>
      <c r="BU94">
        <v>29</v>
      </c>
      <c r="BV94">
        <v>744.9</v>
      </c>
      <c r="BW94">
        <v>318</v>
      </c>
      <c r="BX94">
        <v>1.1000000000000001</v>
      </c>
      <c r="BY94" t="s">
        <v>109</v>
      </c>
      <c r="BZ94">
        <v>112</v>
      </c>
      <c r="CA94">
        <v>0.84</v>
      </c>
      <c r="CB94">
        <v>1</v>
      </c>
      <c r="CC94">
        <v>4</v>
      </c>
      <c r="CD94">
        <v>5</v>
      </c>
      <c r="CE94">
        <v>6</v>
      </c>
      <c r="CF94">
        <v>6</v>
      </c>
      <c r="CG94">
        <v>6</v>
      </c>
      <c r="CH94">
        <v>6</v>
      </c>
      <c r="CI94">
        <v>4</v>
      </c>
      <c r="CJ94">
        <v>2</v>
      </c>
    </row>
    <row r="95" spans="1:88" x14ac:dyDescent="0.25">
      <c r="A95">
        <v>699909</v>
      </c>
      <c r="B95">
        <v>628432</v>
      </c>
      <c r="C95" t="s">
        <v>108</v>
      </c>
      <c r="D95">
        <v>0</v>
      </c>
      <c r="E95">
        <v>1</v>
      </c>
      <c r="F95">
        <v>1</v>
      </c>
      <c r="G95">
        <v>58</v>
      </c>
      <c r="H95">
        <v>0</v>
      </c>
      <c r="I95">
        <v>3</v>
      </c>
      <c r="J95">
        <v>167.6</v>
      </c>
      <c r="K95">
        <v>81.900000000000006</v>
      </c>
      <c r="L95">
        <v>29.156532487283624</v>
      </c>
      <c r="M95" t="s">
        <v>109</v>
      </c>
      <c r="N95">
        <v>0</v>
      </c>
      <c r="O95">
        <v>0</v>
      </c>
      <c r="P95">
        <v>0</v>
      </c>
      <c r="Q95">
        <v>0</v>
      </c>
      <c r="R95">
        <v>1</v>
      </c>
      <c r="S95">
        <v>47</v>
      </c>
      <c r="T95">
        <v>53</v>
      </c>
      <c r="U95">
        <v>0</v>
      </c>
      <c r="V95">
        <v>2</v>
      </c>
      <c r="W95">
        <v>0</v>
      </c>
      <c r="X95">
        <v>3</v>
      </c>
      <c r="Y95">
        <v>1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8.1</v>
      </c>
      <c r="BN95" t="s">
        <v>109</v>
      </c>
      <c r="BO95">
        <v>15</v>
      </c>
      <c r="BP95">
        <v>15</v>
      </c>
      <c r="BQ95">
        <v>25.004999999999999</v>
      </c>
      <c r="BR95">
        <v>3.35</v>
      </c>
      <c r="BS95" t="s">
        <v>114</v>
      </c>
      <c r="BT95">
        <v>0.36</v>
      </c>
      <c r="BU95">
        <v>80</v>
      </c>
      <c r="BV95">
        <v>431.1</v>
      </c>
      <c r="BW95">
        <v>195</v>
      </c>
      <c r="BX95" t="s">
        <v>109</v>
      </c>
      <c r="BY95">
        <v>0.21</v>
      </c>
      <c r="BZ95">
        <v>228</v>
      </c>
      <c r="CA95">
        <v>0.9</v>
      </c>
      <c r="CB95">
        <v>1</v>
      </c>
      <c r="CC95">
        <v>3</v>
      </c>
      <c r="CD95">
        <v>6</v>
      </c>
      <c r="CE95">
        <v>6</v>
      </c>
      <c r="CF95">
        <v>6</v>
      </c>
      <c r="CG95">
        <v>7</v>
      </c>
      <c r="CH95">
        <v>7</v>
      </c>
      <c r="CI95">
        <v>7</v>
      </c>
      <c r="CJ95">
        <v>4</v>
      </c>
    </row>
    <row r="96" spans="1:88" x14ac:dyDescent="0.25">
      <c r="A96">
        <v>216780</v>
      </c>
      <c r="B96">
        <v>145303</v>
      </c>
      <c r="C96" t="s">
        <v>2</v>
      </c>
      <c r="D96">
        <v>1</v>
      </c>
      <c r="E96">
        <v>1</v>
      </c>
      <c r="F96">
        <v>1</v>
      </c>
      <c r="G96">
        <v>76</v>
      </c>
      <c r="H96">
        <v>0</v>
      </c>
      <c r="I96">
        <v>0</v>
      </c>
      <c r="J96">
        <v>185.4</v>
      </c>
      <c r="K96">
        <v>92.6</v>
      </c>
      <c r="L96">
        <v>26.939623822773346</v>
      </c>
      <c r="M96" t="s">
        <v>109</v>
      </c>
      <c r="N96">
        <v>0</v>
      </c>
      <c r="O96">
        <v>0</v>
      </c>
      <c r="P96">
        <v>0</v>
      </c>
      <c r="Q96">
        <v>0</v>
      </c>
      <c r="R96">
        <v>1</v>
      </c>
      <c r="S96">
        <v>9</v>
      </c>
      <c r="T96">
        <v>9</v>
      </c>
      <c r="U96">
        <v>1</v>
      </c>
      <c r="V96">
        <v>3</v>
      </c>
      <c r="W96">
        <v>0</v>
      </c>
      <c r="X96">
        <v>3</v>
      </c>
      <c r="Y96">
        <v>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1</v>
      </c>
      <c r="AU96">
        <v>1</v>
      </c>
      <c r="AV96">
        <v>1</v>
      </c>
      <c r="AW96">
        <v>0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1</v>
      </c>
      <c r="BM96">
        <v>14.3</v>
      </c>
      <c r="BN96" t="s">
        <v>109</v>
      </c>
      <c r="BO96">
        <v>33</v>
      </c>
      <c r="BP96">
        <v>48</v>
      </c>
      <c r="BQ96" t="s">
        <v>109</v>
      </c>
      <c r="BR96" t="s">
        <v>109</v>
      </c>
      <c r="BS96">
        <v>697</v>
      </c>
      <c r="BT96">
        <v>1002</v>
      </c>
      <c r="BU96">
        <v>51</v>
      </c>
      <c r="BV96">
        <v>10926</v>
      </c>
      <c r="BW96">
        <v>754</v>
      </c>
      <c r="BX96">
        <v>4.9000000000000004</v>
      </c>
      <c r="BY96">
        <v>4.6500000000000004</v>
      </c>
      <c r="BZ96">
        <v>498</v>
      </c>
      <c r="CA96">
        <v>1.82</v>
      </c>
      <c r="CB96">
        <v>1</v>
      </c>
      <c r="CC96">
        <v>3</v>
      </c>
      <c r="CD96">
        <v>6</v>
      </c>
      <c r="CE96">
        <v>7</v>
      </c>
      <c r="CF96">
        <v>7</v>
      </c>
      <c r="CJ96">
        <v>8</v>
      </c>
    </row>
    <row r="97" spans="1:88" x14ac:dyDescent="0.25">
      <c r="A97">
        <v>160545</v>
      </c>
      <c r="B97">
        <v>89068</v>
      </c>
      <c r="C97" t="s">
        <v>108</v>
      </c>
      <c r="D97">
        <v>0</v>
      </c>
      <c r="E97">
        <v>1</v>
      </c>
      <c r="F97">
        <v>1</v>
      </c>
      <c r="G97">
        <v>89</v>
      </c>
      <c r="H97">
        <v>0</v>
      </c>
      <c r="I97">
        <v>0</v>
      </c>
      <c r="J97">
        <v>177.8</v>
      </c>
      <c r="K97">
        <v>81.3</v>
      </c>
      <c r="L97">
        <v>25.717398373572255</v>
      </c>
      <c r="M97" t="s">
        <v>109</v>
      </c>
      <c r="N97">
        <v>0</v>
      </c>
      <c r="O97">
        <v>0</v>
      </c>
      <c r="P97">
        <v>0</v>
      </c>
      <c r="Q97">
        <v>0</v>
      </c>
      <c r="R97">
        <v>1</v>
      </c>
      <c r="S97">
        <v>2</v>
      </c>
      <c r="T97">
        <v>6</v>
      </c>
      <c r="U97">
        <v>1</v>
      </c>
      <c r="V97">
        <v>1</v>
      </c>
      <c r="W97">
        <v>0</v>
      </c>
      <c r="X97">
        <v>6</v>
      </c>
      <c r="Y97">
        <v>4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2</v>
      </c>
      <c r="BL97">
        <v>0</v>
      </c>
      <c r="BM97">
        <v>8</v>
      </c>
      <c r="BN97" t="s">
        <v>109</v>
      </c>
      <c r="BO97">
        <v>33</v>
      </c>
      <c r="BP97">
        <v>33</v>
      </c>
      <c r="BQ97">
        <v>6.782</v>
      </c>
      <c r="BR97">
        <v>8.74</v>
      </c>
      <c r="BS97">
        <v>634</v>
      </c>
      <c r="BT97">
        <v>0.96</v>
      </c>
      <c r="BU97" t="s">
        <v>109</v>
      </c>
      <c r="BV97">
        <v>265.3</v>
      </c>
      <c r="BW97">
        <v>210</v>
      </c>
      <c r="BX97" t="s">
        <v>109</v>
      </c>
      <c r="BY97">
        <v>0.12</v>
      </c>
      <c r="BZ97">
        <v>220</v>
      </c>
      <c r="CA97">
        <v>0.86</v>
      </c>
      <c r="CB97">
        <v>1</v>
      </c>
      <c r="CC97">
        <v>3</v>
      </c>
      <c r="CD97">
        <v>5</v>
      </c>
      <c r="CE97">
        <v>5</v>
      </c>
      <c r="CJ97">
        <v>8</v>
      </c>
    </row>
    <row r="98" spans="1:88" x14ac:dyDescent="0.25">
      <c r="A98">
        <v>168283</v>
      </c>
      <c r="B98">
        <v>96806</v>
      </c>
      <c r="C98" t="s">
        <v>108</v>
      </c>
      <c r="D98">
        <v>0</v>
      </c>
      <c r="E98">
        <v>1</v>
      </c>
      <c r="F98">
        <v>1</v>
      </c>
      <c r="G98">
        <v>87</v>
      </c>
      <c r="H98">
        <v>1</v>
      </c>
      <c r="I98">
        <v>0</v>
      </c>
      <c r="J98">
        <v>157.5</v>
      </c>
      <c r="K98">
        <v>58.9</v>
      </c>
      <c r="L98">
        <v>23.744016124968507</v>
      </c>
      <c r="M98" t="s">
        <v>109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3</v>
      </c>
      <c r="U98">
        <v>0</v>
      </c>
      <c r="V98">
        <v>1</v>
      </c>
      <c r="W98">
        <v>0</v>
      </c>
      <c r="X98">
        <v>4</v>
      </c>
      <c r="Y98">
        <v>4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1</v>
      </c>
      <c r="BM98" t="s">
        <v>109</v>
      </c>
      <c r="BN98" t="s">
        <v>109</v>
      </c>
      <c r="BO98">
        <v>10</v>
      </c>
      <c r="BP98">
        <v>26</v>
      </c>
      <c r="BQ98">
        <v>3.42</v>
      </c>
      <c r="BR98" t="s">
        <v>109</v>
      </c>
      <c r="BS98">
        <v>481</v>
      </c>
      <c r="BT98" t="s">
        <v>109</v>
      </c>
      <c r="BU98" t="s">
        <v>109</v>
      </c>
      <c r="BV98">
        <v>245.8</v>
      </c>
      <c r="BW98">
        <v>209</v>
      </c>
      <c r="BX98">
        <v>1.5</v>
      </c>
      <c r="BY98">
        <v>0.68</v>
      </c>
      <c r="BZ98">
        <v>118</v>
      </c>
      <c r="CA98">
        <v>1.5</v>
      </c>
      <c r="CB98">
        <v>0</v>
      </c>
      <c r="CC98">
        <v>1</v>
      </c>
      <c r="CD98">
        <v>5</v>
      </c>
      <c r="CE98">
        <v>4</v>
      </c>
      <c r="CJ98">
        <v>2</v>
      </c>
    </row>
    <row r="99" spans="1:88" x14ac:dyDescent="0.25">
      <c r="A99">
        <v>218567</v>
      </c>
      <c r="B99">
        <v>147090</v>
      </c>
      <c r="C99" t="s">
        <v>108</v>
      </c>
      <c r="D99">
        <v>0</v>
      </c>
      <c r="E99">
        <v>1</v>
      </c>
      <c r="F99">
        <v>1</v>
      </c>
      <c r="G99">
        <v>66</v>
      </c>
      <c r="H99">
        <v>1</v>
      </c>
      <c r="I99">
        <v>0</v>
      </c>
      <c r="J99">
        <v>162.6</v>
      </c>
      <c r="K99">
        <v>87.8</v>
      </c>
      <c r="L99">
        <v>33.208819173062579</v>
      </c>
      <c r="M99" t="s">
        <v>110</v>
      </c>
      <c r="N99">
        <v>0</v>
      </c>
      <c r="O99">
        <v>0</v>
      </c>
      <c r="P99">
        <v>0</v>
      </c>
      <c r="Q99">
        <v>0</v>
      </c>
      <c r="R99">
        <v>1</v>
      </c>
      <c r="S99">
        <v>5</v>
      </c>
      <c r="T99">
        <v>10</v>
      </c>
      <c r="U99">
        <v>0</v>
      </c>
      <c r="V99">
        <v>1</v>
      </c>
      <c r="W99">
        <v>0</v>
      </c>
      <c r="X99">
        <v>2</v>
      </c>
      <c r="Y99">
        <v>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0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1</v>
      </c>
      <c r="BL99">
        <v>0</v>
      </c>
      <c r="BM99" t="s">
        <v>109</v>
      </c>
      <c r="BN99" t="s">
        <v>109</v>
      </c>
      <c r="BO99">
        <v>44</v>
      </c>
      <c r="BP99">
        <v>48</v>
      </c>
      <c r="BQ99">
        <v>11.641</v>
      </c>
      <c r="BR99" t="s">
        <v>109</v>
      </c>
      <c r="BS99" t="s">
        <v>109</v>
      </c>
      <c r="BT99">
        <v>3.17</v>
      </c>
      <c r="BU99" t="s">
        <v>109</v>
      </c>
      <c r="BV99">
        <v>824.7</v>
      </c>
      <c r="BW99">
        <v>546</v>
      </c>
      <c r="BX99" t="s">
        <v>109</v>
      </c>
      <c r="BY99">
        <v>0.22</v>
      </c>
      <c r="BZ99">
        <v>131</v>
      </c>
      <c r="CA99">
        <v>82</v>
      </c>
      <c r="CB99">
        <v>1</v>
      </c>
      <c r="CC99">
        <v>3</v>
      </c>
      <c r="CD99">
        <v>6</v>
      </c>
      <c r="CE99">
        <v>7</v>
      </c>
      <c r="CF99">
        <v>6</v>
      </c>
      <c r="CJ99">
        <v>2</v>
      </c>
    </row>
    <row r="100" spans="1:88" x14ac:dyDescent="0.25">
      <c r="A100">
        <v>233818</v>
      </c>
      <c r="B100">
        <v>162341</v>
      </c>
      <c r="C100" t="s">
        <v>108</v>
      </c>
      <c r="D100">
        <v>0</v>
      </c>
      <c r="E100">
        <v>1</v>
      </c>
      <c r="F100">
        <v>1</v>
      </c>
      <c r="G100">
        <v>78</v>
      </c>
      <c r="H100">
        <v>0</v>
      </c>
      <c r="I100">
        <v>3</v>
      </c>
      <c r="J100">
        <v>165.1</v>
      </c>
      <c r="K100">
        <v>64.400000000000006</v>
      </c>
      <c r="L100">
        <v>23.626082755124092</v>
      </c>
      <c r="M100" t="s">
        <v>109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5</v>
      </c>
      <c r="U100">
        <v>1</v>
      </c>
      <c r="V100">
        <v>1</v>
      </c>
      <c r="W100">
        <v>1</v>
      </c>
      <c r="X100">
        <v>4</v>
      </c>
      <c r="Y100">
        <v>3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2</v>
      </c>
      <c r="BL100">
        <v>0</v>
      </c>
      <c r="BM100" t="s">
        <v>109</v>
      </c>
      <c r="BN100" t="s">
        <v>109</v>
      </c>
      <c r="BO100">
        <v>31</v>
      </c>
      <c r="BP100">
        <v>55</v>
      </c>
      <c r="BQ100" t="s">
        <v>109</v>
      </c>
      <c r="BR100">
        <v>33.090000000000003</v>
      </c>
      <c r="BS100" t="s">
        <v>109</v>
      </c>
      <c r="BT100">
        <v>15.1</v>
      </c>
      <c r="BU100" t="s">
        <v>109</v>
      </c>
      <c r="BV100">
        <v>2631</v>
      </c>
      <c r="BW100">
        <v>624</v>
      </c>
      <c r="BX100">
        <v>2.2999999999999998</v>
      </c>
      <c r="BY100">
        <v>6.65</v>
      </c>
      <c r="BZ100">
        <v>102</v>
      </c>
      <c r="CA100">
        <v>2.27</v>
      </c>
      <c r="CB100">
        <v>0</v>
      </c>
      <c r="CC100">
        <v>1</v>
      </c>
      <c r="CD100">
        <v>6</v>
      </c>
      <c r="CE100">
        <v>6</v>
      </c>
      <c r="CJ100">
        <v>8</v>
      </c>
    </row>
    <row r="101" spans="1:88" x14ac:dyDescent="0.25">
      <c r="A101">
        <v>521668</v>
      </c>
      <c r="B101">
        <v>450191</v>
      </c>
      <c r="C101" t="s">
        <v>108</v>
      </c>
      <c r="D101">
        <v>0</v>
      </c>
      <c r="E101">
        <v>1</v>
      </c>
      <c r="F101">
        <v>1</v>
      </c>
      <c r="G101">
        <v>59</v>
      </c>
      <c r="H101">
        <v>0</v>
      </c>
      <c r="I101">
        <v>0</v>
      </c>
      <c r="J101">
        <v>172.7</v>
      </c>
      <c r="K101">
        <v>88.7</v>
      </c>
      <c r="L101">
        <v>29.739861707966632</v>
      </c>
      <c r="M101" t="s">
        <v>109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0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1</v>
      </c>
      <c r="BM101" t="s">
        <v>109</v>
      </c>
      <c r="BN101" t="s">
        <v>109</v>
      </c>
      <c r="BO101">
        <v>90</v>
      </c>
      <c r="BP101">
        <v>39</v>
      </c>
      <c r="BQ101" t="s">
        <v>118</v>
      </c>
      <c r="BR101">
        <v>3.07</v>
      </c>
      <c r="BS101" t="s">
        <v>109</v>
      </c>
      <c r="BT101">
        <v>1.08</v>
      </c>
      <c r="BU101">
        <v>52</v>
      </c>
      <c r="BV101">
        <v>1442</v>
      </c>
      <c r="BW101">
        <v>418</v>
      </c>
      <c r="BX101">
        <v>1.8</v>
      </c>
      <c r="BY101" t="s">
        <v>109</v>
      </c>
      <c r="BZ101">
        <v>132</v>
      </c>
      <c r="CA101">
        <v>0.82</v>
      </c>
      <c r="CB101">
        <v>0</v>
      </c>
      <c r="CC101">
        <v>0</v>
      </c>
      <c r="CD101">
        <v>6</v>
      </c>
      <c r="CE101">
        <v>6</v>
      </c>
      <c r="CF101">
        <v>6</v>
      </c>
      <c r="CJ101">
        <v>1</v>
      </c>
    </row>
    <row r="102" spans="1:88" x14ac:dyDescent="0.25">
      <c r="A102">
        <v>632351</v>
      </c>
      <c r="B102">
        <v>560874</v>
      </c>
      <c r="C102" t="s">
        <v>108</v>
      </c>
      <c r="D102">
        <v>0</v>
      </c>
      <c r="E102">
        <v>1</v>
      </c>
      <c r="F102">
        <v>1</v>
      </c>
      <c r="G102">
        <v>88</v>
      </c>
      <c r="H102">
        <v>0</v>
      </c>
      <c r="I102">
        <v>0</v>
      </c>
      <c r="J102">
        <v>172.7</v>
      </c>
      <c r="K102">
        <v>66.5</v>
      </c>
      <c r="L102">
        <v>22.296514132804749</v>
      </c>
      <c r="M102" t="s">
        <v>109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13</v>
      </c>
      <c r="U102">
        <v>1</v>
      </c>
      <c r="V102">
        <v>1</v>
      </c>
      <c r="W102">
        <v>0</v>
      </c>
      <c r="X102">
        <v>6</v>
      </c>
      <c r="Y102">
        <v>4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1</v>
      </c>
      <c r="BM102" t="s">
        <v>109</v>
      </c>
      <c r="BN102" t="s">
        <v>109</v>
      </c>
      <c r="BO102">
        <v>27</v>
      </c>
      <c r="BP102">
        <v>53</v>
      </c>
      <c r="BQ102">
        <v>23.274999999999999</v>
      </c>
      <c r="BR102">
        <v>21.2</v>
      </c>
      <c r="BS102" t="s">
        <v>109</v>
      </c>
      <c r="BT102" t="s">
        <v>109</v>
      </c>
      <c r="BU102" t="s">
        <v>109</v>
      </c>
      <c r="BV102">
        <v>747.8</v>
      </c>
      <c r="BW102">
        <v>417</v>
      </c>
      <c r="BX102">
        <v>2.2999999999999998</v>
      </c>
      <c r="BY102">
        <v>2.44</v>
      </c>
      <c r="BZ102">
        <v>104</v>
      </c>
      <c r="CA102">
        <v>6.01</v>
      </c>
      <c r="CB102">
        <v>1</v>
      </c>
      <c r="CC102">
        <v>2</v>
      </c>
      <c r="CD102">
        <v>5</v>
      </c>
      <c r="CE102">
        <v>5</v>
      </c>
      <c r="CF102">
        <v>5</v>
      </c>
      <c r="CJ102">
        <v>8</v>
      </c>
    </row>
    <row r="103" spans="1:88" x14ac:dyDescent="0.25">
      <c r="A103">
        <v>8185583</v>
      </c>
      <c r="B103">
        <v>8114106</v>
      </c>
      <c r="C103" t="s">
        <v>108</v>
      </c>
      <c r="D103">
        <v>0</v>
      </c>
      <c r="E103">
        <v>1</v>
      </c>
      <c r="F103">
        <v>1</v>
      </c>
      <c r="G103">
        <v>58</v>
      </c>
      <c r="H103">
        <v>0</v>
      </c>
      <c r="I103">
        <v>3</v>
      </c>
      <c r="J103">
        <v>165.1</v>
      </c>
      <c r="K103">
        <v>74.400000000000006</v>
      </c>
      <c r="L103">
        <v>27.294729145671308</v>
      </c>
      <c r="M103" t="s">
        <v>109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14</v>
      </c>
      <c r="U103">
        <v>0</v>
      </c>
      <c r="V103">
        <v>1</v>
      </c>
      <c r="W103">
        <v>0</v>
      </c>
      <c r="X103">
        <v>1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1</v>
      </c>
      <c r="BA103">
        <v>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1</v>
      </c>
      <c r="BL103">
        <v>0</v>
      </c>
      <c r="BM103" t="s">
        <v>109</v>
      </c>
      <c r="BN103" t="s">
        <v>109</v>
      </c>
      <c r="BO103">
        <v>160</v>
      </c>
      <c r="BP103">
        <v>186</v>
      </c>
      <c r="BQ103">
        <v>23.041</v>
      </c>
      <c r="BR103">
        <v>19.510000000000002</v>
      </c>
      <c r="BS103" t="s">
        <v>109</v>
      </c>
      <c r="BT103">
        <v>1.34</v>
      </c>
      <c r="BU103" t="s">
        <v>109</v>
      </c>
      <c r="BV103" t="s">
        <v>119</v>
      </c>
      <c r="BW103">
        <v>608</v>
      </c>
      <c r="BX103">
        <v>2</v>
      </c>
      <c r="BY103">
        <v>0.14000000000000001</v>
      </c>
      <c r="BZ103">
        <v>134</v>
      </c>
      <c r="CA103">
        <v>0.72</v>
      </c>
      <c r="CB103">
        <v>0</v>
      </c>
      <c r="CC103">
        <v>0</v>
      </c>
      <c r="CD103">
        <v>5</v>
      </c>
      <c r="CE103">
        <v>5</v>
      </c>
      <c r="CF103">
        <v>6</v>
      </c>
      <c r="CG103">
        <v>5</v>
      </c>
      <c r="CJ103">
        <v>4</v>
      </c>
    </row>
    <row r="104" spans="1:88" x14ac:dyDescent="0.25">
      <c r="A104">
        <v>8185592</v>
      </c>
      <c r="B104">
        <v>8114115</v>
      </c>
      <c r="C104" t="s">
        <v>108</v>
      </c>
      <c r="D104">
        <v>0</v>
      </c>
      <c r="E104">
        <v>1</v>
      </c>
      <c r="F104">
        <v>1</v>
      </c>
      <c r="G104">
        <v>77</v>
      </c>
      <c r="H104">
        <v>1</v>
      </c>
      <c r="I104">
        <v>0</v>
      </c>
      <c r="J104">
        <v>175.3</v>
      </c>
      <c r="K104">
        <v>73.2</v>
      </c>
      <c r="L104">
        <v>23.820301209661277</v>
      </c>
      <c r="M104" t="s">
        <v>109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26</v>
      </c>
      <c r="U104">
        <v>0</v>
      </c>
      <c r="V104">
        <v>1</v>
      </c>
      <c r="W104">
        <v>0</v>
      </c>
      <c r="X104">
        <v>4</v>
      </c>
      <c r="Y104">
        <v>3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 t="s">
        <v>109</v>
      </c>
      <c r="BN104" t="s">
        <v>109</v>
      </c>
      <c r="BO104">
        <v>30</v>
      </c>
      <c r="BP104">
        <v>33</v>
      </c>
      <c r="BQ104">
        <v>0.70599999999999996</v>
      </c>
      <c r="BR104" t="s">
        <v>109</v>
      </c>
      <c r="BS104">
        <v>329.2</v>
      </c>
      <c r="BT104">
        <v>3.52</v>
      </c>
      <c r="BU104" t="s">
        <v>109</v>
      </c>
      <c r="BV104">
        <v>493.4</v>
      </c>
      <c r="BW104">
        <v>321</v>
      </c>
      <c r="BX104">
        <v>1.8</v>
      </c>
      <c r="BY104">
        <v>7.0000000000000007E-2</v>
      </c>
      <c r="BZ104">
        <v>108</v>
      </c>
      <c r="CA104">
        <v>26</v>
      </c>
      <c r="CB104">
        <v>1</v>
      </c>
      <c r="CC104">
        <v>2</v>
      </c>
      <c r="CD104">
        <v>4</v>
      </c>
      <c r="CE104">
        <v>5</v>
      </c>
      <c r="CF104">
        <v>4</v>
      </c>
      <c r="CG104">
        <v>4</v>
      </c>
      <c r="CH104">
        <v>4</v>
      </c>
      <c r="CJ104">
        <v>2</v>
      </c>
    </row>
    <row r="105" spans="1:88" x14ac:dyDescent="0.25">
      <c r="A105">
        <v>665263</v>
      </c>
      <c r="B105">
        <v>593786</v>
      </c>
      <c r="C105" t="s">
        <v>2</v>
      </c>
      <c r="D105">
        <v>1</v>
      </c>
      <c r="E105">
        <v>1</v>
      </c>
      <c r="F105">
        <v>1</v>
      </c>
      <c r="G105">
        <v>64</v>
      </c>
      <c r="H105">
        <v>1</v>
      </c>
      <c r="I105">
        <v>1</v>
      </c>
      <c r="J105">
        <v>160</v>
      </c>
      <c r="K105">
        <v>98.5</v>
      </c>
      <c r="L105">
        <v>38.476562499999993</v>
      </c>
      <c r="M105" t="s">
        <v>112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13</v>
      </c>
      <c r="U105">
        <v>0</v>
      </c>
      <c r="V105">
        <v>3</v>
      </c>
      <c r="W105">
        <v>1</v>
      </c>
      <c r="X105">
        <v>4</v>
      </c>
      <c r="Y105">
        <v>2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1</v>
      </c>
      <c r="AT105">
        <v>0</v>
      </c>
      <c r="AU105">
        <v>0</v>
      </c>
      <c r="AV105">
        <v>1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1</v>
      </c>
      <c r="BH105">
        <v>0</v>
      </c>
      <c r="BI105">
        <v>0</v>
      </c>
      <c r="BJ105">
        <v>0</v>
      </c>
      <c r="BK105">
        <v>1</v>
      </c>
      <c r="BL105">
        <v>0</v>
      </c>
      <c r="BM105">
        <v>6.7</v>
      </c>
      <c r="BN105" t="s">
        <v>109</v>
      </c>
      <c r="BO105">
        <v>31</v>
      </c>
      <c r="BP105">
        <v>45</v>
      </c>
      <c r="BQ105" t="s">
        <v>109</v>
      </c>
      <c r="BR105" t="s">
        <v>109</v>
      </c>
      <c r="BS105">
        <v>773</v>
      </c>
      <c r="BT105">
        <v>818</v>
      </c>
      <c r="BU105">
        <v>80</v>
      </c>
      <c r="BV105">
        <v>1772</v>
      </c>
      <c r="BW105">
        <v>527</v>
      </c>
      <c r="BX105">
        <v>2.6</v>
      </c>
      <c r="BY105">
        <v>0.31</v>
      </c>
      <c r="BZ105">
        <v>186</v>
      </c>
      <c r="CA105">
        <v>1.25</v>
      </c>
      <c r="CB105">
        <v>1</v>
      </c>
      <c r="CC105">
        <v>4</v>
      </c>
      <c r="CD105">
        <v>5</v>
      </c>
      <c r="CE105">
        <v>6</v>
      </c>
      <c r="CF105">
        <v>6</v>
      </c>
      <c r="CJ105">
        <v>2</v>
      </c>
    </row>
    <row r="106" spans="1:88" x14ac:dyDescent="0.25">
      <c r="A106">
        <v>761140</v>
      </c>
      <c r="B106">
        <v>689663</v>
      </c>
      <c r="C106" t="s">
        <v>2</v>
      </c>
      <c r="D106">
        <v>1</v>
      </c>
      <c r="E106">
        <v>1</v>
      </c>
      <c r="F106">
        <v>1</v>
      </c>
      <c r="G106">
        <v>69</v>
      </c>
      <c r="H106">
        <v>0</v>
      </c>
      <c r="I106">
        <v>0</v>
      </c>
      <c r="J106">
        <v>185.4</v>
      </c>
      <c r="K106">
        <v>75.7</v>
      </c>
      <c r="L106">
        <v>22.022997012785556</v>
      </c>
      <c r="M106" t="s">
        <v>109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3</v>
      </c>
      <c r="U106">
        <v>0</v>
      </c>
      <c r="V106">
        <v>3</v>
      </c>
      <c r="W106">
        <v>1</v>
      </c>
      <c r="X106">
        <v>2</v>
      </c>
      <c r="Y106">
        <v>2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  <c r="BL106">
        <v>0</v>
      </c>
      <c r="BM106">
        <v>7.8</v>
      </c>
      <c r="BN106" t="s">
        <v>109</v>
      </c>
      <c r="BO106">
        <v>12</v>
      </c>
      <c r="BP106">
        <v>14</v>
      </c>
      <c r="BQ106" t="s">
        <v>109</v>
      </c>
      <c r="BR106" t="s">
        <v>109</v>
      </c>
      <c r="BS106" t="s">
        <v>109</v>
      </c>
      <c r="BT106">
        <v>4327</v>
      </c>
      <c r="BU106" t="s">
        <v>109</v>
      </c>
      <c r="BV106">
        <v>189.2</v>
      </c>
      <c r="BW106">
        <v>171</v>
      </c>
      <c r="BX106">
        <v>3</v>
      </c>
      <c r="BY106">
        <v>0.16</v>
      </c>
      <c r="BZ106">
        <v>232</v>
      </c>
      <c r="CA106">
        <v>1.95</v>
      </c>
      <c r="CB106">
        <v>0</v>
      </c>
      <c r="CC106">
        <v>2</v>
      </c>
      <c r="CD106">
        <v>5</v>
      </c>
      <c r="CE106">
        <v>5</v>
      </c>
      <c r="CJ106">
        <v>1</v>
      </c>
    </row>
    <row r="107" spans="1:88" x14ac:dyDescent="0.25">
      <c r="A107">
        <v>242461</v>
      </c>
      <c r="B107">
        <v>170984</v>
      </c>
      <c r="C107" t="s">
        <v>2</v>
      </c>
      <c r="D107">
        <v>1</v>
      </c>
      <c r="E107">
        <v>1</v>
      </c>
      <c r="F107">
        <v>1</v>
      </c>
      <c r="G107">
        <v>43</v>
      </c>
      <c r="H107">
        <v>0</v>
      </c>
      <c r="I107">
        <v>0</v>
      </c>
      <c r="J107">
        <v>182.9</v>
      </c>
      <c r="K107">
        <v>96.9</v>
      </c>
      <c r="L107">
        <v>28.966522890279059</v>
      </c>
      <c r="M107" t="s">
        <v>109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</v>
      </c>
      <c r="U107">
        <v>0</v>
      </c>
      <c r="V107">
        <v>3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0</v>
      </c>
      <c r="BF107">
        <v>1</v>
      </c>
      <c r="BG107">
        <v>1</v>
      </c>
      <c r="BH107">
        <v>0</v>
      </c>
      <c r="BI107">
        <v>1</v>
      </c>
      <c r="BJ107">
        <v>0</v>
      </c>
      <c r="BK107">
        <v>2</v>
      </c>
      <c r="BL107">
        <v>0</v>
      </c>
      <c r="BM107">
        <v>12.9</v>
      </c>
      <c r="BN107" t="s">
        <v>109</v>
      </c>
      <c r="BO107">
        <v>14</v>
      </c>
      <c r="BP107">
        <v>14</v>
      </c>
      <c r="BQ107">
        <v>4.306</v>
      </c>
      <c r="BR107" t="s">
        <v>109</v>
      </c>
      <c r="BS107">
        <v>423</v>
      </c>
      <c r="BT107">
        <v>559</v>
      </c>
      <c r="BU107">
        <v>50</v>
      </c>
      <c r="BV107">
        <v>248.8</v>
      </c>
      <c r="BW107">
        <v>286</v>
      </c>
      <c r="BX107">
        <v>0.9</v>
      </c>
      <c r="BY107">
        <v>0.03</v>
      </c>
      <c r="BZ107">
        <v>488</v>
      </c>
      <c r="CA107">
        <v>0.56999999999999995</v>
      </c>
      <c r="CB107">
        <v>1</v>
      </c>
      <c r="CC107">
        <v>3</v>
      </c>
      <c r="CD107">
        <v>5</v>
      </c>
      <c r="CJ107">
        <v>1</v>
      </c>
    </row>
    <row r="108" spans="1:88" x14ac:dyDescent="0.25">
      <c r="A108">
        <v>815670</v>
      </c>
      <c r="B108">
        <v>744193</v>
      </c>
      <c r="C108" t="s">
        <v>2</v>
      </c>
      <c r="D108">
        <v>1</v>
      </c>
      <c r="E108">
        <v>1</v>
      </c>
      <c r="F108">
        <v>1</v>
      </c>
      <c r="G108">
        <v>74</v>
      </c>
      <c r="H108">
        <v>1</v>
      </c>
      <c r="I108">
        <v>0</v>
      </c>
      <c r="J108">
        <v>165.1</v>
      </c>
      <c r="K108">
        <v>80.5</v>
      </c>
      <c r="L108">
        <v>29.53260344390511</v>
      </c>
      <c r="M108" t="s">
        <v>109</v>
      </c>
      <c r="N108">
        <v>1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20</v>
      </c>
      <c r="U108">
        <v>0</v>
      </c>
      <c r="V108">
        <v>3</v>
      </c>
      <c r="W108">
        <v>0</v>
      </c>
      <c r="X108">
        <v>3</v>
      </c>
      <c r="Y108">
        <v>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 t="s">
        <v>109</v>
      </c>
      <c r="BN108" t="s">
        <v>109</v>
      </c>
      <c r="BO108">
        <v>16</v>
      </c>
      <c r="BP108">
        <v>27</v>
      </c>
      <c r="BQ108" t="s">
        <v>109</v>
      </c>
      <c r="BR108" t="s">
        <v>109</v>
      </c>
      <c r="BS108">
        <v>460</v>
      </c>
      <c r="BT108">
        <v>684</v>
      </c>
      <c r="BU108">
        <v>30</v>
      </c>
      <c r="BV108">
        <v>543.20000000000005</v>
      </c>
      <c r="BW108">
        <v>374</v>
      </c>
      <c r="BX108">
        <v>0.8</v>
      </c>
      <c r="BY108">
        <v>0.3</v>
      </c>
      <c r="BZ108">
        <v>314</v>
      </c>
      <c r="CA108">
        <v>1.98</v>
      </c>
      <c r="CB108">
        <v>1</v>
      </c>
      <c r="CC108">
        <v>3</v>
      </c>
      <c r="CD108">
        <v>5</v>
      </c>
      <c r="CE108">
        <v>5</v>
      </c>
      <c r="CF108">
        <v>6</v>
      </c>
      <c r="CG108">
        <v>6</v>
      </c>
      <c r="CJ108">
        <v>2</v>
      </c>
    </row>
    <row r="109" spans="1:88" x14ac:dyDescent="0.25">
      <c r="A109">
        <v>524632</v>
      </c>
      <c r="B109">
        <v>453155</v>
      </c>
      <c r="C109" t="s">
        <v>108</v>
      </c>
      <c r="D109">
        <v>0</v>
      </c>
      <c r="E109">
        <v>1</v>
      </c>
      <c r="F109">
        <v>1</v>
      </c>
      <c r="G109">
        <v>57</v>
      </c>
      <c r="H109">
        <v>1</v>
      </c>
      <c r="I109">
        <v>0</v>
      </c>
      <c r="J109">
        <v>152.4</v>
      </c>
      <c r="K109">
        <v>62.2</v>
      </c>
      <c r="L109">
        <v>26.780609116773789</v>
      </c>
      <c r="M109" t="s">
        <v>109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</v>
      </c>
      <c r="U109">
        <v>0</v>
      </c>
      <c r="V109">
        <v>2</v>
      </c>
      <c r="W109">
        <v>0</v>
      </c>
      <c r="X109">
        <v>3</v>
      </c>
      <c r="Y109">
        <v>1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</v>
      </c>
      <c r="BD109">
        <v>0</v>
      </c>
      <c r="BE109">
        <v>0</v>
      </c>
      <c r="BF109">
        <v>1</v>
      </c>
      <c r="BG109">
        <v>1</v>
      </c>
      <c r="BH109">
        <v>1</v>
      </c>
      <c r="BI109">
        <v>0</v>
      </c>
      <c r="BJ109">
        <v>0</v>
      </c>
      <c r="BK109">
        <v>2</v>
      </c>
      <c r="BL109">
        <v>0</v>
      </c>
      <c r="BM109">
        <v>10</v>
      </c>
      <c r="BN109" t="s">
        <v>109</v>
      </c>
      <c r="BO109">
        <v>78</v>
      </c>
      <c r="BP109">
        <v>90</v>
      </c>
      <c r="BQ109" t="s">
        <v>109</v>
      </c>
      <c r="BR109" t="s">
        <v>109</v>
      </c>
      <c r="BS109">
        <v>615.5</v>
      </c>
      <c r="BT109">
        <v>0.21</v>
      </c>
      <c r="BU109" t="s">
        <v>109</v>
      </c>
      <c r="BV109">
        <v>163</v>
      </c>
      <c r="BW109">
        <v>237</v>
      </c>
      <c r="BX109">
        <v>1.4</v>
      </c>
      <c r="BY109">
        <v>0.24</v>
      </c>
      <c r="BZ109">
        <v>296</v>
      </c>
      <c r="CA109">
        <v>0.76</v>
      </c>
      <c r="CB109">
        <v>0</v>
      </c>
      <c r="CC109">
        <v>1</v>
      </c>
      <c r="CD109">
        <v>4</v>
      </c>
      <c r="CE109">
        <v>4</v>
      </c>
      <c r="CJ109">
        <v>1</v>
      </c>
    </row>
    <row r="110" spans="1:88" x14ac:dyDescent="0.25">
      <c r="A110">
        <v>8196591</v>
      </c>
      <c r="B110">
        <v>8125114</v>
      </c>
      <c r="C110" t="s">
        <v>108</v>
      </c>
      <c r="D110">
        <v>0</v>
      </c>
      <c r="E110">
        <v>1</v>
      </c>
      <c r="F110">
        <v>2</v>
      </c>
      <c r="G110">
        <v>37</v>
      </c>
      <c r="H110">
        <v>0</v>
      </c>
      <c r="I110">
        <v>1</v>
      </c>
      <c r="J110">
        <v>182.9</v>
      </c>
      <c r="K110">
        <v>69.099999999999994</v>
      </c>
      <c r="L110">
        <v>20.656209821654105</v>
      </c>
      <c r="M110" t="s">
        <v>109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">
        <v>109</v>
      </c>
      <c r="BN110" t="s">
        <v>109</v>
      </c>
      <c r="BO110">
        <v>11</v>
      </c>
      <c r="BP110">
        <v>18</v>
      </c>
      <c r="BQ110" t="s">
        <v>109</v>
      </c>
      <c r="BR110" t="s">
        <v>109</v>
      </c>
      <c r="BS110" t="s">
        <v>109</v>
      </c>
      <c r="BT110" t="s">
        <v>109</v>
      </c>
      <c r="BU110" t="s">
        <v>109</v>
      </c>
      <c r="BV110" t="s">
        <v>109</v>
      </c>
      <c r="BW110" t="s">
        <v>109</v>
      </c>
      <c r="BX110">
        <v>0.9</v>
      </c>
      <c r="BY110" t="s">
        <v>109</v>
      </c>
      <c r="BZ110">
        <v>99</v>
      </c>
      <c r="CA110">
        <v>1.02</v>
      </c>
      <c r="CB110">
        <v>0</v>
      </c>
      <c r="CC110">
        <v>0</v>
      </c>
      <c r="CD110">
        <v>0</v>
      </c>
      <c r="CJ110">
        <v>1</v>
      </c>
    </row>
    <row r="111" spans="1:88" x14ac:dyDescent="0.25">
      <c r="A111">
        <v>8197995</v>
      </c>
      <c r="B111">
        <v>8126518</v>
      </c>
      <c r="C111" t="s">
        <v>108</v>
      </c>
      <c r="D111">
        <v>0</v>
      </c>
      <c r="E111">
        <v>1</v>
      </c>
      <c r="F111">
        <v>1</v>
      </c>
      <c r="G111">
        <v>42</v>
      </c>
      <c r="H111">
        <v>1</v>
      </c>
      <c r="I111">
        <v>0</v>
      </c>
      <c r="J111">
        <v>157.5</v>
      </c>
      <c r="K111">
        <v>97.1</v>
      </c>
      <c r="L111">
        <v>39.143361048122955</v>
      </c>
      <c r="M111" t="s">
        <v>112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</v>
      </c>
      <c r="U111">
        <v>0</v>
      </c>
      <c r="V111">
        <v>3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">
        <v>109</v>
      </c>
      <c r="BN111" t="s">
        <v>109</v>
      </c>
      <c r="BO111" t="s">
        <v>109</v>
      </c>
      <c r="BP111" t="s">
        <v>109</v>
      </c>
      <c r="BQ111" t="s">
        <v>109</v>
      </c>
      <c r="BR111" t="s">
        <v>109</v>
      </c>
      <c r="BS111" t="s">
        <v>109</v>
      </c>
      <c r="BT111" t="s">
        <v>109</v>
      </c>
      <c r="BU111" t="s">
        <v>109</v>
      </c>
      <c r="BV111" t="s">
        <v>109</v>
      </c>
      <c r="BW111" t="s">
        <v>109</v>
      </c>
      <c r="BX111" t="s">
        <v>109</v>
      </c>
      <c r="BY111" t="s">
        <v>109</v>
      </c>
      <c r="BZ111" t="s">
        <v>109</v>
      </c>
      <c r="CA111" t="s">
        <v>109</v>
      </c>
      <c r="CB111">
        <v>0</v>
      </c>
      <c r="CC111">
        <v>1</v>
      </c>
      <c r="CD111">
        <v>0</v>
      </c>
      <c r="CE111">
        <v>0</v>
      </c>
      <c r="CJ111">
        <v>1</v>
      </c>
    </row>
    <row r="112" spans="1:88" x14ac:dyDescent="0.25">
      <c r="A112">
        <v>200</v>
      </c>
      <c r="B112">
        <v>2501209</v>
      </c>
      <c r="C112" t="s">
        <v>109</v>
      </c>
      <c r="D112">
        <v>0</v>
      </c>
      <c r="E112">
        <v>0</v>
      </c>
      <c r="F112">
        <v>1</v>
      </c>
      <c r="G112">
        <v>65</v>
      </c>
      <c r="H112">
        <v>0</v>
      </c>
      <c r="I112">
        <v>0</v>
      </c>
      <c r="J112">
        <v>193</v>
      </c>
      <c r="K112">
        <v>111</v>
      </c>
      <c r="L112" s="2">
        <f t="shared" ref="L112:L117" si="0">K112/(J112/100)^2</f>
        <v>29.799457703562513</v>
      </c>
      <c r="M112" t="str">
        <f t="shared" ref="M112:M117" si="1">IF(L112&gt;=40,"III",IF(L112&gt;=35,"II",IF(L112&gt;=30,"I",IF(L112&lt;30,"NA"))))</f>
        <v>NA</v>
      </c>
      <c r="N112">
        <v>1</v>
      </c>
      <c r="O112">
        <v>1</v>
      </c>
      <c r="P112">
        <v>1</v>
      </c>
      <c r="Q112">
        <v>0</v>
      </c>
      <c r="R112">
        <v>1</v>
      </c>
      <c r="S112">
        <v>20</v>
      </c>
      <c r="T112">
        <v>27</v>
      </c>
      <c r="U112">
        <v>0</v>
      </c>
      <c r="V112">
        <v>4</v>
      </c>
      <c r="W112">
        <v>2</v>
      </c>
      <c r="X112">
        <f>SUM(Y112+Z112+AA112+AB112+AC112+AD112+AE112+AF112+AG112+AH112+AI112+AJ112*2+AL112*2+AM112*2+AN112*2+AO112*3+AP112*6+AQ112*6)</f>
        <v>5</v>
      </c>
      <c r="Y112" s="3" t="str">
        <f t="shared" ref="Y112:Y117" si="2">IF(G112&gt;=80,"4",IF(G112&gt;=70,"3",IF(G112&gt;=60,"2",IF(G112&gt;=50,"1",IF(G112&lt;50,"0")))))</f>
        <v>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1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1</v>
      </c>
      <c r="BD112">
        <v>1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0</v>
      </c>
      <c r="BK112">
        <v>1</v>
      </c>
      <c r="BL112">
        <v>1</v>
      </c>
      <c r="BM112">
        <v>8.9</v>
      </c>
      <c r="BN112" t="s">
        <v>109</v>
      </c>
      <c r="BO112">
        <v>24</v>
      </c>
      <c r="BP112">
        <v>27</v>
      </c>
      <c r="BQ112" t="s">
        <v>109</v>
      </c>
      <c r="BR112" t="s">
        <v>109</v>
      </c>
      <c r="BS112" t="s">
        <v>109</v>
      </c>
      <c r="BT112" t="s">
        <v>109</v>
      </c>
      <c r="BU112" t="s">
        <v>109</v>
      </c>
      <c r="BV112" t="s">
        <v>109</v>
      </c>
      <c r="BW112" t="s">
        <v>109</v>
      </c>
      <c r="BX112">
        <v>6.2</v>
      </c>
      <c r="BY112" t="s">
        <v>109</v>
      </c>
      <c r="BZ112">
        <v>192</v>
      </c>
      <c r="CA112">
        <v>0.58699999999999997</v>
      </c>
      <c r="CB112">
        <v>1</v>
      </c>
      <c r="CC112">
        <f t="shared" ref="CC112:CC117" si="3">SUM(CB112,AS112,AR112,AK112)</f>
        <v>4</v>
      </c>
      <c r="CD112" t="s">
        <v>109</v>
      </c>
      <c r="CE112" t="s">
        <v>109</v>
      </c>
      <c r="CF112" t="s">
        <v>109</v>
      </c>
      <c r="CG112" t="s">
        <v>109</v>
      </c>
      <c r="CH112" t="s">
        <v>109</v>
      </c>
      <c r="CI112" t="s">
        <v>109</v>
      </c>
      <c r="CJ112" t="s">
        <v>109</v>
      </c>
    </row>
    <row r="113" spans="1:88" x14ac:dyDescent="0.25">
      <c r="A113">
        <v>201</v>
      </c>
      <c r="B113">
        <v>10612836</v>
      </c>
      <c r="C113" t="s">
        <v>109</v>
      </c>
      <c r="D113">
        <v>0</v>
      </c>
      <c r="E113">
        <v>0</v>
      </c>
      <c r="F113">
        <v>1</v>
      </c>
      <c r="G113">
        <v>69</v>
      </c>
      <c r="H113">
        <v>1</v>
      </c>
      <c r="I113">
        <v>0</v>
      </c>
      <c r="J113">
        <v>157.5</v>
      </c>
      <c r="K113">
        <v>68.5</v>
      </c>
      <c r="L113" s="2">
        <f t="shared" si="0"/>
        <v>27.614008566389522</v>
      </c>
      <c r="M113" t="str">
        <f t="shared" si="1"/>
        <v>NA</v>
      </c>
      <c r="N113">
        <v>1</v>
      </c>
      <c r="O113">
        <v>1</v>
      </c>
      <c r="P113">
        <v>9</v>
      </c>
      <c r="Q113">
        <v>9</v>
      </c>
      <c r="R113">
        <v>0</v>
      </c>
      <c r="S113">
        <v>0</v>
      </c>
      <c r="T113">
        <v>4</v>
      </c>
      <c r="U113">
        <v>0</v>
      </c>
      <c r="V113">
        <v>4</v>
      </c>
      <c r="W113">
        <v>0</v>
      </c>
      <c r="X113">
        <f t="shared" ref="X113:X176" si="4">SUM(Y113+Z113+AA113+AB113+AC113+AD113+AE113+AF113+AG113+AH113+AI113+AJ113*2+AL113*2+AM113*2+AN113*2+AO113*3+AP113*6+AQ113*6)</f>
        <v>6</v>
      </c>
      <c r="Y113" s="3" t="str">
        <f t="shared" si="2"/>
        <v>2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 s="4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</v>
      </c>
      <c r="BE113">
        <v>0</v>
      </c>
      <c r="BF113">
        <v>1</v>
      </c>
      <c r="BG113">
        <v>1</v>
      </c>
      <c r="BH113">
        <v>0</v>
      </c>
      <c r="BI113">
        <v>0</v>
      </c>
      <c r="BJ113">
        <v>0</v>
      </c>
      <c r="BK113">
        <v>1</v>
      </c>
      <c r="BL113">
        <v>0</v>
      </c>
      <c r="BM113">
        <v>13.1</v>
      </c>
      <c r="BN113" t="s">
        <v>109</v>
      </c>
      <c r="BO113">
        <v>16</v>
      </c>
      <c r="BP113">
        <v>31</v>
      </c>
      <c r="BQ113" t="s">
        <v>109</v>
      </c>
      <c r="BR113" t="s">
        <v>109</v>
      </c>
      <c r="BS113" t="s">
        <v>109</v>
      </c>
      <c r="BT113" t="s">
        <v>109</v>
      </c>
      <c r="BU113" t="s">
        <v>109</v>
      </c>
      <c r="BV113" t="s">
        <v>109</v>
      </c>
      <c r="BW113" t="s">
        <v>109</v>
      </c>
      <c r="BX113" t="s">
        <v>109</v>
      </c>
      <c r="BY113" t="s">
        <v>109</v>
      </c>
      <c r="BZ113">
        <v>481</v>
      </c>
      <c r="CA113">
        <v>0.96</v>
      </c>
      <c r="CB113">
        <v>1</v>
      </c>
      <c r="CC113">
        <f t="shared" si="3"/>
        <v>2</v>
      </c>
      <c r="CD113" t="s">
        <v>109</v>
      </c>
      <c r="CE113" t="s">
        <v>109</v>
      </c>
      <c r="CF113" t="s">
        <v>109</v>
      </c>
      <c r="CG113" t="s">
        <v>109</v>
      </c>
      <c r="CH113" t="s">
        <v>109</v>
      </c>
      <c r="CI113" t="s">
        <v>109</v>
      </c>
      <c r="CJ113" t="s">
        <v>109</v>
      </c>
    </row>
    <row r="114" spans="1:88" x14ac:dyDescent="0.25">
      <c r="A114">
        <v>202</v>
      </c>
      <c r="B114">
        <v>3264435</v>
      </c>
      <c r="C114" t="s">
        <v>109</v>
      </c>
      <c r="D114">
        <v>0</v>
      </c>
      <c r="E114">
        <v>0</v>
      </c>
      <c r="F114">
        <v>1</v>
      </c>
      <c r="G114">
        <v>74</v>
      </c>
      <c r="H114">
        <v>0</v>
      </c>
      <c r="I114">
        <v>0</v>
      </c>
      <c r="J114">
        <v>182.9</v>
      </c>
      <c r="K114">
        <v>141</v>
      </c>
      <c r="L114" s="2">
        <f t="shared" si="0"/>
        <v>42.149429592666124</v>
      </c>
      <c r="M114" t="str">
        <f t="shared" si="1"/>
        <v>III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15</v>
      </c>
      <c r="U114">
        <v>0</v>
      </c>
      <c r="V114">
        <v>4</v>
      </c>
      <c r="W114">
        <v>2</v>
      </c>
      <c r="X114">
        <f t="shared" si="4"/>
        <v>6</v>
      </c>
      <c r="Y114" s="3" t="str">
        <f t="shared" si="2"/>
        <v>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1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0</v>
      </c>
      <c r="BK114">
        <v>1</v>
      </c>
      <c r="BL114">
        <v>1</v>
      </c>
      <c r="BM114" t="s">
        <v>109</v>
      </c>
      <c r="BN114">
        <v>26.47</v>
      </c>
      <c r="BO114">
        <v>26</v>
      </c>
      <c r="BP114">
        <v>28</v>
      </c>
      <c r="BQ114" t="s">
        <v>109</v>
      </c>
      <c r="BR114" t="s">
        <v>109</v>
      </c>
      <c r="BS114" t="s">
        <v>109</v>
      </c>
      <c r="BT114" t="s">
        <v>109</v>
      </c>
      <c r="BU114" t="s">
        <v>109</v>
      </c>
      <c r="BV114" t="s">
        <v>109</v>
      </c>
      <c r="BW114" t="s">
        <v>109</v>
      </c>
      <c r="BX114">
        <v>7.5</v>
      </c>
      <c r="BY114">
        <v>0.13700000000000001</v>
      </c>
      <c r="BZ114">
        <v>255</v>
      </c>
      <c r="CA114">
        <v>2.0489999999999999</v>
      </c>
      <c r="CB114">
        <v>0</v>
      </c>
      <c r="CC114">
        <f t="shared" si="3"/>
        <v>3</v>
      </c>
      <c r="CD114" t="s">
        <v>109</v>
      </c>
      <c r="CE114" t="s">
        <v>109</v>
      </c>
      <c r="CF114" t="s">
        <v>109</v>
      </c>
      <c r="CG114" t="s">
        <v>109</v>
      </c>
      <c r="CH114" t="s">
        <v>109</v>
      </c>
      <c r="CI114" t="s">
        <v>109</v>
      </c>
      <c r="CJ114" t="s">
        <v>109</v>
      </c>
    </row>
    <row r="115" spans="1:88" x14ac:dyDescent="0.25">
      <c r="A115">
        <v>203</v>
      </c>
      <c r="B115">
        <v>10424710</v>
      </c>
      <c r="C115" t="s">
        <v>109</v>
      </c>
      <c r="D115">
        <v>0</v>
      </c>
      <c r="E115">
        <v>0</v>
      </c>
      <c r="F115">
        <v>1</v>
      </c>
      <c r="G115">
        <v>28</v>
      </c>
      <c r="H115">
        <v>1</v>
      </c>
      <c r="I115">
        <v>2</v>
      </c>
      <c r="J115">
        <v>162.6</v>
      </c>
      <c r="K115">
        <v>51.4</v>
      </c>
      <c r="L115" s="2">
        <f t="shared" si="0"/>
        <v>19.44115382113231</v>
      </c>
      <c r="M115" t="str">
        <f t="shared" si="1"/>
        <v>NA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7</v>
      </c>
      <c r="U115">
        <v>0</v>
      </c>
      <c r="V115">
        <v>4</v>
      </c>
      <c r="W115">
        <v>0</v>
      </c>
      <c r="X115">
        <f t="shared" si="4"/>
        <v>1</v>
      </c>
      <c r="Y115" s="3" t="str">
        <f t="shared" si="2"/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0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">
        <v>109</v>
      </c>
      <c r="BN115" t="s">
        <v>109</v>
      </c>
      <c r="BO115">
        <v>15</v>
      </c>
      <c r="BP115">
        <v>15</v>
      </c>
      <c r="BQ115" t="s">
        <v>109</v>
      </c>
      <c r="BR115" t="s">
        <v>109</v>
      </c>
      <c r="BS115" t="s">
        <v>109</v>
      </c>
      <c r="BT115" t="s">
        <v>109</v>
      </c>
      <c r="BU115" t="s">
        <v>109</v>
      </c>
      <c r="BV115" t="s">
        <v>109</v>
      </c>
      <c r="BW115" t="s">
        <v>109</v>
      </c>
      <c r="BX115">
        <v>2</v>
      </c>
      <c r="BY115" t="s">
        <v>109</v>
      </c>
      <c r="BZ115">
        <v>230</v>
      </c>
      <c r="CA115">
        <v>0.58699999999999997</v>
      </c>
      <c r="CB115">
        <v>0</v>
      </c>
      <c r="CC115">
        <f t="shared" si="3"/>
        <v>1</v>
      </c>
      <c r="CD115" t="s">
        <v>109</v>
      </c>
      <c r="CE115" t="s">
        <v>109</v>
      </c>
      <c r="CF115" t="s">
        <v>109</v>
      </c>
      <c r="CG115" t="s">
        <v>109</v>
      </c>
      <c r="CH115" t="s">
        <v>109</v>
      </c>
      <c r="CI115" t="s">
        <v>109</v>
      </c>
      <c r="CJ115" t="s">
        <v>109</v>
      </c>
    </row>
    <row r="116" spans="1:88" x14ac:dyDescent="0.25">
      <c r="A116">
        <v>204</v>
      </c>
      <c r="B116">
        <v>2956648</v>
      </c>
      <c r="C116" t="s">
        <v>109</v>
      </c>
      <c r="D116">
        <v>0</v>
      </c>
      <c r="E116">
        <v>0</v>
      </c>
      <c r="F116">
        <v>1</v>
      </c>
      <c r="G116">
        <v>77</v>
      </c>
      <c r="H116">
        <v>1</v>
      </c>
      <c r="I116">
        <v>4</v>
      </c>
      <c r="J116">
        <v>162.6</v>
      </c>
      <c r="K116">
        <v>71.599999999999994</v>
      </c>
      <c r="L116" s="2">
        <f t="shared" si="0"/>
        <v>27.081451626324384</v>
      </c>
      <c r="M116" t="str">
        <f t="shared" si="1"/>
        <v>NA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13</v>
      </c>
      <c r="T116">
        <v>22</v>
      </c>
      <c r="U116">
        <v>0</v>
      </c>
      <c r="V116">
        <v>4</v>
      </c>
      <c r="W116">
        <v>1</v>
      </c>
      <c r="X116">
        <f t="shared" si="4"/>
        <v>8</v>
      </c>
      <c r="Y116" s="3" t="str">
        <f t="shared" si="2"/>
        <v>3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1</v>
      </c>
      <c r="AJ116">
        <v>0</v>
      </c>
      <c r="AK116">
        <v>1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</v>
      </c>
      <c r="AR116">
        <v>1</v>
      </c>
      <c r="AS116" s="4">
        <v>0</v>
      </c>
      <c r="AT116">
        <v>0</v>
      </c>
      <c r="AU116">
        <v>0</v>
      </c>
      <c r="AV116">
        <v>1</v>
      </c>
      <c r="AW116">
        <v>1</v>
      </c>
      <c r="AX116">
        <v>0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0</v>
      </c>
      <c r="BK116">
        <v>1</v>
      </c>
      <c r="BL116">
        <v>0</v>
      </c>
      <c r="BM116">
        <v>6.2</v>
      </c>
      <c r="BN116" t="s">
        <v>109</v>
      </c>
      <c r="BO116">
        <v>186</v>
      </c>
      <c r="BP116">
        <v>134</v>
      </c>
      <c r="BQ116" t="s">
        <v>109</v>
      </c>
      <c r="BR116" s="1" t="s">
        <v>120</v>
      </c>
      <c r="BS116">
        <v>986</v>
      </c>
      <c r="BT116">
        <v>2541</v>
      </c>
      <c r="BU116" t="s">
        <v>109</v>
      </c>
      <c r="BV116">
        <v>2884</v>
      </c>
      <c r="BW116" t="s">
        <v>109</v>
      </c>
      <c r="BX116">
        <v>1.2</v>
      </c>
      <c r="BY116">
        <v>2.72</v>
      </c>
      <c r="BZ116">
        <v>204</v>
      </c>
      <c r="CA116">
        <v>0.56000000000000005</v>
      </c>
      <c r="CB116">
        <v>0</v>
      </c>
      <c r="CC116">
        <f t="shared" si="3"/>
        <v>2</v>
      </c>
      <c r="CD116" t="s">
        <v>109</v>
      </c>
      <c r="CE116" t="s">
        <v>109</v>
      </c>
      <c r="CF116" t="s">
        <v>109</v>
      </c>
      <c r="CG116" t="s">
        <v>109</v>
      </c>
      <c r="CH116" t="s">
        <v>109</v>
      </c>
      <c r="CI116" t="s">
        <v>109</v>
      </c>
      <c r="CJ116" t="s">
        <v>109</v>
      </c>
    </row>
    <row r="117" spans="1:88" x14ac:dyDescent="0.25">
      <c r="A117">
        <v>205</v>
      </c>
      <c r="B117">
        <v>1250112</v>
      </c>
      <c r="C117" t="s">
        <v>109</v>
      </c>
      <c r="D117">
        <v>0</v>
      </c>
      <c r="E117">
        <v>0</v>
      </c>
      <c r="F117">
        <v>1</v>
      </c>
      <c r="G117">
        <v>59</v>
      </c>
      <c r="H117">
        <v>1</v>
      </c>
      <c r="I117">
        <v>0</v>
      </c>
      <c r="J117">
        <v>157.5</v>
      </c>
      <c r="K117">
        <v>52.1</v>
      </c>
      <c r="L117" s="2">
        <f t="shared" si="0"/>
        <v>21.002771478961957</v>
      </c>
      <c r="M117" t="str">
        <f t="shared" si="1"/>
        <v>NA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7</v>
      </c>
      <c r="U117">
        <v>0</v>
      </c>
      <c r="V117">
        <v>4</v>
      </c>
      <c r="W117">
        <v>0</v>
      </c>
      <c r="X117">
        <f t="shared" si="4"/>
        <v>5</v>
      </c>
      <c r="Y117" s="3" t="str">
        <f t="shared" si="2"/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0</v>
      </c>
      <c r="AQ117">
        <v>0</v>
      </c>
      <c r="AR117">
        <v>0</v>
      </c>
      <c r="AS117" s="4" t="str">
        <f>IF(L117&gt;=30,"1","0")</f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 t="s">
        <v>109</v>
      </c>
      <c r="BN117" t="s">
        <v>109</v>
      </c>
      <c r="BO117">
        <v>29</v>
      </c>
      <c r="BP117">
        <v>118</v>
      </c>
      <c r="BQ117" t="s">
        <v>109</v>
      </c>
      <c r="BR117" t="s">
        <v>109</v>
      </c>
      <c r="BS117" t="s">
        <v>109</v>
      </c>
      <c r="BT117" t="s">
        <v>109</v>
      </c>
      <c r="BU117" t="s">
        <v>109</v>
      </c>
      <c r="BV117" t="s">
        <v>109</v>
      </c>
      <c r="BW117" t="s">
        <v>109</v>
      </c>
      <c r="BX117">
        <v>1.6</v>
      </c>
      <c r="BY117">
        <v>0.223</v>
      </c>
      <c r="BZ117">
        <v>115</v>
      </c>
      <c r="CA117">
        <v>0.70499999999999996</v>
      </c>
      <c r="CB117">
        <v>1</v>
      </c>
      <c r="CC117">
        <f t="shared" si="3"/>
        <v>1</v>
      </c>
      <c r="CD117" t="s">
        <v>109</v>
      </c>
      <c r="CE117" t="s">
        <v>109</v>
      </c>
      <c r="CF117" t="s">
        <v>109</v>
      </c>
      <c r="CG117" t="s">
        <v>109</v>
      </c>
      <c r="CH117" t="s">
        <v>109</v>
      </c>
      <c r="CI117" t="s">
        <v>109</v>
      </c>
      <c r="CJ117" t="s">
        <v>109</v>
      </c>
    </row>
    <row r="118" spans="1:88" x14ac:dyDescent="0.25">
      <c r="A118">
        <v>206</v>
      </c>
      <c r="B118">
        <v>4816355</v>
      </c>
      <c r="C118" t="s">
        <v>109</v>
      </c>
      <c r="D118">
        <v>0</v>
      </c>
      <c r="E118">
        <v>0</v>
      </c>
      <c r="F118">
        <v>2</v>
      </c>
      <c r="G118">
        <v>89</v>
      </c>
      <c r="H118">
        <v>1</v>
      </c>
      <c r="I118">
        <v>0</v>
      </c>
      <c r="J118">
        <v>162.6</v>
      </c>
      <c r="K118">
        <v>64.099999999999994</v>
      </c>
      <c r="L118" s="2">
        <f t="shared" ref="L118:L181" si="5">K118/(J118/100)^2</f>
        <v>24.244707391723363</v>
      </c>
      <c r="M118" t="str">
        <f t="shared" ref="M118:M181" si="6">IF(L118&gt;=40,"III",IF(L118&gt;=35,"II",IF(L118&gt;=30,"I",IF(L118&lt;30,"NA"))))</f>
        <v>NA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4</v>
      </c>
      <c r="W118">
        <v>2</v>
      </c>
      <c r="X118">
        <f t="shared" si="4"/>
        <v>7</v>
      </c>
      <c r="Y118" s="3" t="str">
        <f t="shared" ref="Y118:Y181" si="7">IF(G118&gt;=80,"4",IF(G118&gt;=70,"3",IF(G118&gt;=60,"2",IF(G118&gt;=50,"1",IF(G118&lt;50,"0")))))</f>
        <v>4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0</v>
      </c>
      <c r="AQ118">
        <v>0</v>
      </c>
      <c r="AR118">
        <v>1</v>
      </c>
      <c r="AS118" s="4" t="str">
        <f t="shared" ref="AS118:AS181" si="8">IF(L118&gt;=30,"1","0")</f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 t="s">
        <v>109</v>
      </c>
      <c r="BN118" t="s">
        <v>109</v>
      </c>
      <c r="BO118">
        <v>18</v>
      </c>
      <c r="BP118">
        <v>25</v>
      </c>
      <c r="BQ118" t="s">
        <v>109</v>
      </c>
      <c r="BR118" t="s">
        <v>109</v>
      </c>
      <c r="BS118" t="s">
        <v>109</v>
      </c>
      <c r="BT118" t="s">
        <v>109</v>
      </c>
      <c r="BU118" t="s">
        <v>109</v>
      </c>
      <c r="BV118" t="s">
        <v>109</v>
      </c>
      <c r="BW118" t="s">
        <v>109</v>
      </c>
      <c r="BX118" t="s">
        <v>109</v>
      </c>
      <c r="BY118" t="s">
        <v>109</v>
      </c>
      <c r="BZ118">
        <v>100</v>
      </c>
      <c r="CA118">
        <v>1.07</v>
      </c>
      <c r="CB118">
        <v>1</v>
      </c>
      <c r="CC118">
        <f t="shared" ref="CC118:CC181" si="9">SUM(CB118,AS118,AR118,AK118)</f>
        <v>2</v>
      </c>
      <c r="CD118" t="s">
        <v>109</v>
      </c>
      <c r="CE118" t="s">
        <v>109</v>
      </c>
      <c r="CF118" t="s">
        <v>109</v>
      </c>
      <c r="CG118" t="s">
        <v>109</v>
      </c>
      <c r="CH118" t="s">
        <v>109</v>
      </c>
      <c r="CI118" t="s">
        <v>109</v>
      </c>
      <c r="CJ118" t="s">
        <v>109</v>
      </c>
    </row>
    <row r="119" spans="1:88" x14ac:dyDescent="0.25">
      <c r="A119">
        <v>207</v>
      </c>
      <c r="B119">
        <v>10568105</v>
      </c>
      <c r="C119" t="s">
        <v>109</v>
      </c>
      <c r="D119">
        <v>0</v>
      </c>
      <c r="E119">
        <v>0</v>
      </c>
      <c r="F119">
        <v>1</v>
      </c>
      <c r="G119">
        <v>90</v>
      </c>
      <c r="H119">
        <v>1</v>
      </c>
      <c r="I119">
        <v>3</v>
      </c>
      <c r="J119">
        <v>152.4</v>
      </c>
      <c r="K119">
        <v>50</v>
      </c>
      <c r="L119" s="2">
        <f t="shared" si="5"/>
        <v>21.527820833419444</v>
      </c>
      <c r="M119" t="str">
        <f t="shared" si="6"/>
        <v>NA</v>
      </c>
      <c r="N119">
        <v>1</v>
      </c>
      <c r="O119">
        <v>1</v>
      </c>
      <c r="P119">
        <v>1</v>
      </c>
      <c r="Q119">
        <v>0</v>
      </c>
      <c r="R119">
        <v>0</v>
      </c>
      <c r="S119">
        <v>0</v>
      </c>
      <c r="T119">
        <v>2</v>
      </c>
      <c r="U119">
        <v>0</v>
      </c>
      <c r="V119">
        <v>4</v>
      </c>
      <c r="W119">
        <v>0</v>
      </c>
      <c r="X119">
        <f t="shared" si="4"/>
        <v>7</v>
      </c>
      <c r="Y119" s="3" t="str">
        <f t="shared" si="7"/>
        <v>4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 s="4" t="str">
        <f t="shared" si="8"/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0</v>
      </c>
      <c r="BF119">
        <v>1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10.3</v>
      </c>
      <c r="BO119">
        <v>24</v>
      </c>
      <c r="BP119">
        <v>22</v>
      </c>
      <c r="BQ119" t="s">
        <v>109</v>
      </c>
      <c r="BR119" t="s">
        <v>109</v>
      </c>
      <c r="BS119" t="s">
        <v>109</v>
      </c>
      <c r="BT119" t="s">
        <v>109</v>
      </c>
      <c r="BU119" t="s">
        <v>109</v>
      </c>
      <c r="BV119">
        <v>18.399999999999999</v>
      </c>
      <c r="BW119" t="s">
        <v>109</v>
      </c>
      <c r="BX119" t="s">
        <v>109</v>
      </c>
      <c r="BY119" t="s">
        <v>109</v>
      </c>
      <c r="BZ119">
        <v>253</v>
      </c>
      <c r="CA119">
        <v>0.59199999999999997</v>
      </c>
      <c r="CB119">
        <v>1</v>
      </c>
      <c r="CC119">
        <f t="shared" si="9"/>
        <v>3</v>
      </c>
      <c r="CD119" t="s">
        <v>109</v>
      </c>
      <c r="CE119" t="s">
        <v>109</v>
      </c>
      <c r="CF119" t="s">
        <v>109</v>
      </c>
      <c r="CG119" t="s">
        <v>109</v>
      </c>
      <c r="CH119" t="s">
        <v>109</v>
      </c>
      <c r="CI119" t="s">
        <v>109</v>
      </c>
      <c r="CJ119" t="s">
        <v>109</v>
      </c>
    </row>
    <row r="120" spans="1:88" x14ac:dyDescent="0.25">
      <c r="A120">
        <v>208</v>
      </c>
      <c r="B120">
        <v>4690720</v>
      </c>
      <c r="C120" t="s">
        <v>109</v>
      </c>
      <c r="D120">
        <v>0</v>
      </c>
      <c r="E120">
        <v>0</v>
      </c>
      <c r="F120">
        <v>1</v>
      </c>
      <c r="G120">
        <v>63</v>
      </c>
      <c r="H120">
        <v>1</v>
      </c>
      <c r="I120">
        <v>0</v>
      </c>
      <c r="J120">
        <v>172.7</v>
      </c>
      <c r="K120">
        <v>101</v>
      </c>
      <c r="L120" s="2">
        <f t="shared" si="5"/>
        <v>33.86387860771849</v>
      </c>
      <c r="M120" t="str">
        <f t="shared" si="6"/>
        <v>I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</v>
      </c>
      <c r="U120">
        <v>0</v>
      </c>
      <c r="V120">
        <v>4</v>
      </c>
      <c r="W120">
        <v>1</v>
      </c>
      <c r="X120">
        <f t="shared" si="4"/>
        <v>12</v>
      </c>
      <c r="Y120" s="3" t="str">
        <f t="shared" si="7"/>
        <v>2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1</v>
      </c>
      <c r="AS120" s="4" t="str">
        <f t="shared" si="8"/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0</v>
      </c>
      <c r="BM120" t="s">
        <v>109</v>
      </c>
      <c r="BN120" t="s">
        <v>109</v>
      </c>
      <c r="BO120">
        <v>25</v>
      </c>
      <c r="BP120">
        <v>22</v>
      </c>
      <c r="BQ120" t="s">
        <v>109</v>
      </c>
      <c r="BR120" t="s">
        <v>109</v>
      </c>
      <c r="BS120" t="s">
        <v>109</v>
      </c>
      <c r="BT120" t="s">
        <v>109</v>
      </c>
      <c r="BU120" t="s">
        <v>109</v>
      </c>
      <c r="BV120" t="s">
        <v>109</v>
      </c>
      <c r="BW120" t="s">
        <v>109</v>
      </c>
      <c r="BX120" t="s">
        <v>109</v>
      </c>
      <c r="BY120" t="s">
        <v>109</v>
      </c>
      <c r="BZ120">
        <v>123</v>
      </c>
      <c r="CA120">
        <v>3.843</v>
      </c>
      <c r="CB120">
        <v>1</v>
      </c>
      <c r="CC120">
        <f>SUM(CB120,AS120,AR120,AK120)</f>
        <v>3</v>
      </c>
      <c r="CD120" t="s">
        <v>109</v>
      </c>
      <c r="CE120" t="s">
        <v>109</v>
      </c>
      <c r="CF120" t="s">
        <v>109</v>
      </c>
      <c r="CG120" t="s">
        <v>109</v>
      </c>
      <c r="CH120" t="s">
        <v>109</v>
      </c>
      <c r="CI120" t="s">
        <v>109</v>
      </c>
      <c r="CJ120" t="s">
        <v>109</v>
      </c>
    </row>
    <row r="121" spans="1:88" x14ac:dyDescent="0.25">
      <c r="A121">
        <v>209</v>
      </c>
      <c r="B121">
        <v>3387478</v>
      </c>
      <c r="C121" t="s">
        <v>109</v>
      </c>
      <c r="D121">
        <v>0</v>
      </c>
      <c r="E121">
        <v>0</v>
      </c>
      <c r="F121">
        <v>1</v>
      </c>
      <c r="G121">
        <v>41</v>
      </c>
      <c r="H121">
        <v>1</v>
      </c>
      <c r="I121">
        <v>2</v>
      </c>
      <c r="J121">
        <v>154.9</v>
      </c>
      <c r="K121">
        <v>72.8</v>
      </c>
      <c r="L121" s="2">
        <f t="shared" si="5"/>
        <v>30.340905917768634</v>
      </c>
      <c r="M121" t="str">
        <f t="shared" si="6"/>
        <v>I</v>
      </c>
      <c r="N121">
        <v>1</v>
      </c>
      <c r="O121">
        <v>1</v>
      </c>
      <c r="P121">
        <v>1</v>
      </c>
      <c r="Q121">
        <v>0</v>
      </c>
      <c r="R121">
        <v>0</v>
      </c>
      <c r="S121">
        <v>0</v>
      </c>
      <c r="T121">
        <v>4</v>
      </c>
      <c r="U121">
        <v>0</v>
      </c>
      <c r="V121">
        <v>4</v>
      </c>
      <c r="W121">
        <v>1</v>
      </c>
      <c r="X121">
        <f t="shared" si="4"/>
        <v>3</v>
      </c>
      <c r="Y121" s="3" t="str">
        <f t="shared" si="7"/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</v>
      </c>
      <c r="AS121" s="4" t="str">
        <f t="shared" si="8"/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">
        <v>109</v>
      </c>
      <c r="BN121" t="s">
        <v>109</v>
      </c>
      <c r="BO121">
        <v>42</v>
      </c>
      <c r="BP121">
        <v>54</v>
      </c>
      <c r="BQ121" t="s">
        <v>109</v>
      </c>
      <c r="BR121" t="s">
        <v>109</v>
      </c>
      <c r="BS121" t="s">
        <v>109</v>
      </c>
      <c r="BT121" t="s">
        <v>109</v>
      </c>
      <c r="BU121" t="s">
        <v>109</v>
      </c>
      <c r="BV121" t="s">
        <v>109</v>
      </c>
      <c r="BW121" t="s">
        <v>109</v>
      </c>
      <c r="BX121">
        <v>8.5</v>
      </c>
      <c r="BY121" t="s">
        <v>109</v>
      </c>
      <c r="BZ121">
        <v>213</v>
      </c>
      <c r="CA121">
        <v>0.70599999999999996</v>
      </c>
      <c r="CB121">
        <v>1</v>
      </c>
      <c r="CC121">
        <f t="shared" si="9"/>
        <v>2</v>
      </c>
      <c r="CD121" t="s">
        <v>109</v>
      </c>
      <c r="CE121" t="s">
        <v>109</v>
      </c>
      <c r="CF121" t="s">
        <v>109</v>
      </c>
      <c r="CG121" t="s">
        <v>109</v>
      </c>
      <c r="CH121" t="s">
        <v>109</v>
      </c>
      <c r="CI121" t="s">
        <v>109</v>
      </c>
      <c r="CJ121" t="s">
        <v>109</v>
      </c>
    </row>
    <row r="122" spans="1:88" x14ac:dyDescent="0.25">
      <c r="A122">
        <v>210</v>
      </c>
      <c r="B122">
        <v>4776562</v>
      </c>
      <c r="C122" t="s">
        <v>109</v>
      </c>
      <c r="D122">
        <v>0</v>
      </c>
      <c r="E122">
        <v>0</v>
      </c>
      <c r="F122">
        <v>3</v>
      </c>
      <c r="G122">
        <v>55</v>
      </c>
      <c r="H122">
        <v>1</v>
      </c>
      <c r="I122">
        <v>0</v>
      </c>
      <c r="J122">
        <v>189.23</v>
      </c>
      <c r="K122">
        <v>90.718500000000006</v>
      </c>
      <c r="L122" s="2">
        <f t="shared" si="5"/>
        <v>25.334706765985764</v>
      </c>
      <c r="M122" t="str">
        <f t="shared" si="6"/>
        <v>NA</v>
      </c>
      <c r="N122">
        <v>1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4</v>
      </c>
      <c r="W122">
        <v>2</v>
      </c>
      <c r="X122">
        <f t="shared" si="4"/>
        <v>1</v>
      </c>
      <c r="Y122" s="3" t="str">
        <f t="shared" si="7"/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 s="4" t="str">
        <f t="shared" si="8"/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">
        <v>109</v>
      </c>
      <c r="BN122" t="s">
        <v>109</v>
      </c>
      <c r="BO122">
        <v>13</v>
      </c>
      <c r="BP122">
        <v>21</v>
      </c>
      <c r="BQ122" t="s">
        <v>109</v>
      </c>
      <c r="BR122" t="s">
        <v>109</v>
      </c>
      <c r="BS122" t="s">
        <v>109</v>
      </c>
      <c r="BT122" t="s">
        <v>109</v>
      </c>
      <c r="BU122" t="s">
        <v>109</v>
      </c>
      <c r="BV122" t="s">
        <v>109</v>
      </c>
      <c r="BW122" t="s">
        <v>109</v>
      </c>
      <c r="BX122" t="s">
        <v>109</v>
      </c>
      <c r="BY122" t="s">
        <v>109</v>
      </c>
      <c r="BZ122">
        <v>96</v>
      </c>
      <c r="CA122">
        <v>0.58599999999999997</v>
      </c>
      <c r="CB122">
        <v>0</v>
      </c>
      <c r="CC122">
        <f t="shared" si="9"/>
        <v>0</v>
      </c>
      <c r="CD122" t="s">
        <v>109</v>
      </c>
      <c r="CE122" t="s">
        <v>109</v>
      </c>
      <c r="CF122" t="s">
        <v>109</v>
      </c>
      <c r="CG122" t="s">
        <v>109</v>
      </c>
      <c r="CH122" t="s">
        <v>109</v>
      </c>
      <c r="CI122" t="s">
        <v>109</v>
      </c>
      <c r="CJ122" t="s">
        <v>109</v>
      </c>
    </row>
    <row r="123" spans="1:88" x14ac:dyDescent="0.25">
      <c r="A123">
        <v>211</v>
      </c>
      <c r="B123">
        <v>2908279</v>
      </c>
      <c r="C123" t="s">
        <v>109</v>
      </c>
      <c r="D123">
        <v>0</v>
      </c>
      <c r="E123">
        <v>0</v>
      </c>
      <c r="F123">
        <v>1</v>
      </c>
      <c r="G123">
        <v>68</v>
      </c>
      <c r="H123">
        <v>1</v>
      </c>
      <c r="I123">
        <v>0</v>
      </c>
      <c r="J123">
        <v>162.6</v>
      </c>
      <c r="K123">
        <v>93.5</v>
      </c>
      <c r="L123" s="2">
        <f t="shared" si="5"/>
        <v>35.364744791359357</v>
      </c>
      <c r="M123" t="str">
        <f t="shared" si="6"/>
        <v>II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9</v>
      </c>
      <c r="U123">
        <v>0</v>
      </c>
      <c r="V123">
        <v>4</v>
      </c>
      <c r="W123">
        <v>2</v>
      </c>
      <c r="X123">
        <f t="shared" si="4"/>
        <v>6</v>
      </c>
      <c r="Y123" s="3" t="str">
        <f t="shared" si="7"/>
        <v>2</v>
      </c>
      <c r="Z123">
        <v>1</v>
      </c>
      <c r="AA123">
        <v>1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 s="4" t="str">
        <f t="shared" si="8"/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  <c r="BL123">
        <v>0</v>
      </c>
      <c r="BM123">
        <v>5.3</v>
      </c>
      <c r="BN123" t="s">
        <v>109</v>
      </c>
      <c r="BO123">
        <v>17</v>
      </c>
      <c r="BP123">
        <v>22</v>
      </c>
      <c r="BQ123" t="s">
        <v>109</v>
      </c>
      <c r="BR123" t="s">
        <v>109</v>
      </c>
      <c r="BS123" t="s">
        <v>109</v>
      </c>
      <c r="BT123" t="s">
        <v>109</v>
      </c>
      <c r="BU123" t="s">
        <v>109</v>
      </c>
      <c r="BV123" t="s">
        <v>109</v>
      </c>
      <c r="BW123" t="s">
        <v>109</v>
      </c>
      <c r="BX123">
        <v>1.9</v>
      </c>
      <c r="BY123" t="s">
        <v>109</v>
      </c>
      <c r="BZ123">
        <v>108</v>
      </c>
      <c r="CA123">
        <v>4.1779999999999999</v>
      </c>
      <c r="CB123">
        <v>1</v>
      </c>
      <c r="CC123">
        <f t="shared" si="9"/>
        <v>2</v>
      </c>
      <c r="CD123" t="s">
        <v>109</v>
      </c>
      <c r="CE123" t="s">
        <v>109</v>
      </c>
      <c r="CF123" t="s">
        <v>109</v>
      </c>
      <c r="CG123" t="s">
        <v>109</v>
      </c>
      <c r="CH123" t="s">
        <v>109</v>
      </c>
      <c r="CI123" t="s">
        <v>109</v>
      </c>
      <c r="CJ123" t="s">
        <v>109</v>
      </c>
    </row>
    <row r="124" spans="1:88" x14ac:dyDescent="0.25">
      <c r="A124">
        <v>212</v>
      </c>
      <c r="B124">
        <v>2319014</v>
      </c>
      <c r="C124" t="s">
        <v>109</v>
      </c>
      <c r="D124">
        <v>1</v>
      </c>
      <c r="E124">
        <v>0</v>
      </c>
      <c r="F124">
        <v>1</v>
      </c>
      <c r="G124">
        <v>87</v>
      </c>
      <c r="H124">
        <v>1</v>
      </c>
      <c r="I124">
        <v>0</v>
      </c>
      <c r="J124">
        <v>154</v>
      </c>
      <c r="K124">
        <v>49.25</v>
      </c>
      <c r="L124" s="2">
        <f t="shared" si="5"/>
        <v>20.766571091246416</v>
      </c>
      <c r="M124" t="str">
        <f t="shared" si="6"/>
        <v>NA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5</v>
      </c>
      <c r="T124">
        <v>20</v>
      </c>
      <c r="U124">
        <v>0</v>
      </c>
      <c r="V124">
        <v>4</v>
      </c>
      <c r="W124">
        <v>0</v>
      </c>
      <c r="X124">
        <f t="shared" si="4"/>
        <v>7</v>
      </c>
      <c r="Y124" s="3" t="str">
        <f t="shared" si="7"/>
        <v>4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</v>
      </c>
      <c r="AS124" s="4" t="str">
        <f t="shared" si="8"/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0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0</v>
      </c>
      <c r="BM124">
        <v>5.4</v>
      </c>
      <c r="BN124" t="s">
        <v>109</v>
      </c>
      <c r="BO124">
        <v>12</v>
      </c>
      <c r="BP124">
        <v>14</v>
      </c>
      <c r="BQ124" t="s">
        <v>109</v>
      </c>
      <c r="BR124" t="s">
        <v>109</v>
      </c>
      <c r="BS124" t="s">
        <v>109</v>
      </c>
      <c r="BT124" t="s">
        <v>109</v>
      </c>
      <c r="BU124">
        <v>60</v>
      </c>
      <c r="BV124" t="s">
        <v>109</v>
      </c>
      <c r="BW124" t="s">
        <v>109</v>
      </c>
      <c r="BX124">
        <v>0.8</v>
      </c>
      <c r="BY124">
        <v>7.0000000000000007E-2</v>
      </c>
      <c r="BZ124">
        <v>119</v>
      </c>
      <c r="CA124">
        <v>1.86</v>
      </c>
      <c r="CB124">
        <v>1</v>
      </c>
      <c r="CC124">
        <f t="shared" si="9"/>
        <v>2</v>
      </c>
      <c r="CD124" t="s">
        <v>109</v>
      </c>
      <c r="CE124" t="s">
        <v>109</v>
      </c>
      <c r="CF124" t="s">
        <v>109</v>
      </c>
      <c r="CG124" t="s">
        <v>109</v>
      </c>
      <c r="CH124" t="s">
        <v>109</v>
      </c>
      <c r="CI124" t="s">
        <v>109</v>
      </c>
      <c r="CJ124" t="s">
        <v>109</v>
      </c>
    </row>
    <row r="125" spans="1:88" x14ac:dyDescent="0.25">
      <c r="A125">
        <v>213</v>
      </c>
      <c r="B125">
        <v>4892072</v>
      </c>
      <c r="C125" t="s">
        <v>109</v>
      </c>
      <c r="D125">
        <v>1</v>
      </c>
      <c r="E125">
        <v>0</v>
      </c>
      <c r="F125">
        <v>1</v>
      </c>
      <c r="G125">
        <v>72</v>
      </c>
      <c r="H125">
        <v>0</v>
      </c>
      <c r="I125">
        <v>0</v>
      </c>
      <c r="J125">
        <v>182.9</v>
      </c>
      <c r="K125">
        <v>68</v>
      </c>
      <c r="L125" s="2">
        <f t="shared" si="5"/>
        <v>20.327384484406355</v>
      </c>
      <c r="M125" t="str">
        <f t="shared" si="6"/>
        <v>NA</v>
      </c>
      <c r="N125">
        <v>1</v>
      </c>
      <c r="O125">
        <v>1</v>
      </c>
      <c r="P125">
        <v>0</v>
      </c>
      <c r="Q125">
        <v>0</v>
      </c>
      <c r="R125">
        <v>1</v>
      </c>
      <c r="S125">
        <v>11</v>
      </c>
      <c r="T125">
        <v>14</v>
      </c>
      <c r="U125">
        <v>0</v>
      </c>
      <c r="V125">
        <v>4</v>
      </c>
      <c r="W125">
        <v>2</v>
      </c>
      <c r="X125">
        <f t="shared" si="4"/>
        <v>11</v>
      </c>
      <c r="Y125" s="3" t="str">
        <f t="shared" si="7"/>
        <v>3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1</v>
      </c>
      <c r="AS125" s="4" t="str">
        <f t="shared" si="8"/>
        <v>0</v>
      </c>
      <c r="AT125">
        <v>0</v>
      </c>
      <c r="AU125">
        <v>0</v>
      </c>
      <c r="AV125">
        <v>1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1</v>
      </c>
      <c r="BL125">
        <v>0</v>
      </c>
      <c r="BM125" s="1" t="s">
        <v>121</v>
      </c>
      <c r="BN125" t="s">
        <v>109</v>
      </c>
      <c r="BO125">
        <v>20</v>
      </c>
      <c r="BP125">
        <v>40</v>
      </c>
      <c r="BQ125" t="s">
        <v>109</v>
      </c>
      <c r="BR125" t="s">
        <v>109</v>
      </c>
      <c r="BS125" t="s">
        <v>109</v>
      </c>
      <c r="BT125" t="s">
        <v>109</v>
      </c>
      <c r="BU125" t="s">
        <v>109</v>
      </c>
      <c r="BV125" t="s">
        <v>109</v>
      </c>
      <c r="BW125" t="s">
        <v>109</v>
      </c>
      <c r="BX125" t="s">
        <v>109</v>
      </c>
      <c r="BY125" t="s">
        <v>109</v>
      </c>
      <c r="BZ125">
        <v>96</v>
      </c>
      <c r="CA125">
        <v>0.79600000000000004</v>
      </c>
      <c r="CB125">
        <v>1</v>
      </c>
      <c r="CC125">
        <f t="shared" si="9"/>
        <v>2</v>
      </c>
      <c r="CD125" t="s">
        <v>109</v>
      </c>
      <c r="CE125" t="s">
        <v>109</v>
      </c>
      <c r="CF125" t="s">
        <v>109</v>
      </c>
      <c r="CG125" t="s">
        <v>109</v>
      </c>
      <c r="CH125" t="s">
        <v>109</v>
      </c>
      <c r="CI125" t="s">
        <v>109</v>
      </c>
      <c r="CJ125" t="s">
        <v>109</v>
      </c>
    </row>
    <row r="126" spans="1:88" x14ac:dyDescent="0.25">
      <c r="A126">
        <v>214</v>
      </c>
      <c r="B126">
        <v>5172348</v>
      </c>
      <c r="C126" t="s">
        <v>109</v>
      </c>
      <c r="D126">
        <v>1</v>
      </c>
      <c r="E126">
        <v>0</v>
      </c>
      <c r="F126">
        <v>2</v>
      </c>
      <c r="G126">
        <v>24</v>
      </c>
      <c r="H126">
        <v>0</v>
      </c>
      <c r="I126">
        <v>4</v>
      </c>
      <c r="J126">
        <v>162.6</v>
      </c>
      <c r="K126">
        <v>96.1</v>
      </c>
      <c r="L126" s="2">
        <f t="shared" si="5"/>
        <v>36.348149459354374</v>
      </c>
      <c r="M126" t="str">
        <f t="shared" si="6"/>
        <v>II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4</v>
      </c>
      <c r="W126">
        <v>0</v>
      </c>
      <c r="X126">
        <f t="shared" si="4"/>
        <v>0</v>
      </c>
      <c r="Y126" s="3" t="str">
        <f t="shared" si="7"/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 s="4" t="str">
        <f t="shared" si="8"/>
        <v>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">
        <v>109</v>
      </c>
      <c r="BN126" t="s">
        <v>109</v>
      </c>
      <c r="BO126">
        <v>29</v>
      </c>
      <c r="BP126">
        <v>24</v>
      </c>
      <c r="BQ126" t="s">
        <v>109</v>
      </c>
      <c r="BR126" t="s">
        <v>109</v>
      </c>
      <c r="BS126" t="s">
        <v>109</v>
      </c>
      <c r="BT126" t="s">
        <v>109</v>
      </c>
      <c r="BU126" t="s">
        <v>109</v>
      </c>
      <c r="BV126" t="s">
        <v>109</v>
      </c>
      <c r="BW126" t="s">
        <v>109</v>
      </c>
      <c r="BX126" t="s">
        <v>109</v>
      </c>
      <c r="BY126" t="s">
        <v>109</v>
      </c>
      <c r="BZ126">
        <v>107</v>
      </c>
      <c r="CA126">
        <v>0.73199999999999998</v>
      </c>
      <c r="CB126">
        <v>0</v>
      </c>
      <c r="CC126">
        <f t="shared" si="9"/>
        <v>0</v>
      </c>
      <c r="CD126" t="s">
        <v>109</v>
      </c>
      <c r="CE126" t="s">
        <v>109</v>
      </c>
      <c r="CF126" t="s">
        <v>109</v>
      </c>
      <c r="CG126" t="s">
        <v>109</v>
      </c>
      <c r="CH126" t="s">
        <v>109</v>
      </c>
      <c r="CI126" t="s">
        <v>109</v>
      </c>
      <c r="CJ126" t="s">
        <v>109</v>
      </c>
    </row>
    <row r="127" spans="1:88" x14ac:dyDescent="0.25">
      <c r="A127">
        <v>215</v>
      </c>
      <c r="B127">
        <v>5016710</v>
      </c>
      <c r="C127" t="s">
        <v>109</v>
      </c>
      <c r="D127">
        <v>1</v>
      </c>
      <c r="E127">
        <v>0</v>
      </c>
      <c r="F127">
        <v>2</v>
      </c>
      <c r="G127">
        <v>55</v>
      </c>
      <c r="H127">
        <v>1</v>
      </c>
      <c r="I127">
        <v>0</v>
      </c>
      <c r="J127">
        <v>165.1</v>
      </c>
      <c r="K127">
        <v>45.4</v>
      </c>
      <c r="L127" s="2">
        <f t="shared" si="5"/>
        <v>16.655654613084373</v>
      </c>
      <c r="M127" t="str">
        <f t="shared" si="6"/>
        <v>NA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</v>
      </c>
      <c r="W127">
        <v>0</v>
      </c>
      <c r="X127">
        <f t="shared" si="4"/>
        <v>2</v>
      </c>
      <c r="Y127" s="3" t="str">
        <f t="shared" si="7"/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1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s="4" t="str">
        <f t="shared" si="8"/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">
        <v>109</v>
      </c>
      <c r="BN127" t="s">
        <v>109</v>
      </c>
      <c r="BO127">
        <v>15</v>
      </c>
      <c r="BP127">
        <v>18</v>
      </c>
      <c r="BQ127" t="s">
        <v>109</v>
      </c>
      <c r="BR127" t="s">
        <v>109</v>
      </c>
      <c r="BS127" t="s">
        <v>109</v>
      </c>
      <c r="BT127" t="s">
        <v>109</v>
      </c>
      <c r="BU127" t="s">
        <v>109</v>
      </c>
      <c r="BV127" t="s">
        <v>109</v>
      </c>
      <c r="BW127" t="s">
        <v>109</v>
      </c>
      <c r="BX127" t="s">
        <v>109</v>
      </c>
      <c r="BY127" t="s">
        <v>109</v>
      </c>
      <c r="BZ127">
        <v>155</v>
      </c>
      <c r="CA127">
        <v>0.57299999999999995</v>
      </c>
      <c r="CB127">
        <v>1</v>
      </c>
      <c r="CC127">
        <f t="shared" si="9"/>
        <v>2</v>
      </c>
      <c r="CD127" t="s">
        <v>109</v>
      </c>
      <c r="CE127" t="s">
        <v>109</v>
      </c>
      <c r="CF127" t="s">
        <v>109</v>
      </c>
      <c r="CG127" t="s">
        <v>109</v>
      </c>
      <c r="CH127" t="s">
        <v>109</v>
      </c>
      <c r="CI127" t="s">
        <v>109</v>
      </c>
      <c r="CJ127" t="s">
        <v>109</v>
      </c>
    </row>
    <row r="128" spans="1:88" x14ac:dyDescent="0.25">
      <c r="A128">
        <v>216</v>
      </c>
      <c r="B128">
        <v>5107137</v>
      </c>
      <c r="C128" t="s">
        <v>109</v>
      </c>
      <c r="D128">
        <v>1</v>
      </c>
      <c r="E128">
        <v>0</v>
      </c>
      <c r="F128">
        <v>1</v>
      </c>
      <c r="G128">
        <v>33</v>
      </c>
      <c r="H128">
        <v>1</v>
      </c>
      <c r="I128">
        <v>4</v>
      </c>
      <c r="J128">
        <v>167.6</v>
      </c>
      <c r="K128">
        <v>89.5</v>
      </c>
      <c r="L128" s="2">
        <f t="shared" si="5"/>
        <v>31.86214478158589</v>
      </c>
      <c r="M128" t="str">
        <f t="shared" si="6"/>
        <v>I</v>
      </c>
      <c r="N128">
        <v>1</v>
      </c>
      <c r="O128">
        <v>1</v>
      </c>
      <c r="P128">
        <v>1</v>
      </c>
      <c r="Q128">
        <v>1</v>
      </c>
      <c r="R128">
        <v>0</v>
      </c>
      <c r="S128">
        <v>0</v>
      </c>
      <c r="T128">
        <v>6</v>
      </c>
      <c r="U128">
        <v>0</v>
      </c>
      <c r="V128">
        <v>4</v>
      </c>
      <c r="W128">
        <v>1</v>
      </c>
      <c r="X128">
        <f t="shared" si="4"/>
        <v>3</v>
      </c>
      <c r="Y128" s="3" t="str">
        <f t="shared" si="7"/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 s="4" t="str">
        <f t="shared" si="8"/>
        <v>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0</v>
      </c>
      <c r="BE128">
        <v>0</v>
      </c>
      <c r="BF128">
        <v>1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8.5</v>
      </c>
      <c r="BN128" t="s">
        <v>109</v>
      </c>
      <c r="BO128">
        <v>11</v>
      </c>
      <c r="BP128">
        <v>10</v>
      </c>
      <c r="BQ128" t="s">
        <v>109</v>
      </c>
      <c r="BR128" t="s">
        <v>109</v>
      </c>
      <c r="BS128" t="s">
        <v>109</v>
      </c>
      <c r="BT128" t="s">
        <v>109</v>
      </c>
      <c r="BU128" t="s">
        <v>109</v>
      </c>
      <c r="BV128" t="s">
        <v>109</v>
      </c>
      <c r="BW128" t="s">
        <v>109</v>
      </c>
      <c r="BX128">
        <v>1.6</v>
      </c>
      <c r="BY128">
        <v>0.223</v>
      </c>
      <c r="BZ128">
        <v>97</v>
      </c>
      <c r="CA128">
        <v>0.58099999999999996</v>
      </c>
      <c r="CB128">
        <v>1</v>
      </c>
      <c r="CC128">
        <f t="shared" si="9"/>
        <v>2</v>
      </c>
      <c r="CD128" t="s">
        <v>109</v>
      </c>
      <c r="CE128" t="s">
        <v>109</v>
      </c>
      <c r="CF128" t="s">
        <v>109</v>
      </c>
      <c r="CG128" t="s">
        <v>109</v>
      </c>
      <c r="CH128" t="s">
        <v>109</v>
      </c>
      <c r="CI128" t="s">
        <v>109</v>
      </c>
      <c r="CJ128" t="s">
        <v>109</v>
      </c>
    </row>
    <row r="129" spans="1:88" x14ac:dyDescent="0.25">
      <c r="A129">
        <v>218</v>
      </c>
      <c r="B129">
        <v>7215440</v>
      </c>
      <c r="C129" t="s">
        <v>109</v>
      </c>
      <c r="D129">
        <v>1</v>
      </c>
      <c r="E129">
        <v>0</v>
      </c>
      <c r="F129">
        <v>1</v>
      </c>
      <c r="G129">
        <v>74</v>
      </c>
      <c r="H129">
        <v>1</v>
      </c>
      <c r="I129">
        <v>0</v>
      </c>
      <c r="J129">
        <v>167.6</v>
      </c>
      <c r="K129">
        <v>134</v>
      </c>
      <c r="L129" s="2">
        <f t="shared" si="5"/>
        <v>47.704216767960993</v>
      </c>
      <c r="M129" t="str">
        <f t="shared" si="6"/>
        <v>III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43</v>
      </c>
      <c r="T129">
        <v>46</v>
      </c>
      <c r="U129">
        <v>0</v>
      </c>
      <c r="V129">
        <v>4</v>
      </c>
      <c r="W129">
        <v>0</v>
      </c>
      <c r="X129">
        <f t="shared" si="4"/>
        <v>3</v>
      </c>
      <c r="Y129" s="3" t="str">
        <f t="shared" si="7"/>
        <v>3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 s="4" t="str">
        <f t="shared" si="8"/>
        <v>1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1</v>
      </c>
      <c r="BL129">
        <v>1</v>
      </c>
      <c r="BM129">
        <v>6.6</v>
      </c>
      <c r="BN129" t="s">
        <v>109</v>
      </c>
      <c r="BO129">
        <v>14</v>
      </c>
      <c r="BP129">
        <v>12</v>
      </c>
      <c r="BQ129" t="s">
        <v>109</v>
      </c>
      <c r="BR129" t="s">
        <v>109</v>
      </c>
      <c r="BS129">
        <v>546</v>
      </c>
      <c r="BT129">
        <v>4351</v>
      </c>
      <c r="BU129" t="s">
        <v>109</v>
      </c>
      <c r="BV129" t="s">
        <v>109</v>
      </c>
      <c r="BW129" t="s">
        <v>109</v>
      </c>
      <c r="BX129">
        <v>1.2</v>
      </c>
      <c r="BY129" t="s">
        <v>109</v>
      </c>
      <c r="BZ129">
        <v>173</v>
      </c>
      <c r="CA129">
        <v>1.161</v>
      </c>
      <c r="CB129">
        <v>1</v>
      </c>
      <c r="CC129">
        <f t="shared" si="9"/>
        <v>2</v>
      </c>
      <c r="CD129" t="s">
        <v>109</v>
      </c>
      <c r="CE129" t="s">
        <v>109</v>
      </c>
      <c r="CF129" t="s">
        <v>109</v>
      </c>
      <c r="CG129" t="s">
        <v>109</v>
      </c>
      <c r="CH129" t="s">
        <v>109</v>
      </c>
      <c r="CI129" t="s">
        <v>109</v>
      </c>
      <c r="CJ129" t="s">
        <v>109</v>
      </c>
    </row>
    <row r="130" spans="1:88" x14ac:dyDescent="0.25">
      <c r="A130">
        <v>219</v>
      </c>
      <c r="B130">
        <v>5031909</v>
      </c>
      <c r="C130" t="s">
        <v>109</v>
      </c>
      <c r="D130">
        <v>1</v>
      </c>
      <c r="E130">
        <v>0</v>
      </c>
      <c r="F130">
        <v>2</v>
      </c>
      <c r="G130">
        <v>33</v>
      </c>
      <c r="H130">
        <v>1</v>
      </c>
      <c r="I130">
        <v>4</v>
      </c>
      <c r="J130">
        <v>167.6</v>
      </c>
      <c r="K130">
        <v>81.7</v>
      </c>
      <c r="L130" s="2">
        <f t="shared" si="5"/>
        <v>29.085332163749353</v>
      </c>
      <c r="M130" t="str">
        <f t="shared" si="6"/>
        <v>NA</v>
      </c>
      <c r="N130">
        <v>1</v>
      </c>
      <c r="O130">
        <v>1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4</v>
      </c>
      <c r="W130">
        <v>0</v>
      </c>
      <c r="X130">
        <f t="shared" si="4"/>
        <v>7</v>
      </c>
      <c r="Y130" s="3" t="str">
        <f t="shared" si="7"/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0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1</v>
      </c>
      <c r="AS130" s="4" t="str">
        <f t="shared" si="8"/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">
        <v>109</v>
      </c>
      <c r="BN130" t="s">
        <v>109</v>
      </c>
      <c r="BO130">
        <v>14</v>
      </c>
      <c r="BP130">
        <v>9</v>
      </c>
      <c r="BQ130" t="s">
        <v>109</v>
      </c>
      <c r="BR130" t="s">
        <v>109</v>
      </c>
      <c r="BS130" t="s">
        <v>109</v>
      </c>
      <c r="BT130">
        <v>267</v>
      </c>
      <c r="BU130" t="s">
        <v>109</v>
      </c>
      <c r="BV130" t="s">
        <v>109</v>
      </c>
      <c r="BW130" t="s">
        <v>109</v>
      </c>
      <c r="BX130" t="s">
        <v>109</v>
      </c>
      <c r="BY130" t="s">
        <v>109</v>
      </c>
      <c r="BZ130">
        <v>297</v>
      </c>
      <c r="CA130">
        <v>0.56100000000000005</v>
      </c>
      <c r="CB130">
        <v>0</v>
      </c>
      <c r="CC130">
        <f t="shared" si="9"/>
        <v>2</v>
      </c>
      <c r="CD130" t="s">
        <v>109</v>
      </c>
      <c r="CE130" t="s">
        <v>109</v>
      </c>
      <c r="CF130" t="s">
        <v>109</v>
      </c>
      <c r="CG130" t="s">
        <v>109</v>
      </c>
      <c r="CH130" t="s">
        <v>109</v>
      </c>
      <c r="CI130" t="s">
        <v>109</v>
      </c>
      <c r="CJ130" t="s">
        <v>109</v>
      </c>
    </row>
    <row r="131" spans="1:88" x14ac:dyDescent="0.25">
      <c r="A131">
        <v>220</v>
      </c>
      <c r="B131">
        <v>11379494</v>
      </c>
      <c r="C131" t="s">
        <v>109</v>
      </c>
      <c r="D131">
        <v>1</v>
      </c>
      <c r="E131">
        <v>0</v>
      </c>
      <c r="F131">
        <v>1</v>
      </c>
      <c r="G131">
        <v>69</v>
      </c>
      <c r="H131">
        <v>0</v>
      </c>
      <c r="I131">
        <v>0</v>
      </c>
      <c r="J131">
        <v>188</v>
      </c>
      <c r="K131">
        <v>100</v>
      </c>
      <c r="L131" s="2">
        <f t="shared" si="5"/>
        <v>28.293345405160707</v>
      </c>
      <c r="M131" t="str">
        <f t="shared" si="6"/>
        <v>NA</v>
      </c>
      <c r="N131">
        <v>1</v>
      </c>
      <c r="O131">
        <v>1</v>
      </c>
      <c r="P131">
        <v>1</v>
      </c>
      <c r="Q131">
        <v>1</v>
      </c>
      <c r="R131">
        <v>0</v>
      </c>
      <c r="S131">
        <v>0</v>
      </c>
      <c r="T131">
        <v>3</v>
      </c>
      <c r="U131">
        <v>0</v>
      </c>
      <c r="V131">
        <v>4</v>
      </c>
      <c r="W131">
        <v>0</v>
      </c>
      <c r="X131">
        <f t="shared" si="4"/>
        <v>4</v>
      </c>
      <c r="Y131" s="3" t="str">
        <f t="shared" si="7"/>
        <v>2</v>
      </c>
      <c r="Z131">
        <v>1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 s="4" t="str">
        <f t="shared" si="8"/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5.9</v>
      </c>
      <c r="BN131" t="s">
        <v>109</v>
      </c>
      <c r="BO131">
        <v>27</v>
      </c>
      <c r="BP131">
        <v>18</v>
      </c>
      <c r="BQ131" t="s">
        <v>109</v>
      </c>
      <c r="BR131">
        <v>0.03</v>
      </c>
      <c r="BS131" t="s">
        <v>109</v>
      </c>
      <c r="BT131" t="s">
        <v>109</v>
      </c>
      <c r="BU131">
        <v>4</v>
      </c>
      <c r="BV131" t="s">
        <v>109</v>
      </c>
      <c r="BW131" t="s">
        <v>109</v>
      </c>
      <c r="BX131" t="s">
        <v>109</v>
      </c>
      <c r="BY131" t="s">
        <v>109</v>
      </c>
      <c r="BZ131">
        <v>103</v>
      </c>
      <c r="CA131">
        <v>0.82299999999999995</v>
      </c>
      <c r="CB131">
        <v>1</v>
      </c>
      <c r="CC131">
        <f t="shared" si="9"/>
        <v>2</v>
      </c>
      <c r="CD131" t="s">
        <v>109</v>
      </c>
      <c r="CE131" t="s">
        <v>109</v>
      </c>
      <c r="CF131" t="s">
        <v>109</v>
      </c>
      <c r="CG131" t="s">
        <v>109</v>
      </c>
      <c r="CH131" t="s">
        <v>109</v>
      </c>
      <c r="CI131" t="s">
        <v>109</v>
      </c>
      <c r="CJ131" t="s">
        <v>109</v>
      </c>
    </row>
    <row r="132" spans="1:88" x14ac:dyDescent="0.25">
      <c r="A132">
        <v>221</v>
      </c>
      <c r="B132">
        <v>4875507</v>
      </c>
      <c r="C132" t="s">
        <v>109</v>
      </c>
      <c r="D132">
        <v>1</v>
      </c>
      <c r="E132">
        <v>0</v>
      </c>
      <c r="F132">
        <v>1</v>
      </c>
      <c r="G132">
        <v>87</v>
      </c>
      <c r="H132">
        <v>1</v>
      </c>
      <c r="I132">
        <v>0</v>
      </c>
      <c r="J132">
        <v>160</v>
      </c>
      <c r="K132">
        <v>51.4</v>
      </c>
      <c r="L132" s="2">
        <f t="shared" si="5"/>
        <v>20.078124999999996</v>
      </c>
      <c r="M132" t="str">
        <f t="shared" si="6"/>
        <v>NA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4</v>
      </c>
      <c r="U132">
        <v>0</v>
      </c>
      <c r="V132">
        <v>4</v>
      </c>
      <c r="W132">
        <v>2</v>
      </c>
      <c r="X132">
        <f t="shared" si="4"/>
        <v>11</v>
      </c>
      <c r="Y132" s="3" t="str">
        <f t="shared" si="7"/>
        <v>4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1</v>
      </c>
      <c r="AS132" s="4" t="str">
        <f t="shared" si="8"/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">
        <v>109</v>
      </c>
      <c r="BN132" t="s">
        <v>109</v>
      </c>
      <c r="BO132">
        <v>17</v>
      </c>
      <c r="BP132">
        <v>14</v>
      </c>
      <c r="BQ132" t="s">
        <v>109</v>
      </c>
      <c r="BR132" t="s">
        <v>109</v>
      </c>
      <c r="BS132">
        <v>168</v>
      </c>
      <c r="BT132" t="s">
        <v>109</v>
      </c>
      <c r="BU132" t="s">
        <v>109</v>
      </c>
      <c r="BV132" t="s">
        <v>109</v>
      </c>
      <c r="BW132" t="s">
        <v>109</v>
      </c>
      <c r="BX132">
        <v>0.7</v>
      </c>
      <c r="BY132" t="s">
        <v>109</v>
      </c>
      <c r="BZ132">
        <v>82</v>
      </c>
      <c r="CA132">
        <v>0.61499999999999999</v>
      </c>
      <c r="CB132">
        <v>1</v>
      </c>
      <c r="CC132">
        <f t="shared" si="9"/>
        <v>2</v>
      </c>
      <c r="CD132" t="s">
        <v>109</v>
      </c>
      <c r="CE132" t="s">
        <v>109</v>
      </c>
      <c r="CF132" t="s">
        <v>109</v>
      </c>
      <c r="CG132" t="s">
        <v>109</v>
      </c>
      <c r="CH132" t="s">
        <v>109</v>
      </c>
      <c r="CI132" t="s">
        <v>109</v>
      </c>
      <c r="CJ132" t="s">
        <v>109</v>
      </c>
    </row>
    <row r="133" spans="1:88" x14ac:dyDescent="0.25">
      <c r="A133">
        <v>222</v>
      </c>
      <c r="B133">
        <v>4975517</v>
      </c>
      <c r="C133" t="s">
        <v>109</v>
      </c>
      <c r="D133">
        <v>1</v>
      </c>
      <c r="E133">
        <v>0</v>
      </c>
      <c r="F133">
        <v>1</v>
      </c>
      <c r="G133">
        <v>92</v>
      </c>
      <c r="H133">
        <v>1</v>
      </c>
      <c r="I133">
        <v>0</v>
      </c>
      <c r="J133">
        <v>142.19999999999999</v>
      </c>
      <c r="K133">
        <v>48</v>
      </c>
      <c r="L133" s="2">
        <f t="shared" si="5"/>
        <v>23.737886259917985</v>
      </c>
      <c r="M133" t="str">
        <f t="shared" si="6"/>
        <v>NA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5</v>
      </c>
      <c r="U133">
        <v>0</v>
      </c>
      <c r="V133">
        <v>4</v>
      </c>
      <c r="W133">
        <v>0</v>
      </c>
      <c r="X133">
        <f t="shared" si="4"/>
        <v>7</v>
      </c>
      <c r="Y133" s="3" t="str">
        <f t="shared" si="7"/>
        <v>4</v>
      </c>
      <c r="Z133">
        <v>0</v>
      </c>
      <c r="AA133">
        <v>1</v>
      </c>
      <c r="AB133">
        <v>0</v>
      </c>
      <c r="AC133">
        <v>1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 s="4" t="str">
        <f t="shared" si="8"/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1</v>
      </c>
      <c r="BL133">
        <v>1</v>
      </c>
      <c r="BM133" t="s">
        <v>109</v>
      </c>
      <c r="BN133" t="s">
        <v>109</v>
      </c>
      <c r="BO133">
        <v>13</v>
      </c>
      <c r="BP133">
        <v>19</v>
      </c>
      <c r="BQ133" t="s">
        <v>109</v>
      </c>
      <c r="BR133" t="s">
        <v>109</v>
      </c>
      <c r="BS133" t="s">
        <v>109</v>
      </c>
      <c r="BT133" t="s">
        <v>109</v>
      </c>
      <c r="BU133" t="s">
        <v>109</v>
      </c>
      <c r="BV133" t="s">
        <v>109</v>
      </c>
      <c r="BW133" t="s">
        <v>109</v>
      </c>
      <c r="BX133" t="s">
        <v>109</v>
      </c>
      <c r="BY133" t="s">
        <v>109</v>
      </c>
      <c r="BZ133">
        <v>110</v>
      </c>
      <c r="CA133">
        <v>1.363</v>
      </c>
      <c r="CB133">
        <v>1</v>
      </c>
      <c r="CC133">
        <f t="shared" si="9"/>
        <v>2</v>
      </c>
      <c r="CD133" t="s">
        <v>109</v>
      </c>
      <c r="CE133" t="s">
        <v>109</v>
      </c>
      <c r="CF133" t="s">
        <v>109</v>
      </c>
      <c r="CG133" t="s">
        <v>109</v>
      </c>
      <c r="CH133" t="s">
        <v>109</v>
      </c>
      <c r="CI133" t="s">
        <v>109</v>
      </c>
      <c r="CJ133" t="s">
        <v>109</v>
      </c>
    </row>
    <row r="134" spans="1:88" x14ac:dyDescent="0.25">
      <c r="A134">
        <v>223</v>
      </c>
      <c r="B134">
        <v>6937871</v>
      </c>
      <c r="C134" t="s">
        <v>109</v>
      </c>
      <c r="D134">
        <v>1</v>
      </c>
      <c r="E134">
        <v>0</v>
      </c>
      <c r="F134">
        <v>1</v>
      </c>
      <c r="G134">
        <v>49</v>
      </c>
      <c r="H134">
        <v>0</v>
      </c>
      <c r="I134">
        <v>3</v>
      </c>
      <c r="J134">
        <v>172.7</v>
      </c>
      <c r="K134">
        <v>102</v>
      </c>
      <c r="L134" s="2">
        <f t="shared" si="5"/>
        <v>34.199164534527583</v>
      </c>
      <c r="M134" t="str">
        <f t="shared" si="6"/>
        <v>I</v>
      </c>
      <c r="N134">
        <v>1</v>
      </c>
      <c r="O134">
        <v>1</v>
      </c>
      <c r="P134">
        <v>9</v>
      </c>
      <c r="Q134">
        <v>9</v>
      </c>
      <c r="R134">
        <v>0</v>
      </c>
      <c r="S134">
        <v>0</v>
      </c>
      <c r="T134">
        <v>2</v>
      </c>
      <c r="U134">
        <v>0</v>
      </c>
      <c r="V134">
        <v>4</v>
      </c>
      <c r="W134">
        <v>0</v>
      </c>
      <c r="X134">
        <f t="shared" si="4"/>
        <v>1</v>
      </c>
      <c r="Y134" s="3" t="str">
        <f t="shared" si="7"/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 s="4" t="str">
        <f t="shared" si="8"/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5.6</v>
      </c>
      <c r="BN134" t="s">
        <v>109</v>
      </c>
      <c r="BO134">
        <v>26</v>
      </c>
      <c r="BP134">
        <v>33</v>
      </c>
      <c r="BQ134" t="s">
        <v>109</v>
      </c>
      <c r="BR134" t="s">
        <v>109</v>
      </c>
      <c r="BS134" t="s">
        <v>109</v>
      </c>
      <c r="BT134" t="s">
        <v>109</v>
      </c>
      <c r="BU134" t="s">
        <v>109</v>
      </c>
      <c r="BV134" t="s">
        <v>109</v>
      </c>
      <c r="BW134" t="s">
        <v>109</v>
      </c>
      <c r="BX134" t="s">
        <v>109</v>
      </c>
      <c r="BY134" t="s">
        <v>109</v>
      </c>
      <c r="BZ134">
        <v>107</v>
      </c>
      <c r="CA134">
        <v>0.8165</v>
      </c>
      <c r="CB134">
        <v>0</v>
      </c>
      <c r="CC134">
        <f t="shared" si="9"/>
        <v>0</v>
      </c>
      <c r="CD134" t="s">
        <v>109</v>
      </c>
      <c r="CE134" t="s">
        <v>109</v>
      </c>
      <c r="CF134" t="s">
        <v>109</v>
      </c>
      <c r="CG134" t="s">
        <v>109</v>
      </c>
      <c r="CH134" t="s">
        <v>109</v>
      </c>
      <c r="CI134" t="s">
        <v>109</v>
      </c>
      <c r="CJ134" t="s">
        <v>109</v>
      </c>
    </row>
    <row r="135" spans="1:88" x14ac:dyDescent="0.25">
      <c r="A135">
        <v>224</v>
      </c>
      <c r="B135">
        <v>4734417</v>
      </c>
      <c r="C135" t="s">
        <v>109</v>
      </c>
      <c r="D135">
        <v>1</v>
      </c>
      <c r="E135">
        <v>0</v>
      </c>
      <c r="F135">
        <v>1</v>
      </c>
      <c r="G135">
        <v>86</v>
      </c>
      <c r="H135">
        <v>0</v>
      </c>
      <c r="I135">
        <v>0</v>
      </c>
      <c r="J135">
        <v>167.6</v>
      </c>
      <c r="K135">
        <v>75.400000000000006</v>
      </c>
      <c r="L135" s="2">
        <f t="shared" si="5"/>
        <v>26.842521972419846</v>
      </c>
      <c r="M135" t="str">
        <f t="shared" si="6"/>
        <v>NA</v>
      </c>
      <c r="N135">
        <v>1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4</v>
      </c>
      <c r="U135">
        <v>0</v>
      </c>
      <c r="V135">
        <v>4</v>
      </c>
      <c r="W135">
        <v>2</v>
      </c>
      <c r="X135">
        <f t="shared" si="4"/>
        <v>8</v>
      </c>
      <c r="Y135" s="3" t="str">
        <f t="shared" si="7"/>
        <v>4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 s="4" t="str">
        <f t="shared" si="8"/>
        <v>0</v>
      </c>
      <c r="AT135">
        <v>0</v>
      </c>
      <c r="AU135">
        <v>0</v>
      </c>
      <c r="AV135">
        <v>0</v>
      </c>
      <c r="AW135">
        <v>1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0</v>
      </c>
      <c r="BM135" t="s">
        <v>109</v>
      </c>
      <c r="BN135" t="s">
        <v>109</v>
      </c>
      <c r="BO135">
        <v>38</v>
      </c>
      <c r="BP135">
        <v>28</v>
      </c>
      <c r="BQ135" t="s">
        <v>109</v>
      </c>
      <c r="BR135" t="s">
        <v>109</v>
      </c>
      <c r="BS135" t="s">
        <v>109</v>
      </c>
      <c r="BT135" t="s">
        <v>109</v>
      </c>
      <c r="BU135" t="s">
        <v>109</v>
      </c>
      <c r="BV135" t="s">
        <v>109</v>
      </c>
      <c r="BW135" t="s">
        <v>109</v>
      </c>
      <c r="BX135" t="s">
        <v>109</v>
      </c>
      <c r="BY135" t="s">
        <v>109</v>
      </c>
      <c r="BZ135">
        <v>102</v>
      </c>
      <c r="CA135">
        <v>1.4059999999999999</v>
      </c>
      <c r="CB135">
        <v>0</v>
      </c>
      <c r="CC135">
        <f t="shared" si="9"/>
        <v>0</v>
      </c>
      <c r="CD135" t="s">
        <v>109</v>
      </c>
      <c r="CE135" t="s">
        <v>109</v>
      </c>
      <c r="CF135" t="s">
        <v>109</v>
      </c>
      <c r="CG135" t="s">
        <v>109</v>
      </c>
      <c r="CH135" t="s">
        <v>109</v>
      </c>
      <c r="CI135" t="s">
        <v>109</v>
      </c>
      <c r="CJ135" t="s">
        <v>109</v>
      </c>
    </row>
    <row r="136" spans="1:88" x14ac:dyDescent="0.25">
      <c r="A136">
        <v>225</v>
      </c>
      <c r="B136">
        <v>4781822</v>
      </c>
      <c r="C136" t="s">
        <v>109</v>
      </c>
      <c r="D136">
        <v>1</v>
      </c>
      <c r="E136">
        <v>0</v>
      </c>
      <c r="F136">
        <v>1</v>
      </c>
      <c r="G136">
        <v>62</v>
      </c>
      <c r="H136">
        <v>0</v>
      </c>
      <c r="I136">
        <v>0</v>
      </c>
      <c r="J136">
        <v>177.8</v>
      </c>
      <c r="K136">
        <v>90</v>
      </c>
      <c r="L136" s="2">
        <f t="shared" si="5"/>
        <v>28.469444693991427</v>
      </c>
      <c r="M136" t="str">
        <f t="shared" si="6"/>
        <v>NA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3</v>
      </c>
      <c r="U136">
        <v>0</v>
      </c>
      <c r="V136">
        <v>4</v>
      </c>
      <c r="W136">
        <v>1</v>
      </c>
      <c r="X136">
        <f t="shared" si="4"/>
        <v>6</v>
      </c>
      <c r="Y136" s="3" t="str">
        <f t="shared" si="7"/>
        <v>2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 s="4" t="str">
        <f t="shared" si="8"/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12.2</v>
      </c>
      <c r="BN136" t="s">
        <v>109</v>
      </c>
      <c r="BO136">
        <v>12</v>
      </c>
      <c r="BP136">
        <v>15</v>
      </c>
      <c r="BQ136" t="s">
        <v>109</v>
      </c>
      <c r="BR136" t="s">
        <v>109</v>
      </c>
      <c r="BS136" t="s">
        <v>109</v>
      </c>
      <c r="BT136" t="s">
        <v>109</v>
      </c>
      <c r="BU136" t="s">
        <v>109</v>
      </c>
      <c r="BV136" t="s">
        <v>109</v>
      </c>
      <c r="BW136" t="s">
        <v>109</v>
      </c>
      <c r="BX136" t="s">
        <v>109</v>
      </c>
      <c r="BY136" t="s">
        <v>109</v>
      </c>
      <c r="BZ136">
        <v>515</v>
      </c>
      <c r="CA136">
        <v>0.67300000000000004</v>
      </c>
      <c r="CB136">
        <v>1</v>
      </c>
      <c r="CC136">
        <f t="shared" si="9"/>
        <v>3</v>
      </c>
      <c r="CD136" t="s">
        <v>109</v>
      </c>
      <c r="CE136" t="s">
        <v>109</v>
      </c>
      <c r="CF136" t="s">
        <v>109</v>
      </c>
      <c r="CG136" t="s">
        <v>109</v>
      </c>
      <c r="CH136" t="s">
        <v>109</v>
      </c>
      <c r="CI136" t="s">
        <v>109</v>
      </c>
      <c r="CJ136" t="s">
        <v>109</v>
      </c>
    </row>
    <row r="137" spans="1:88" x14ac:dyDescent="0.25">
      <c r="A137">
        <v>226</v>
      </c>
      <c r="B137">
        <v>4943771</v>
      </c>
      <c r="C137" t="s">
        <v>109</v>
      </c>
      <c r="D137">
        <v>1</v>
      </c>
      <c r="E137">
        <v>0</v>
      </c>
      <c r="F137">
        <v>1</v>
      </c>
      <c r="G137">
        <v>77</v>
      </c>
      <c r="H137">
        <v>0</v>
      </c>
      <c r="I137">
        <v>0</v>
      </c>
      <c r="J137">
        <v>198.1</v>
      </c>
      <c r="K137">
        <v>128</v>
      </c>
      <c r="L137" s="2">
        <f t="shared" si="5"/>
        <v>32.616775062233067</v>
      </c>
      <c r="M137" t="str">
        <f t="shared" si="6"/>
        <v>I</v>
      </c>
      <c r="N137">
        <v>1</v>
      </c>
      <c r="O137">
        <v>1</v>
      </c>
      <c r="P137">
        <v>1</v>
      </c>
      <c r="Q137">
        <v>0</v>
      </c>
      <c r="R137">
        <v>1</v>
      </c>
      <c r="S137">
        <v>10</v>
      </c>
      <c r="T137">
        <v>27</v>
      </c>
      <c r="U137">
        <v>0</v>
      </c>
      <c r="V137">
        <v>4</v>
      </c>
      <c r="W137">
        <v>2</v>
      </c>
      <c r="X137">
        <f t="shared" si="4"/>
        <v>11</v>
      </c>
      <c r="Y137" s="3" t="str">
        <f t="shared" si="7"/>
        <v>3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</v>
      </c>
      <c r="AQ137">
        <v>0</v>
      </c>
      <c r="AR137">
        <v>0</v>
      </c>
      <c r="AS137" s="4" t="str">
        <f t="shared" si="8"/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1</v>
      </c>
      <c r="BG137">
        <v>0</v>
      </c>
      <c r="BH137">
        <v>0</v>
      </c>
      <c r="BI137">
        <v>0</v>
      </c>
      <c r="BJ137">
        <v>0</v>
      </c>
      <c r="BK137">
        <v>1</v>
      </c>
      <c r="BL137">
        <v>1</v>
      </c>
      <c r="BM137" t="s">
        <v>109</v>
      </c>
      <c r="BN137" t="s">
        <v>109</v>
      </c>
      <c r="BO137">
        <v>9</v>
      </c>
      <c r="BP137">
        <v>15</v>
      </c>
      <c r="BQ137" t="s">
        <v>109</v>
      </c>
      <c r="BR137" t="s">
        <v>109</v>
      </c>
      <c r="BS137" t="s">
        <v>109</v>
      </c>
      <c r="BT137" t="s">
        <v>109</v>
      </c>
      <c r="BU137" t="s">
        <v>109</v>
      </c>
      <c r="BV137">
        <v>223.4</v>
      </c>
      <c r="BW137" t="s">
        <v>109</v>
      </c>
      <c r="BX137">
        <v>2.9</v>
      </c>
      <c r="BY137" t="s">
        <v>109</v>
      </c>
      <c r="BZ137">
        <v>114</v>
      </c>
      <c r="CA137">
        <v>5.0609999999999999</v>
      </c>
      <c r="CB137">
        <v>1</v>
      </c>
      <c r="CC137">
        <f t="shared" si="9"/>
        <v>1</v>
      </c>
      <c r="CD137" t="s">
        <v>109</v>
      </c>
      <c r="CE137" t="s">
        <v>109</v>
      </c>
      <c r="CF137" t="s">
        <v>109</v>
      </c>
      <c r="CG137" t="s">
        <v>109</v>
      </c>
      <c r="CH137" t="s">
        <v>109</v>
      </c>
      <c r="CI137" t="s">
        <v>109</v>
      </c>
      <c r="CJ137" t="s">
        <v>109</v>
      </c>
    </row>
    <row r="138" spans="1:88" x14ac:dyDescent="0.25">
      <c r="A138">
        <v>227</v>
      </c>
      <c r="B138">
        <v>4693592</v>
      </c>
      <c r="C138" t="s">
        <v>109</v>
      </c>
      <c r="D138">
        <v>1</v>
      </c>
      <c r="E138">
        <v>0</v>
      </c>
      <c r="F138">
        <v>1</v>
      </c>
      <c r="G138">
        <v>77</v>
      </c>
      <c r="H138">
        <v>0</v>
      </c>
      <c r="I138">
        <v>0</v>
      </c>
      <c r="J138">
        <v>182.9</v>
      </c>
      <c r="K138">
        <v>107</v>
      </c>
      <c r="L138" s="2">
        <f t="shared" si="5"/>
        <v>31.985737350462944</v>
      </c>
      <c r="M138" t="str">
        <f t="shared" si="6"/>
        <v>I</v>
      </c>
      <c r="N138">
        <v>1</v>
      </c>
      <c r="O138">
        <v>1</v>
      </c>
      <c r="P138">
        <v>0</v>
      </c>
      <c r="Q138">
        <v>1</v>
      </c>
      <c r="R138">
        <v>0</v>
      </c>
      <c r="S138">
        <v>0</v>
      </c>
      <c r="T138">
        <v>21</v>
      </c>
      <c r="U138">
        <v>0</v>
      </c>
      <c r="V138">
        <v>4</v>
      </c>
      <c r="W138">
        <v>2</v>
      </c>
      <c r="X138">
        <f t="shared" si="4"/>
        <v>11</v>
      </c>
      <c r="Y138" s="3" t="str">
        <f t="shared" si="7"/>
        <v>3</v>
      </c>
      <c r="Z138">
        <v>0</v>
      </c>
      <c r="AA138">
        <v>1</v>
      </c>
      <c r="AB138">
        <v>0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0</v>
      </c>
      <c r="AR138">
        <v>1</v>
      </c>
      <c r="AS138" s="4" t="str">
        <f t="shared" si="8"/>
        <v>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0</v>
      </c>
      <c r="BH138">
        <v>0</v>
      </c>
      <c r="BI138">
        <v>0</v>
      </c>
      <c r="BJ138">
        <v>0</v>
      </c>
      <c r="BK138">
        <v>1</v>
      </c>
      <c r="BL138">
        <v>1</v>
      </c>
      <c r="BM138">
        <v>6.8</v>
      </c>
      <c r="BN138" t="s">
        <v>109</v>
      </c>
      <c r="BO138">
        <v>7</v>
      </c>
      <c r="BP138">
        <v>13</v>
      </c>
      <c r="BQ138" t="s">
        <v>109</v>
      </c>
      <c r="BR138" t="s">
        <v>109</v>
      </c>
      <c r="BS138" t="s">
        <v>109</v>
      </c>
      <c r="BT138" t="s">
        <v>109</v>
      </c>
      <c r="BU138" t="s">
        <v>109</v>
      </c>
      <c r="BV138" t="s">
        <v>109</v>
      </c>
      <c r="BW138">
        <v>233</v>
      </c>
      <c r="BX138" t="s">
        <v>109</v>
      </c>
      <c r="BY138" t="s">
        <v>109</v>
      </c>
      <c r="BZ138">
        <v>127</v>
      </c>
      <c r="CA138">
        <v>2.2709999999999999</v>
      </c>
      <c r="CB138">
        <v>1</v>
      </c>
      <c r="CC138">
        <f t="shared" si="9"/>
        <v>3</v>
      </c>
      <c r="CD138" t="s">
        <v>109</v>
      </c>
      <c r="CE138" t="s">
        <v>109</v>
      </c>
      <c r="CF138" t="s">
        <v>109</v>
      </c>
      <c r="CG138" t="s">
        <v>109</v>
      </c>
      <c r="CH138" t="s">
        <v>109</v>
      </c>
      <c r="CI138" t="s">
        <v>109</v>
      </c>
      <c r="CJ138" t="s">
        <v>109</v>
      </c>
    </row>
    <row r="139" spans="1:88" x14ac:dyDescent="0.25">
      <c r="A139">
        <v>228</v>
      </c>
      <c r="B139">
        <v>784880</v>
      </c>
      <c r="C139" t="s">
        <v>109</v>
      </c>
      <c r="D139">
        <v>1</v>
      </c>
      <c r="E139">
        <v>0</v>
      </c>
      <c r="F139">
        <v>1</v>
      </c>
      <c r="G139">
        <v>61</v>
      </c>
      <c r="H139">
        <v>0</v>
      </c>
      <c r="I139">
        <v>4</v>
      </c>
      <c r="J139">
        <v>170.2</v>
      </c>
      <c r="K139">
        <v>92.4</v>
      </c>
      <c r="L139" s="2">
        <f>K139/(J139/100)^2</f>
        <v>31.897221903863709</v>
      </c>
      <c r="M139" t="str">
        <f t="shared" si="6"/>
        <v>I</v>
      </c>
      <c r="N139">
        <v>1</v>
      </c>
      <c r="O139">
        <v>1</v>
      </c>
      <c r="P139">
        <v>1</v>
      </c>
      <c r="Q139">
        <v>1</v>
      </c>
      <c r="R139">
        <v>0</v>
      </c>
      <c r="S139">
        <v>0</v>
      </c>
      <c r="T139">
        <v>9</v>
      </c>
      <c r="U139">
        <v>0</v>
      </c>
      <c r="V139">
        <v>4</v>
      </c>
      <c r="W139">
        <v>2</v>
      </c>
      <c r="X139">
        <f t="shared" si="4"/>
        <v>9</v>
      </c>
      <c r="Y139" s="3" t="str">
        <f>IF(G139&gt;=80,"4",IF(G139&gt;=70,"3",IF(G139&gt;=60,"2",IF(G139&gt;=50,"1",IF(G139&lt;50,"0")))))</f>
        <v>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1</v>
      </c>
      <c r="AQ139">
        <v>0</v>
      </c>
      <c r="AR139">
        <v>1</v>
      </c>
      <c r="AS139" s="4" t="str">
        <f t="shared" si="8"/>
        <v>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1</v>
      </c>
      <c r="BG139">
        <v>1</v>
      </c>
      <c r="BH139">
        <v>0</v>
      </c>
      <c r="BI139">
        <v>0</v>
      </c>
      <c r="BJ139">
        <v>0</v>
      </c>
      <c r="BK139">
        <v>1</v>
      </c>
      <c r="BL139">
        <v>1</v>
      </c>
      <c r="BM139" t="s">
        <v>109</v>
      </c>
      <c r="BN139" t="s">
        <v>109</v>
      </c>
      <c r="BO139">
        <v>8</v>
      </c>
      <c r="BP139">
        <v>9</v>
      </c>
      <c r="BQ139" t="s">
        <v>109</v>
      </c>
      <c r="BR139">
        <v>14.08</v>
      </c>
      <c r="BS139" t="s">
        <v>109</v>
      </c>
      <c r="BT139" t="s">
        <v>109</v>
      </c>
      <c r="BU139">
        <v>25</v>
      </c>
      <c r="BV139" t="s">
        <v>109</v>
      </c>
      <c r="BW139" t="s">
        <v>109</v>
      </c>
      <c r="BX139">
        <v>1.6</v>
      </c>
      <c r="BY139">
        <v>0.214</v>
      </c>
      <c r="BZ139">
        <v>170</v>
      </c>
      <c r="CA139">
        <v>1.222</v>
      </c>
      <c r="CB139">
        <v>0</v>
      </c>
      <c r="CC139">
        <f t="shared" si="9"/>
        <v>2</v>
      </c>
      <c r="CD139" t="s">
        <v>109</v>
      </c>
      <c r="CE139" t="s">
        <v>109</v>
      </c>
      <c r="CF139" t="s">
        <v>109</v>
      </c>
      <c r="CG139" t="s">
        <v>109</v>
      </c>
      <c r="CH139" t="s">
        <v>109</v>
      </c>
      <c r="CI139" t="s">
        <v>109</v>
      </c>
      <c r="CJ139" t="s">
        <v>109</v>
      </c>
    </row>
    <row r="140" spans="1:88" x14ac:dyDescent="0.25">
      <c r="A140">
        <v>229</v>
      </c>
      <c r="B140">
        <v>4816944</v>
      </c>
      <c r="C140" t="s">
        <v>109</v>
      </c>
      <c r="D140">
        <v>1</v>
      </c>
      <c r="E140">
        <v>0</v>
      </c>
      <c r="F140">
        <v>1</v>
      </c>
      <c r="G140">
        <v>81</v>
      </c>
      <c r="H140">
        <v>1</v>
      </c>
      <c r="I140">
        <v>1</v>
      </c>
      <c r="J140">
        <v>157.5</v>
      </c>
      <c r="K140">
        <v>109</v>
      </c>
      <c r="L140" s="2">
        <f>K140/(J140/100)^2</f>
        <v>43.940539178634417</v>
      </c>
      <c r="M140" t="str">
        <f t="shared" si="6"/>
        <v>III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>
        <v>2</v>
      </c>
      <c r="U140">
        <v>0</v>
      </c>
      <c r="V140">
        <v>4</v>
      </c>
      <c r="W140">
        <v>2</v>
      </c>
      <c r="X140">
        <f t="shared" si="4"/>
        <v>5</v>
      </c>
      <c r="Y140" s="3" t="str">
        <f>IF(G140&gt;=80,"4",IF(G140&gt;=70,"3",IF(G140&gt;=60,"2",IF(G140&gt;=50,"1",IF(G140&lt;50,"0")))))</f>
        <v>4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 s="4" t="str">
        <f t="shared" si="8"/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1</v>
      </c>
      <c r="BL140">
        <v>0</v>
      </c>
      <c r="BM140" t="s">
        <v>109</v>
      </c>
      <c r="BN140" t="s">
        <v>109</v>
      </c>
      <c r="BO140">
        <v>8</v>
      </c>
      <c r="BP140">
        <v>14</v>
      </c>
      <c r="BQ140" t="s">
        <v>109</v>
      </c>
      <c r="BR140" t="s">
        <v>109</v>
      </c>
      <c r="BS140" t="s">
        <v>109</v>
      </c>
      <c r="BT140" t="s">
        <v>109</v>
      </c>
      <c r="BU140" t="s">
        <v>109</v>
      </c>
      <c r="BV140" t="s">
        <v>109</v>
      </c>
      <c r="BW140" t="s">
        <v>109</v>
      </c>
      <c r="BX140" t="s">
        <v>109</v>
      </c>
      <c r="BY140" t="s">
        <v>109</v>
      </c>
      <c r="BZ140">
        <v>288</v>
      </c>
      <c r="CA140">
        <v>0.94099999999999995</v>
      </c>
      <c r="CB140">
        <v>1</v>
      </c>
      <c r="CC140">
        <f t="shared" si="9"/>
        <v>3</v>
      </c>
      <c r="CD140" t="s">
        <v>109</v>
      </c>
      <c r="CE140" t="s">
        <v>109</v>
      </c>
      <c r="CF140" t="s">
        <v>109</v>
      </c>
      <c r="CG140" t="s">
        <v>109</v>
      </c>
      <c r="CH140" t="s">
        <v>109</v>
      </c>
      <c r="CI140" t="s">
        <v>109</v>
      </c>
      <c r="CJ140" t="s">
        <v>109</v>
      </c>
    </row>
    <row r="141" spans="1:88" x14ac:dyDescent="0.25">
      <c r="A141">
        <v>230</v>
      </c>
      <c r="B141">
        <v>6591621</v>
      </c>
      <c r="C141" t="s">
        <v>109</v>
      </c>
      <c r="D141">
        <v>1</v>
      </c>
      <c r="E141">
        <v>0</v>
      </c>
      <c r="F141">
        <v>1</v>
      </c>
      <c r="G141">
        <v>76</v>
      </c>
      <c r="H141">
        <v>1</v>
      </c>
      <c r="I141">
        <v>4</v>
      </c>
      <c r="J141">
        <v>160</v>
      </c>
      <c r="K141">
        <v>98.3</v>
      </c>
      <c r="L141" s="2">
        <f t="shared" si="5"/>
        <v>38.398437499999993</v>
      </c>
      <c r="M141" t="str">
        <f t="shared" si="6"/>
        <v>II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4</v>
      </c>
      <c r="U141">
        <v>0</v>
      </c>
      <c r="V141">
        <v>4</v>
      </c>
      <c r="W141">
        <v>2</v>
      </c>
      <c r="X141">
        <f t="shared" si="4"/>
        <v>10</v>
      </c>
      <c r="Y141" s="3" t="str">
        <f t="shared" si="7"/>
        <v>3</v>
      </c>
      <c r="Z141">
        <v>0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 s="4" t="str">
        <f t="shared" si="8"/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0</v>
      </c>
      <c r="BI141">
        <v>0</v>
      </c>
      <c r="BJ141">
        <v>0</v>
      </c>
      <c r="BK141">
        <v>1</v>
      </c>
      <c r="BL141">
        <v>0</v>
      </c>
      <c r="BM141" t="s">
        <v>109</v>
      </c>
      <c r="BN141" t="s">
        <v>109</v>
      </c>
      <c r="BO141">
        <v>19</v>
      </c>
      <c r="BP141">
        <v>20</v>
      </c>
      <c r="BQ141" t="s">
        <v>109</v>
      </c>
      <c r="BR141" t="s">
        <v>109</v>
      </c>
      <c r="BS141" t="s">
        <v>109</v>
      </c>
      <c r="BT141" t="s">
        <v>109</v>
      </c>
      <c r="BU141">
        <v>22</v>
      </c>
      <c r="BV141">
        <v>16.100000000000001</v>
      </c>
      <c r="BW141" t="s">
        <v>109</v>
      </c>
      <c r="BX141" t="s">
        <v>109</v>
      </c>
      <c r="BY141" t="s">
        <v>109</v>
      </c>
      <c r="BZ141">
        <v>222</v>
      </c>
      <c r="CA141">
        <v>1.764</v>
      </c>
      <c r="CB141">
        <v>1</v>
      </c>
      <c r="CC141">
        <f t="shared" si="9"/>
        <v>2</v>
      </c>
      <c r="CD141" t="s">
        <v>109</v>
      </c>
      <c r="CE141" t="s">
        <v>109</v>
      </c>
      <c r="CF141" t="s">
        <v>109</v>
      </c>
      <c r="CG141" t="s">
        <v>109</v>
      </c>
      <c r="CH141" t="s">
        <v>109</v>
      </c>
      <c r="CI141" t="s">
        <v>109</v>
      </c>
      <c r="CJ141" t="s">
        <v>109</v>
      </c>
    </row>
    <row r="142" spans="1:88" x14ac:dyDescent="0.25">
      <c r="A142">
        <v>231</v>
      </c>
      <c r="B142">
        <v>1427090</v>
      </c>
      <c r="C142" t="s">
        <v>109</v>
      </c>
      <c r="D142">
        <v>1</v>
      </c>
      <c r="E142">
        <v>0</v>
      </c>
      <c r="F142">
        <v>1</v>
      </c>
      <c r="G142">
        <v>75</v>
      </c>
      <c r="H142">
        <v>0</v>
      </c>
      <c r="I142">
        <v>0</v>
      </c>
      <c r="J142">
        <v>167.6</v>
      </c>
      <c r="K142">
        <v>104</v>
      </c>
      <c r="L142" s="2">
        <f t="shared" si="5"/>
        <v>37.024168237820476</v>
      </c>
      <c r="M142" t="str">
        <f t="shared" si="6"/>
        <v>II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0</v>
      </c>
      <c r="T142">
        <v>3</v>
      </c>
      <c r="U142">
        <v>0</v>
      </c>
      <c r="V142">
        <v>4</v>
      </c>
      <c r="W142">
        <v>2</v>
      </c>
      <c r="X142">
        <f t="shared" si="4"/>
        <v>5</v>
      </c>
      <c r="Y142" s="3" t="str">
        <f t="shared" si="7"/>
        <v>3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1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 s="4" t="str">
        <f t="shared" si="8"/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0</v>
      </c>
      <c r="BH142">
        <v>0</v>
      </c>
      <c r="BI142">
        <v>0</v>
      </c>
      <c r="BJ142">
        <v>1</v>
      </c>
      <c r="BK142">
        <v>1</v>
      </c>
      <c r="BL142">
        <v>0</v>
      </c>
      <c r="BM142" t="s">
        <v>109</v>
      </c>
      <c r="BN142" t="s">
        <v>109</v>
      </c>
      <c r="BO142">
        <v>19</v>
      </c>
      <c r="BP142">
        <v>19</v>
      </c>
      <c r="BQ142" t="s">
        <v>109</v>
      </c>
      <c r="BR142" t="s">
        <v>109</v>
      </c>
      <c r="BS142" t="s">
        <v>109</v>
      </c>
      <c r="BT142" t="s">
        <v>109</v>
      </c>
      <c r="BU142" t="s">
        <v>109</v>
      </c>
      <c r="BV142" t="s">
        <v>109</v>
      </c>
      <c r="BW142" t="s">
        <v>109</v>
      </c>
      <c r="BX142">
        <v>1.1000000000000001</v>
      </c>
      <c r="BY142" t="s">
        <v>109</v>
      </c>
      <c r="BZ142">
        <v>189</v>
      </c>
      <c r="CA142">
        <v>2.6850000000000001</v>
      </c>
      <c r="CB142">
        <v>1</v>
      </c>
      <c r="CC142">
        <f t="shared" si="9"/>
        <v>3</v>
      </c>
      <c r="CD142" t="s">
        <v>109</v>
      </c>
      <c r="CE142" t="s">
        <v>109</v>
      </c>
      <c r="CF142" t="s">
        <v>109</v>
      </c>
      <c r="CG142" t="s">
        <v>109</v>
      </c>
      <c r="CH142" t="s">
        <v>109</v>
      </c>
      <c r="CI142" t="s">
        <v>109</v>
      </c>
      <c r="CJ142" t="s">
        <v>109</v>
      </c>
    </row>
    <row r="143" spans="1:88" x14ac:dyDescent="0.25">
      <c r="A143">
        <v>232</v>
      </c>
      <c r="B143">
        <v>4959911</v>
      </c>
      <c r="C143" t="s">
        <v>109</v>
      </c>
      <c r="D143">
        <v>1</v>
      </c>
      <c r="E143">
        <v>0</v>
      </c>
      <c r="F143">
        <v>1</v>
      </c>
      <c r="G143">
        <v>86</v>
      </c>
      <c r="H143">
        <v>0</v>
      </c>
      <c r="I143">
        <v>0</v>
      </c>
      <c r="J143">
        <v>165.1</v>
      </c>
      <c r="K143">
        <v>76.2</v>
      </c>
      <c r="L143" s="2">
        <f t="shared" si="5"/>
        <v>27.955085495969808</v>
      </c>
      <c r="M143" t="str">
        <f t="shared" si="6"/>
        <v>NA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0</v>
      </c>
      <c r="T143">
        <v>18</v>
      </c>
      <c r="U143">
        <v>1</v>
      </c>
      <c r="V143">
        <v>4</v>
      </c>
      <c r="W143">
        <v>2</v>
      </c>
      <c r="X143">
        <f t="shared" si="4"/>
        <v>10</v>
      </c>
      <c r="Y143" s="3" t="str">
        <f t="shared" si="7"/>
        <v>4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0</v>
      </c>
      <c r="AK143">
        <v>1</v>
      </c>
      <c r="AL143">
        <v>0</v>
      </c>
      <c r="AM143">
        <v>1</v>
      </c>
      <c r="AN143">
        <v>1</v>
      </c>
      <c r="AO143">
        <v>0</v>
      </c>
      <c r="AP143">
        <v>0</v>
      </c>
      <c r="AR143">
        <v>1</v>
      </c>
      <c r="AS143" s="4" t="str">
        <f t="shared" si="8"/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1</v>
      </c>
      <c r="BL143">
        <v>1</v>
      </c>
      <c r="BM143" t="s">
        <v>109</v>
      </c>
      <c r="BN143" t="s">
        <v>109</v>
      </c>
      <c r="BO143">
        <v>26</v>
      </c>
      <c r="BP143">
        <v>27</v>
      </c>
      <c r="BQ143" t="s">
        <v>109</v>
      </c>
      <c r="BR143" t="s">
        <v>109</v>
      </c>
      <c r="BS143" t="s">
        <v>109</v>
      </c>
      <c r="BT143" t="s">
        <v>109</v>
      </c>
      <c r="BU143" t="s">
        <v>109</v>
      </c>
      <c r="BV143">
        <v>1291</v>
      </c>
      <c r="BW143">
        <v>438</v>
      </c>
      <c r="BX143">
        <v>1.6</v>
      </c>
      <c r="BY143">
        <v>1.79</v>
      </c>
      <c r="BZ143">
        <v>122</v>
      </c>
      <c r="CA143">
        <v>3.6509999999999998</v>
      </c>
      <c r="CB143">
        <v>1</v>
      </c>
      <c r="CC143">
        <f t="shared" si="9"/>
        <v>3</v>
      </c>
      <c r="CD143" t="s">
        <v>109</v>
      </c>
      <c r="CE143" t="s">
        <v>109</v>
      </c>
      <c r="CF143" t="s">
        <v>109</v>
      </c>
      <c r="CG143" t="s">
        <v>109</v>
      </c>
      <c r="CH143" t="s">
        <v>109</v>
      </c>
      <c r="CI143" t="s">
        <v>109</v>
      </c>
      <c r="CJ143" t="s">
        <v>109</v>
      </c>
    </row>
    <row r="144" spans="1:88" x14ac:dyDescent="0.25">
      <c r="A144">
        <v>233</v>
      </c>
      <c r="B144">
        <v>11239147</v>
      </c>
      <c r="C144" t="s">
        <v>109</v>
      </c>
      <c r="D144">
        <v>1</v>
      </c>
      <c r="E144">
        <v>0</v>
      </c>
      <c r="F144">
        <v>1</v>
      </c>
      <c r="G144">
        <v>32</v>
      </c>
      <c r="H144">
        <v>1</v>
      </c>
      <c r="I144">
        <v>4</v>
      </c>
      <c r="J144">
        <v>146.69999999999999</v>
      </c>
      <c r="K144">
        <v>57.5</v>
      </c>
      <c r="L144" s="2">
        <f t="shared" si="5"/>
        <v>26.718225872628878</v>
      </c>
      <c r="M144" t="str">
        <f t="shared" si="6"/>
        <v>NA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2</v>
      </c>
      <c r="U144">
        <v>0</v>
      </c>
      <c r="V144">
        <v>4</v>
      </c>
      <c r="W144">
        <v>0</v>
      </c>
      <c r="X144">
        <f t="shared" si="4"/>
        <v>1</v>
      </c>
      <c r="Y144" s="3" t="str">
        <f t="shared" si="7"/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 s="4" t="str">
        <f t="shared" si="8"/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12.9</v>
      </c>
      <c r="BO144">
        <v>15</v>
      </c>
      <c r="BP144">
        <v>11</v>
      </c>
      <c r="BQ144" t="s">
        <v>109</v>
      </c>
      <c r="BR144" t="s">
        <v>109</v>
      </c>
      <c r="BS144" t="s">
        <v>109</v>
      </c>
      <c r="BT144" t="s">
        <v>109</v>
      </c>
      <c r="BU144" t="s">
        <v>109</v>
      </c>
      <c r="BV144" t="s">
        <v>109</v>
      </c>
      <c r="BW144" t="s">
        <v>109</v>
      </c>
      <c r="BX144" t="s">
        <v>109</v>
      </c>
      <c r="BY144" t="s">
        <v>109</v>
      </c>
      <c r="BZ144">
        <v>344</v>
      </c>
      <c r="CA144">
        <v>0.48399999999999999</v>
      </c>
      <c r="CB144">
        <v>0</v>
      </c>
      <c r="CC144">
        <f t="shared" si="9"/>
        <v>1</v>
      </c>
      <c r="CD144" t="s">
        <v>109</v>
      </c>
      <c r="CE144" t="s">
        <v>109</v>
      </c>
      <c r="CF144" t="s">
        <v>109</v>
      </c>
      <c r="CG144" t="s">
        <v>109</v>
      </c>
      <c r="CH144" t="s">
        <v>109</v>
      </c>
      <c r="CI144" t="s">
        <v>109</v>
      </c>
      <c r="CJ144" t="s">
        <v>109</v>
      </c>
    </row>
    <row r="145" spans="1:88" x14ac:dyDescent="0.25">
      <c r="A145">
        <v>234</v>
      </c>
      <c r="B145">
        <v>4831380</v>
      </c>
      <c r="C145" t="s">
        <v>109</v>
      </c>
      <c r="D145">
        <v>1</v>
      </c>
      <c r="E145">
        <v>0</v>
      </c>
      <c r="F145">
        <v>1</v>
      </c>
      <c r="G145">
        <v>46</v>
      </c>
      <c r="H145">
        <v>0</v>
      </c>
      <c r="I145">
        <v>0</v>
      </c>
      <c r="J145">
        <v>190.5</v>
      </c>
      <c r="K145">
        <v>73.3</v>
      </c>
      <c r="L145" s="2">
        <f t="shared" si="5"/>
        <v>20.19826261874746</v>
      </c>
      <c r="M145" t="str">
        <f t="shared" si="6"/>
        <v>NA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0</v>
      </c>
      <c r="T145">
        <v>34</v>
      </c>
      <c r="U145">
        <v>0</v>
      </c>
      <c r="V145">
        <v>4</v>
      </c>
      <c r="W145">
        <v>0</v>
      </c>
      <c r="X145">
        <f t="shared" si="4"/>
        <v>8</v>
      </c>
      <c r="Y145" s="3" t="str">
        <f t="shared" si="7"/>
        <v>0</v>
      </c>
      <c r="Z145">
        <v>1</v>
      </c>
      <c r="AA145">
        <v>1</v>
      </c>
      <c r="AB145">
        <v>0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 s="4" t="str">
        <f t="shared" si="8"/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0</v>
      </c>
      <c r="BH145">
        <v>0</v>
      </c>
      <c r="BI145">
        <v>0</v>
      </c>
      <c r="BJ145">
        <v>0</v>
      </c>
      <c r="BK145">
        <v>1</v>
      </c>
      <c r="BL145">
        <v>1</v>
      </c>
      <c r="BM145" t="s">
        <v>109</v>
      </c>
      <c r="BN145" t="s">
        <v>109</v>
      </c>
      <c r="BO145">
        <v>12</v>
      </c>
      <c r="BP145">
        <v>17</v>
      </c>
      <c r="BQ145" t="s">
        <v>109</v>
      </c>
      <c r="BR145" t="s">
        <v>109</v>
      </c>
      <c r="BS145" t="s">
        <v>109</v>
      </c>
      <c r="BT145" t="s">
        <v>109</v>
      </c>
      <c r="BU145" t="s">
        <v>109</v>
      </c>
      <c r="BV145">
        <v>544.1</v>
      </c>
      <c r="BW145">
        <v>219</v>
      </c>
      <c r="BX145">
        <v>1</v>
      </c>
      <c r="BY145">
        <v>10.39</v>
      </c>
      <c r="BZ145">
        <v>293</v>
      </c>
      <c r="CA145">
        <v>2.19</v>
      </c>
      <c r="CB145">
        <v>0</v>
      </c>
      <c r="CC145">
        <f t="shared" si="9"/>
        <v>2</v>
      </c>
      <c r="CD145" t="s">
        <v>109</v>
      </c>
      <c r="CE145" t="s">
        <v>109</v>
      </c>
      <c r="CF145" t="s">
        <v>109</v>
      </c>
      <c r="CG145" t="s">
        <v>109</v>
      </c>
      <c r="CH145" t="s">
        <v>109</v>
      </c>
      <c r="CI145" t="s">
        <v>109</v>
      </c>
      <c r="CJ145" t="s">
        <v>109</v>
      </c>
    </row>
    <row r="146" spans="1:88" x14ac:dyDescent="0.25">
      <c r="A146">
        <v>235</v>
      </c>
      <c r="B146">
        <v>10500257</v>
      </c>
      <c r="C146" t="s">
        <v>109</v>
      </c>
      <c r="D146">
        <v>1</v>
      </c>
      <c r="E146">
        <v>0</v>
      </c>
      <c r="F146">
        <v>1</v>
      </c>
      <c r="G146">
        <v>69</v>
      </c>
      <c r="H146">
        <v>1</v>
      </c>
      <c r="I146">
        <v>1</v>
      </c>
      <c r="J146">
        <v>172.7</v>
      </c>
      <c r="K146">
        <v>104</v>
      </c>
      <c r="L146" s="2">
        <f t="shared" si="5"/>
        <v>34.869736388145768</v>
      </c>
      <c r="M146" t="str">
        <f t="shared" si="6"/>
        <v>I</v>
      </c>
      <c r="N146">
        <v>9</v>
      </c>
      <c r="O146">
        <v>9</v>
      </c>
      <c r="P146">
        <v>9</v>
      </c>
      <c r="Q146">
        <v>9</v>
      </c>
      <c r="R146">
        <v>0</v>
      </c>
      <c r="S146">
        <v>0</v>
      </c>
      <c r="T146">
        <v>8</v>
      </c>
      <c r="U146">
        <v>0</v>
      </c>
      <c r="V146">
        <v>4</v>
      </c>
      <c r="W146">
        <v>2</v>
      </c>
      <c r="X146">
        <f t="shared" si="4"/>
        <v>3</v>
      </c>
      <c r="Y146" s="3" t="str">
        <f t="shared" si="7"/>
        <v>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 s="4" t="str">
        <f t="shared" si="8"/>
        <v>1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1</v>
      </c>
      <c r="BL146">
        <v>1</v>
      </c>
      <c r="BM146">
        <v>12.1</v>
      </c>
      <c r="BN146" t="s">
        <v>109</v>
      </c>
      <c r="BO146">
        <v>14</v>
      </c>
      <c r="BP146">
        <v>18</v>
      </c>
      <c r="BQ146" t="s">
        <v>109</v>
      </c>
      <c r="BR146" t="s">
        <v>109</v>
      </c>
      <c r="BS146" t="s">
        <v>109</v>
      </c>
      <c r="BT146" t="s">
        <v>109</v>
      </c>
      <c r="BU146" t="s">
        <v>109</v>
      </c>
      <c r="BV146" t="s">
        <v>109</v>
      </c>
      <c r="BW146" t="s">
        <v>109</v>
      </c>
      <c r="BX146">
        <v>1.8</v>
      </c>
      <c r="BY146">
        <v>5.0999999999999997E-2</v>
      </c>
      <c r="BZ146">
        <v>306</v>
      </c>
      <c r="CA146">
        <v>0.85</v>
      </c>
      <c r="CB146">
        <v>1</v>
      </c>
      <c r="CC146">
        <f t="shared" si="9"/>
        <v>3</v>
      </c>
      <c r="CD146" t="s">
        <v>109</v>
      </c>
      <c r="CE146" t="s">
        <v>109</v>
      </c>
      <c r="CF146" t="s">
        <v>109</v>
      </c>
      <c r="CG146" t="s">
        <v>109</v>
      </c>
      <c r="CH146" t="s">
        <v>109</v>
      </c>
      <c r="CI146" t="s">
        <v>109</v>
      </c>
      <c r="CJ146" t="s">
        <v>109</v>
      </c>
    </row>
    <row r="147" spans="1:88" x14ac:dyDescent="0.25">
      <c r="A147">
        <v>236</v>
      </c>
      <c r="B147" s="8">
        <v>4942273</v>
      </c>
      <c r="C147" t="s">
        <v>109</v>
      </c>
      <c r="D147">
        <v>1</v>
      </c>
      <c r="E147">
        <v>0</v>
      </c>
      <c r="F147">
        <v>1</v>
      </c>
      <c r="G147">
        <v>94</v>
      </c>
      <c r="H147">
        <v>1</v>
      </c>
      <c r="I147">
        <v>0</v>
      </c>
      <c r="J147">
        <v>142.19999999999999</v>
      </c>
      <c r="K147">
        <v>48.2</v>
      </c>
      <c r="L147" s="2">
        <f t="shared" si="5"/>
        <v>23.836794119334311</v>
      </c>
      <c r="M147" t="str">
        <f t="shared" si="6"/>
        <v>NA</v>
      </c>
      <c r="N147">
        <v>9</v>
      </c>
      <c r="O147">
        <v>9</v>
      </c>
      <c r="P147">
        <v>9</v>
      </c>
      <c r="Q147">
        <v>9</v>
      </c>
      <c r="R147">
        <v>1</v>
      </c>
      <c r="S147">
        <v>2</v>
      </c>
      <c r="T147">
        <v>18</v>
      </c>
      <c r="U147">
        <v>0</v>
      </c>
      <c r="V147">
        <v>4</v>
      </c>
      <c r="W147">
        <v>2</v>
      </c>
      <c r="X147">
        <f t="shared" si="4"/>
        <v>8</v>
      </c>
      <c r="Y147" s="3" t="str">
        <f t="shared" si="7"/>
        <v>4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1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1</v>
      </c>
      <c r="AS147" s="4" t="str">
        <f t="shared" si="8"/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1</v>
      </c>
      <c r="BG147">
        <v>0</v>
      </c>
      <c r="BH147">
        <v>0</v>
      </c>
      <c r="BI147">
        <v>0</v>
      </c>
      <c r="BJ147">
        <v>0</v>
      </c>
      <c r="BK147">
        <v>1</v>
      </c>
      <c r="BL147">
        <v>0</v>
      </c>
      <c r="BM147">
        <v>5.4</v>
      </c>
      <c r="BN147" t="s">
        <v>109</v>
      </c>
      <c r="BO147">
        <v>15</v>
      </c>
      <c r="BP147">
        <v>15</v>
      </c>
      <c r="BQ147" t="s">
        <v>109</v>
      </c>
      <c r="BR147" t="s">
        <v>109</v>
      </c>
      <c r="BS147" t="s">
        <v>109</v>
      </c>
      <c r="BT147" t="s">
        <v>109</v>
      </c>
      <c r="BU147" t="s">
        <v>109</v>
      </c>
      <c r="BV147">
        <v>150</v>
      </c>
      <c r="BW147" t="s">
        <v>109</v>
      </c>
      <c r="BX147" t="s">
        <v>109</v>
      </c>
      <c r="BY147">
        <v>0.45400000000000001</v>
      </c>
      <c r="BZ147">
        <v>178</v>
      </c>
      <c r="CA147">
        <v>2.113</v>
      </c>
      <c r="CB147">
        <v>1</v>
      </c>
      <c r="CC147">
        <f t="shared" si="9"/>
        <v>3</v>
      </c>
      <c r="CD147" t="s">
        <v>109</v>
      </c>
      <c r="CE147" t="s">
        <v>109</v>
      </c>
      <c r="CF147" t="s">
        <v>109</v>
      </c>
      <c r="CG147" t="s">
        <v>109</v>
      </c>
      <c r="CH147" t="s">
        <v>109</v>
      </c>
      <c r="CI147" t="s">
        <v>109</v>
      </c>
      <c r="CJ147" t="s">
        <v>109</v>
      </c>
    </row>
    <row r="148" spans="1:88" x14ac:dyDescent="0.25">
      <c r="A148">
        <v>237</v>
      </c>
      <c r="B148">
        <v>5083104</v>
      </c>
      <c r="C148" t="s">
        <v>109</v>
      </c>
      <c r="D148">
        <v>1</v>
      </c>
      <c r="E148">
        <v>0</v>
      </c>
      <c r="F148">
        <v>1</v>
      </c>
      <c r="G148">
        <v>63</v>
      </c>
      <c r="H148">
        <v>1</v>
      </c>
      <c r="I148">
        <v>2</v>
      </c>
      <c r="J148">
        <v>146</v>
      </c>
      <c r="K148">
        <v>65.8</v>
      </c>
      <c r="L148" s="2">
        <f t="shared" si="5"/>
        <v>30.868830925126669</v>
      </c>
      <c r="M148" t="str">
        <f t="shared" si="6"/>
        <v>I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4</v>
      </c>
      <c r="W148">
        <v>0</v>
      </c>
      <c r="X148">
        <f t="shared" si="4"/>
        <v>2</v>
      </c>
      <c r="Y148" s="3" t="str">
        <f t="shared" si="7"/>
        <v>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 s="4" t="str">
        <f t="shared" si="8"/>
        <v>1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1</v>
      </c>
      <c r="BL148">
        <v>1</v>
      </c>
      <c r="BM148" t="s">
        <v>109</v>
      </c>
      <c r="BN148" t="s">
        <v>109</v>
      </c>
      <c r="BO148" t="s">
        <v>109</v>
      </c>
      <c r="BP148" t="s">
        <v>109</v>
      </c>
      <c r="BQ148" t="s">
        <v>109</v>
      </c>
      <c r="BR148" t="s">
        <v>109</v>
      </c>
      <c r="BS148" t="s">
        <v>109</v>
      </c>
      <c r="BT148" t="s">
        <v>109</v>
      </c>
      <c r="BU148" t="s">
        <v>109</v>
      </c>
      <c r="BV148" t="s">
        <v>109</v>
      </c>
      <c r="BW148" t="s">
        <v>109</v>
      </c>
      <c r="BX148" t="s">
        <v>109</v>
      </c>
      <c r="BY148" t="s">
        <v>109</v>
      </c>
      <c r="BZ148">
        <v>99</v>
      </c>
      <c r="CA148">
        <v>0.65</v>
      </c>
      <c r="CB148">
        <v>0</v>
      </c>
      <c r="CC148">
        <f t="shared" si="9"/>
        <v>0</v>
      </c>
      <c r="CD148" t="s">
        <v>109</v>
      </c>
      <c r="CE148" t="s">
        <v>109</v>
      </c>
      <c r="CF148" t="s">
        <v>109</v>
      </c>
      <c r="CG148" t="s">
        <v>109</v>
      </c>
      <c r="CH148" t="s">
        <v>109</v>
      </c>
      <c r="CI148" t="s">
        <v>109</v>
      </c>
      <c r="CJ148" t="s">
        <v>109</v>
      </c>
    </row>
    <row r="149" spans="1:88" x14ac:dyDescent="0.25">
      <c r="A149">
        <v>238</v>
      </c>
      <c r="B149">
        <v>4681068</v>
      </c>
      <c r="C149" t="s">
        <v>109</v>
      </c>
      <c r="D149">
        <v>1</v>
      </c>
      <c r="E149">
        <v>0</v>
      </c>
      <c r="F149">
        <v>1</v>
      </c>
      <c r="G149">
        <v>79</v>
      </c>
      <c r="H149">
        <v>0</v>
      </c>
      <c r="I149">
        <v>0</v>
      </c>
      <c r="J149">
        <v>172.7</v>
      </c>
      <c r="K149">
        <v>110</v>
      </c>
      <c r="L149" s="2">
        <f t="shared" si="5"/>
        <v>36.881451949000336</v>
      </c>
      <c r="M149" t="str">
        <f t="shared" si="6"/>
        <v>II</v>
      </c>
      <c r="N149">
        <v>9</v>
      </c>
      <c r="O149">
        <v>9</v>
      </c>
      <c r="P149">
        <v>9</v>
      </c>
      <c r="Q149">
        <v>9</v>
      </c>
      <c r="R149">
        <v>0</v>
      </c>
      <c r="S149">
        <v>0</v>
      </c>
      <c r="T149">
        <v>13</v>
      </c>
      <c r="U149">
        <v>0</v>
      </c>
      <c r="V149">
        <v>4</v>
      </c>
      <c r="W149">
        <v>2</v>
      </c>
      <c r="X149">
        <f t="shared" si="4"/>
        <v>5</v>
      </c>
      <c r="Y149" s="3" t="str">
        <f t="shared" si="7"/>
        <v>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1</v>
      </c>
      <c r="AS149" s="4" t="str">
        <f t="shared" si="8"/>
        <v>1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0</v>
      </c>
      <c r="BE149">
        <v>0</v>
      </c>
      <c r="BF149">
        <v>1</v>
      </c>
      <c r="BG149">
        <v>0</v>
      </c>
      <c r="BH149">
        <v>0</v>
      </c>
      <c r="BI149">
        <v>0</v>
      </c>
      <c r="BJ149">
        <v>0</v>
      </c>
      <c r="BK149">
        <v>1</v>
      </c>
      <c r="BL149">
        <v>1</v>
      </c>
      <c r="BM149">
        <v>6.3</v>
      </c>
      <c r="BN149" t="s">
        <v>109</v>
      </c>
      <c r="BO149">
        <v>23</v>
      </c>
      <c r="BP149">
        <v>25</v>
      </c>
      <c r="BQ149" t="s">
        <v>109</v>
      </c>
      <c r="BR149" t="s">
        <v>109</v>
      </c>
      <c r="BS149" t="s">
        <v>109</v>
      </c>
      <c r="BT149" t="s">
        <v>109</v>
      </c>
      <c r="BU149" t="s">
        <v>109</v>
      </c>
      <c r="BV149" t="s">
        <v>109</v>
      </c>
      <c r="BW149" t="s">
        <v>109</v>
      </c>
      <c r="BX149" t="s">
        <v>109</v>
      </c>
      <c r="BY149" t="s">
        <v>109</v>
      </c>
      <c r="BZ149">
        <v>118</v>
      </c>
      <c r="CA149">
        <v>0.66700000000000004</v>
      </c>
      <c r="CB149">
        <v>1</v>
      </c>
      <c r="CC149">
        <f t="shared" si="9"/>
        <v>2</v>
      </c>
      <c r="CD149" t="s">
        <v>109</v>
      </c>
      <c r="CE149" t="s">
        <v>109</v>
      </c>
      <c r="CF149" t="s">
        <v>109</v>
      </c>
      <c r="CG149" t="s">
        <v>109</v>
      </c>
      <c r="CH149" t="s">
        <v>109</v>
      </c>
      <c r="CI149" t="s">
        <v>109</v>
      </c>
      <c r="CJ149" t="s">
        <v>109</v>
      </c>
    </row>
    <row r="150" spans="1:88" x14ac:dyDescent="0.25">
      <c r="A150">
        <v>239</v>
      </c>
      <c r="B150">
        <v>4805516</v>
      </c>
      <c r="C150" t="s">
        <v>109</v>
      </c>
      <c r="D150">
        <v>1</v>
      </c>
      <c r="E150">
        <v>0</v>
      </c>
      <c r="F150">
        <v>1</v>
      </c>
      <c r="G150">
        <v>66</v>
      </c>
      <c r="H150">
        <v>1</v>
      </c>
      <c r="I150">
        <v>0</v>
      </c>
      <c r="J150">
        <v>167.6</v>
      </c>
      <c r="K150">
        <v>104</v>
      </c>
      <c r="L150" s="2">
        <f t="shared" si="5"/>
        <v>37.024168237820476</v>
      </c>
      <c r="M150" t="str">
        <f t="shared" si="6"/>
        <v>II</v>
      </c>
      <c r="N150">
        <v>9</v>
      </c>
      <c r="O150">
        <v>9</v>
      </c>
      <c r="P150">
        <v>9</v>
      </c>
      <c r="Q150">
        <v>9</v>
      </c>
      <c r="R150">
        <v>0</v>
      </c>
      <c r="S150">
        <v>0</v>
      </c>
      <c r="T150">
        <v>11</v>
      </c>
      <c r="U150">
        <v>0</v>
      </c>
      <c r="V150">
        <v>4</v>
      </c>
      <c r="W150">
        <v>0</v>
      </c>
      <c r="X150">
        <f t="shared" si="4"/>
        <v>5</v>
      </c>
      <c r="Y150" s="3" t="str">
        <f t="shared" si="7"/>
        <v>2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 s="4" t="str">
        <f t="shared" si="8"/>
        <v>1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0</v>
      </c>
      <c r="BF150">
        <v>1</v>
      </c>
      <c r="BG150">
        <v>0</v>
      </c>
      <c r="BH150">
        <v>0</v>
      </c>
      <c r="BI150">
        <v>0</v>
      </c>
      <c r="BJ150">
        <v>0</v>
      </c>
      <c r="BK150">
        <v>1</v>
      </c>
      <c r="BL150">
        <v>1</v>
      </c>
      <c r="BM150">
        <v>10.199999999999999</v>
      </c>
      <c r="BN150" t="s">
        <v>109</v>
      </c>
      <c r="BO150">
        <v>9</v>
      </c>
      <c r="BP150">
        <v>9</v>
      </c>
      <c r="BQ150" t="s">
        <v>109</v>
      </c>
      <c r="BR150" t="s">
        <v>109</v>
      </c>
      <c r="BS150" t="s">
        <v>109</v>
      </c>
      <c r="BT150" t="s">
        <v>109</v>
      </c>
      <c r="BU150" t="s">
        <v>109</v>
      </c>
      <c r="BV150">
        <v>282.8</v>
      </c>
      <c r="BW150" t="s">
        <v>109</v>
      </c>
      <c r="BX150">
        <v>1.7</v>
      </c>
      <c r="BY150" t="s">
        <v>109</v>
      </c>
      <c r="BZ150">
        <v>99</v>
      </c>
      <c r="CA150">
        <v>0.81599999999999995</v>
      </c>
      <c r="CB150">
        <v>1</v>
      </c>
      <c r="CC150">
        <f t="shared" si="9"/>
        <v>3</v>
      </c>
      <c r="CD150" t="s">
        <v>109</v>
      </c>
      <c r="CE150" t="s">
        <v>109</v>
      </c>
      <c r="CF150" t="s">
        <v>109</v>
      </c>
      <c r="CG150" t="s">
        <v>109</v>
      </c>
      <c r="CH150" t="s">
        <v>109</v>
      </c>
      <c r="CI150" t="s">
        <v>109</v>
      </c>
      <c r="CJ150" t="s">
        <v>109</v>
      </c>
    </row>
    <row r="151" spans="1:88" x14ac:dyDescent="0.25">
      <c r="A151">
        <v>240</v>
      </c>
      <c r="B151">
        <v>4763775</v>
      </c>
      <c r="C151" t="s">
        <v>109</v>
      </c>
      <c r="D151">
        <v>1</v>
      </c>
      <c r="E151">
        <v>0</v>
      </c>
      <c r="F151">
        <v>1</v>
      </c>
      <c r="G151">
        <v>64</v>
      </c>
      <c r="H151">
        <v>0</v>
      </c>
      <c r="I151">
        <v>0</v>
      </c>
      <c r="J151">
        <v>182.9</v>
      </c>
      <c r="K151">
        <v>115</v>
      </c>
      <c r="L151" s="2">
        <f t="shared" si="5"/>
        <v>34.3771943486284</v>
      </c>
      <c r="M151" t="str">
        <f t="shared" si="6"/>
        <v>I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10</v>
      </c>
      <c r="T151">
        <v>16</v>
      </c>
      <c r="U151">
        <v>0</v>
      </c>
      <c r="V151">
        <v>4</v>
      </c>
      <c r="W151">
        <v>0</v>
      </c>
      <c r="X151">
        <f t="shared" si="4"/>
        <v>6</v>
      </c>
      <c r="Y151" s="3" t="str">
        <f t="shared" si="7"/>
        <v>2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 s="4" t="str">
        <f t="shared" si="8"/>
        <v>1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1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1</v>
      </c>
      <c r="BM151">
        <v>8</v>
      </c>
      <c r="BN151" t="s">
        <v>109</v>
      </c>
      <c r="BO151">
        <v>44</v>
      </c>
      <c r="BP151">
        <v>25</v>
      </c>
      <c r="BQ151" t="s">
        <v>109</v>
      </c>
      <c r="BR151" t="s">
        <v>109</v>
      </c>
      <c r="BS151" t="s">
        <v>109</v>
      </c>
      <c r="BT151" t="s">
        <v>109</v>
      </c>
      <c r="BU151" t="s">
        <v>109</v>
      </c>
      <c r="BV151" t="s">
        <v>109</v>
      </c>
      <c r="BW151" t="s">
        <v>109</v>
      </c>
      <c r="BX151" t="s">
        <v>109</v>
      </c>
      <c r="BY151" t="s">
        <v>109</v>
      </c>
      <c r="BZ151">
        <v>157</v>
      </c>
      <c r="CA151">
        <v>1.2070000000000001</v>
      </c>
      <c r="CB151">
        <v>1</v>
      </c>
      <c r="CC151">
        <f t="shared" si="9"/>
        <v>3</v>
      </c>
      <c r="CD151" t="s">
        <v>109</v>
      </c>
      <c r="CE151" t="s">
        <v>109</v>
      </c>
      <c r="CF151" t="s">
        <v>109</v>
      </c>
      <c r="CG151" t="s">
        <v>109</v>
      </c>
      <c r="CH151" t="s">
        <v>109</v>
      </c>
      <c r="CI151" t="s">
        <v>109</v>
      </c>
      <c r="CJ151" t="s">
        <v>109</v>
      </c>
    </row>
    <row r="152" spans="1:88" x14ac:dyDescent="0.25">
      <c r="A152">
        <v>241</v>
      </c>
      <c r="B152">
        <v>4773467</v>
      </c>
      <c r="C152" t="s">
        <v>109</v>
      </c>
      <c r="D152">
        <v>1</v>
      </c>
      <c r="E152">
        <v>0</v>
      </c>
      <c r="F152">
        <v>1</v>
      </c>
      <c r="G152">
        <v>70</v>
      </c>
      <c r="H152">
        <v>1</v>
      </c>
      <c r="I152">
        <v>0</v>
      </c>
      <c r="J152">
        <v>157.5</v>
      </c>
      <c r="K152">
        <v>61</v>
      </c>
      <c r="L152" s="2">
        <f t="shared" si="5"/>
        <v>24.590576971529355</v>
      </c>
      <c r="M152" t="str">
        <f t="shared" si="6"/>
        <v>NA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8</v>
      </c>
      <c r="U152">
        <v>0</v>
      </c>
      <c r="V152">
        <v>4</v>
      </c>
      <c r="W152">
        <v>1</v>
      </c>
      <c r="X152">
        <f t="shared" si="4"/>
        <v>10</v>
      </c>
      <c r="Y152" s="3" t="str">
        <f t="shared" si="7"/>
        <v>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1</v>
      </c>
      <c r="AS152" s="4" t="str">
        <f t="shared" si="8"/>
        <v>0</v>
      </c>
      <c r="AT152">
        <v>0</v>
      </c>
      <c r="AU152">
        <v>0</v>
      </c>
      <c r="AV152">
        <v>0</v>
      </c>
      <c r="AW152">
        <v>1</v>
      </c>
      <c r="AX152">
        <v>1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0</v>
      </c>
      <c r="BI152">
        <v>0</v>
      </c>
      <c r="BJ152">
        <v>0</v>
      </c>
      <c r="BK152">
        <v>1</v>
      </c>
      <c r="BL152">
        <v>1</v>
      </c>
      <c r="BM152">
        <v>7</v>
      </c>
      <c r="BN152" t="s">
        <v>109</v>
      </c>
      <c r="BO152">
        <v>44</v>
      </c>
      <c r="BP152">
        <v>16</v>
      </c>
      <c r="BQ152" t="s">
        <v>109</v>
      </c>
      <c r="BR152" t="s">
        <v>109</v>
      </c>
      <c r="BS152" t="s">
        <v>109</v>
      </c>
      <c r="BT152" t="s">
        <v>109</v>
      </c>
      <c r="BU152" t="s">
        <v>109</v>
      </c>
      <c r="BV152" t="s">
        <v>109</v>
      </c>
      <c r="BW152">
        <v>253</v>
      </c>
      <c r="BX152" t="s">
        <v>109</v>
      </c>
      <c r="BY152" t="s">
        <v>109</v>
      </c>
      <c r="BZ152">
        <v>94</v>
      </c>
      <c r="CA152">
        <v>0.73099999999999998</v>
      </c>
      <c r="CB152">
        <v>1</v>
      </c>
      <c r="CC152">
        <f t="shared" si="9"/>
        <v>2</v>
      </c>
      <c r="CD152" t="s">
        <v>109</v>
      </c>
      <c r="CE152" t="s">
        <v>109</v>
      </c>
      <c r="CF152" t="s">
        <v>109</v>
      </c>
      <c r="CG152" t="s">
        <v>109</v>
      </c>
      <c r="CH152" t="s">
        <v>109</v>
      </c>
      <c r="CI152" t="s">
        <v>109</v>
      </c>
      <c r="CJ152" t="s">
        <v>109</v>
      </c>
    </row>
    <row r="153" spans="1:88" x14ac:dyDescent="0.25">
      <c r="A153">
        <v>242</v>
      </c>
      <c r="B153">
        <v>5073921</v>
      </c>
      <c r="C153" t="s">
        <v>109</v>
      </c>
      <c r="D153">
        <v>1</v>
      </c>
      <c r="E153">
        <v>0</v>
      </c>
      <c r="F153">
        <v>1</v>
      </c>
      <c r="G153">
        <v>67</v>
      </c>
      <c r="H153">
        <v>0</v>
      </c>
      <c r="I153">
        <v>0</v>
      </c>
      <c r="J153">
        <v>165.4</v>
      </c>
      <c r="K153">
        <v>84.9</v>
      </c>
      <c r="L153" s="2">
        <f t="shared" si="5"/>
        <v>31.033923111901963</v>
      </c>
      <c r="M153" t="str">
        <f t="shared" si="6"/>
        <v>I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1</v>
      </c>
      <c r="T153">
        <v>1</v>
      </c>
      <c r="U153">
        <v>0</v>
      </c>
      <c r="V153">
        <v>4</v>
      </c>
      <c r="W153">
        <v>0</v>
      </c>
      <c r="X153">
        <f t="shared" si="4"/>
        <v>5</v>
      </c>
      <c r="Y153" s="3" t="str">
        <f t="shared" si="7"/>
        <v>2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0</v>
      </c>
      <c r="AK153">
        <v>1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 s="4" t="str">
        <f t="shared" si="8"/>
        <v>1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1</v>
      </c>
      <c r="BG153">
        <v>0</v>
      </c>
      <c r="BH153">
        <v>0</v>
      </c>
      <c r="BI153">
        <v>0</v>
      </c>
      <c r="BJ153">
        <v>0</v>
      </c>
      <c r="BK153">
        <v>1</v>
      </c>
      <c r="BL153">
        <v>1</v>
      </c>
      <c r="BM153">
        <v>6.7</v>
      </c>
      <c r="BN153" t="s">
        <v>109</v>
      </c>
      <c r="BO153">
        <v>15</v>
      </c>
      <c r="BP153">
        <v>16</v>
      </c>
      <c r="BQ153" t="s">
        <v>109</v>
      </c>
      <c r="BR153" t="s">
        <v>109</v>
      </c>
      <c r="BS153" t="s">
        <v>109</v>
      </c>
      <c r="BT153" t="s">
        <v>109</v>
      </c>
      <c r="BU153">
        <v>41</v>
      </c>
      <c r="BV153" t="s">
        <v>109</v>
      </c>
      <c r="BW153" t="s">
        <v>109</v>
      </c>
      <c r="BX153" t="s">
        <v>109</v>
      </c>
      <c r="BY153" t="s">
        <v>109</v>
      </c>
      <c r="BZ153">
        <v>236</v>
      </c>
      <c r="CA153">
        <v>1.0629999999999999</v>
      </c>
      <c r="CB153">
        <v>1</v>
      </c>
      <c r="CC153">
        <f t="shared" si="9"/>
        <v>3</v>
      </c>
      <c r="CD153" t="s">
        <v>109</v>
      </c>
      <c r="CE153" t="s">
        <v>109</v>
      </c>
      <c r="CF153" t="s">
        <v>109</v>
      </c>
      <c r="CG153" t="s">
        <v>109</v>
      </c>
      <c r="CH153" t="s">
        <v>109</v>
      </c>
      <c r="CI153" t="s">
        <v>109</v>
      </c>
      <c r="CJ153" t="s">
        <v>109</v>
      </c>
    </row>
    <row r="154" spans="1:88" x14ac:dyDescent="0.25">
      <c r="A154">
        <v>243</v>
      </c>
      <c r="B154">
        <v>7390034</v>
      </c>
      <c r="C154" t="s">
        <v>109</v>
      </c>
      <c r="D154">
        <v>1</v>
      </c>
      <c r="E154">
        <v>0</v>
      </c>
      <c r="F154">
        <v>1</v>
      </c>
      <c r="G154">
        <v>22</v>
      </c>
      <c r="H154">
        <v>1</v>
      </c>
      <c r="I154">
        <v>3</v>
      </c>
      <c r="J154">
        <v>170.2</v>
      </c>
      <c r="K154">
        <v>61.2</v>
      </c>
      <c r="L154" s="2">
        <f t="shared" si="5"/>
        <v>21.126731390870766</v>
      </c>
      <c r="M154" t="str">
        <f t="shared" si="6"/>
        <v>NA</v>
      </c>
      <c r="N154">
        <v>9</v>
      </c>
      <c r="O154">
        <v>9</v>
      </c>
      <c r="P154">
        <v>9</v>
      </c>
      <c r="Q154">
        <v>9</v>
      </c>
      <c r="R154">
        <v>1</v>
      </c>
      <c r="S154">
        <v>1</v>
      </c>
      <c r="T154">
        <v>6</v>
      </c>
      <c r="U154">
        <v>0</v>
      </c>
      <c r="V154">
        <v>4</v>
      </c>
      <c r="W154">
        <v>0</v>
      </c>
      <c r="X154">
        <f t="shared" si="4"/>
        <v>0</v>
      </c>
      <c r="Y154" s="3" t="str">
        <f t="shared" si="7"/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s="4" t="str">
        <f t="shared" si="8"/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1</v>
      </c>
      <c r="BL154">
        <v>0</v>
      </c>
      <c r="BM154" t="s">
        <v>109</v>
      </c>
      <c r="BN154" t="s">
        <v>109</v>
      </c>
      <c r="BO154">
        <v>9</v>
      </c>
      <c r="BP154">
        <v>14</v>
      </c>
      <c r="BQ154" t="s">
        <v>109</v>
      </c>
      <c r="BR154" t="s">
        <v>109</v>
      </c>
      <c r="BS154" t="s">
        <v>109</v>
      </c>
      <c r="BT154">
        <v>328</v>
      </c>
      <c r="BU154" t="s">
        <v>109</v>
      </c>
      <c r="BV154" t="s">
        <v>109</v>
      </c>
      <c r="BW154" t="s">
        <v>109</v>
      </c>
      <c r="BX154" t="s">
        <v>109</v>
      </c>
      <c r="BY154" t="s">
        <v>109</v>
      </c>
      <c r="BZ154">
        <v>97</v>
      </c>
      <c r="CA154">
        <v>0.47599999999999998</v>
      </c>
      <c r="CB154">
        <v>0</v>
      </c>
      <c r="CC154">
        <f t="shared" si="9"/>
        <v>0</v>
      </c>
      <c r="CD154" t="s">
        <v>109</v>
      </c>
      <c r="CE154" t="s">
        <v>109</v>
      </c>
      <c r="CF154" t="s">
        <v>109</v>
      </c>
      <c r="CG154" t="s">
        <v>109</v>
      </c>
      <c r="CH154" t="s">
        <v>109</v>
      </c>
      <c r="CI154" t="s">
        <v>109</v>
      </c>
      <c r="CJ154" t="s">
        <v>109</v>
      </c>
    </row>
    <row r="155" spans="1:88" x14ac:dyDescent="0.25">
      <c r="A155">
        <v>244</v>
      </c>
      <c r="B155">
        <v>10745956</v>
      </c>
      <c r="C155" t="s">
        <v>109</v>
      </c>
      <c r="D155">
        <v>1</v>
      </c>
      <c r="E155">
        <v>0</v>
      </c>
      <c r="F155">
        <v>1</v>
      </c>
      <c r="G155">
        <v>48</v>
      </c>
      <c r="H155">
        <v>1</v>
      </c>
      <c r="I155">
        <v>1</v>
      </c>
      <c r="J155">
        <v>170.2</v>
      </c>
      <c r="K155">
        <v>132</v>
      </c>
      <c r="L155" s="2">
        <f t="shared" si="5"/>
        <v>45.567459862662439</v>
      </c>
      <c r="M155" t="str">
        <f t="shared" si="6"/>
        <v>III</v>
      </c>
      <c r="N155">
        <v>1</v>
      </c>
      <c r="O155">
        <v>1</v>
      </c>
      <c r="P155">
        <v>1</v>
      </c>
      <c r="Q155">
        <v>9</v>
      </c>
      <c r="R155">
        <v>0</v>
      </c>
      <c r="S155">
        <v>0</v>
      </c>
      <c r="T155">
        <v>1</v>
      </c>
      <c r="U155">
        <v>0</v>
      </c>
      <c r="V155">
        <v>4</v>
      </c>
      <c r="W155">
        <v>0</v>
      </c>
      <c r="X155">
        <f t="shared" si="4"/>
        <v>1</v>
      </c>
      <c r="Y155" s="3" t="str">
        <f t="shared" si="7"/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 s="4" t="str">
        <f t="shared" si="8"/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6.3</v>
      </c>
      <c r="BN155" t="s">
        <v>109</v>
      </c>
      <c r="BO155">
        <v>18</v>
      </c>
      <c r="BP155">
        <v>14</v>
      </c>
      <c r="BQ155" t="s">
        <v>109</v>
      </c>
      <c r="BR155" t="s">
        <v>109</v>
      </c>
      <c r="BS155" t="s">
        <v>109</v>
      </c>
      <c r="BT155">
        <v>525</v>
      </c>
      <c r="BU155" t="s">
        <v>109</v>
      </c>
      <c r="BV155" t="s">
        <v>109</v>
      </c>
      <c r="BW155" t="s">
        <v>109</v>
      </c>
      <c r="BX155">
        <v>0.7</v>
      </c>
      <c r="BY155" t="s">
        <v>109</v>
      </c>
      <c r="BZ155">
        <v>171</v>
      </c>
      <c r="CA155">
        <v>0.80700000000000005</v>
      </c>
      <c r="CB155">
        <v>0</v>
      </c>
      <c r="CC155">
        <f t="shared" si="9"/>
        <v>1</v>
      </c>
      <c r="CD155" t="s">
        <v>109</v>
      </c>
      <c r="CE155" t="s">
        <v>109</v>
      </c>
      <c r="CF155" t="s">
        <v>109</v>
      </c>
      <c r="CG155" t="s">
        <v>109</v>
      </c>
      <c r="CH155" t="s">
        <v>109</v>
      </c>
      <c r="CI155" t="s">
        <v>109</v>
      </c>
      <c r="CJ155" t="s">
        <v>109</v>
      </c>
    </row>
    <row r="156" spans="1:88" x14ac:dyDescent="0.25">
      <c r="A156">
        <v>245</v>
      </c>
      <c r="B156">
        <v>2121214</v>
      </c>
      <c r="C156" t="s">
        <v>109</v>
      </c>
      <c r="D156">
        <v>1</v>
      </c>
      <c r="E156">
        <v>0</v>
      </c>
      <c r="F156">
        <v>1</v>
      </c>
      <c r="G156">
        <v>78</v>
      </c>
      <c r="H156">
        <v>0</v>
      </c>
      <c r="I156">
        <v>0</v>
      </c>
      <c r="J156">
        <v>180.3</v>
      </c>
      <c r="K156">
        <v>63.6</v>
      </c>
      <c r="L156" s="2">
        <f t="shared" si="5"/>
        <v>19.564360748355252</v>
      </c>
      <c r="M156" t="str">
        <f t="shared" si="6"/>
        <v>NA</v>
      </c>
      <c r="N156">
        <v>9</v>
      </c>
      <c r="O156">
        <v>9</v>
      </c>
      <c r="P156">
        <v>9</v>
      </c>
      <c r="Q156">
        <v>9</v>
      </c>
      <c r="R156">
        <v>0</v>
      </c>
      <c r="S156">
        <v>0</v>
      </c>
      <c r="T156">
        <v>6</v>
      </c>
      <c r="U156">
        <v>0</v>
      </c>
      <c r="V156">
        <v>4</v>
      </c>
      <c r="W156">
        <v>2</v>
      </c>
      <c r="X156">
        <f t="shared" si="4"/>
        <v>8</v>
      </c>
      <c r="Y156" s="3" t="str">
        <f t="shared" si="7"/>
        <v>3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1</v>
      </c>
      <c r="AK156">
        <v>1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1</v>
      </c>
      <c r="AS156" s="4" t="str">
        <f t="shared" si="8"/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1</v>
      </c>
      <c r="BM156">
        <v>6.7</v>
      </c>
      <c r="BN156" t="s">
        <v>109</v>
      </c>
      <c r="BO156">
        <v>10</v>
      </c>
      <c r="BP156">
        <v>10</v>
      </c>
      <c r="BQ156" t="s">
        <v>109</v>
      </c>
      <c r="BR156" t="s">
        <v>109</v>
      </c>
      <c r="BS156" t="s">
        <v>109</v>
      </c>
      <c r="BT156" t="s">
        <v>109</v>
      </c>
      <c r="BU156" t="s">
        <v>109</v>
      </c>
      <c r="BV156">
        <v>152.6</v>
      </c>
      <c r="BW156" t="s">
        <v>109</v>
      </c>
      <c r="BX156">
        <v>1</v>
      </c>
      <c r="BY156" t="s">
        <v>109</v>
      </c>
      <c r="BZ156">
        <v>132</v>
      </c>
      <c r="CA156">
        <v>3.415</v>
      </c>
      <c r="CB156">
        <v>1</v>
      </c>
      <c r="CC156">
        <f t="shared" si="9"/>
        <v>3</v>
      </c>
      <c r="CD156" t="s">
        <v>109</v>
      </c>
      <c r="CE156" t="s">
        <v>109</v>
      </c>
      <c r="CF156" t="s">
        <v>109</v>
      </c>
      <c r="CG156" t="s">
        <v>109</v>
      </c>
      <c r="CH156" t="s">
        <v>109</v>
      </c>
      <c r="CI156" t="s">
        <v>109</v>
      </c>
      <c r="CJ156" t="s">
        <v>109</v>
      </c>
    </row>
    <row r="157" spans="1:88" x14ac:dyDescent="0.25">
      <c r="A157">
        <v>246</v>
      </c>
      <c r="B157">
        <v>3066280</v>
      </c>
      <c r="C157" t="s">
        <v>109</v>
      </c>
      <c r="D157">
        <v>1</v>
      </c>
      <c r="E157">
        <v>0</v>
      </c>
      <c r="F157">
        <v>1</v>
      </c>
      <c r="G157">
        <v>63</v>
      </c>
      <c r="H157">
        <v>0</v>
      </c>
      <c r="I157">
        <v>3</v>
      </c>
      <c r="J157">
        <v>190.5</v>
      </c>
      <c r="K157">
        <v>106</v>
      </c>
      <c r="L157" s="2">
        <f t="shared" si="5"/>
        <v>29.208947306783504</v>
      </c>
      <c r="M157" t="str">
        <f t="shared" si="6"/>
        <v>NA</v>
      </c>
      <c r="N157">
        <v>1</v>
      </c>
      <c r="O157">
        <v>1</v>
      </c>
      <c r="P157">
        <v>1</v>
      </c>
      <c r="Q157">
        <v>1</v>
      </c>
      <c r="R157">
        <v>0</v>
      </c>
      <c r="S157">
        <v>0</v>
      </c>
      <c r="T157">
        <v>12</v>
      </c>
      <c r="U157">
        <v>0</v>
      </c>
      <c r="V157">
        <v>4</v>
      </c>
      <c r="W157">
        <v>2</v>
      </c>
      <c r="X157">
        <f t="shared" si="4"/>
        <v>6</v>
      </c>
      <c r="Y157" s="3" t="str">
        <f t="shared" si="7"/>
        <v>2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1</v>
      </c>
      <c r="AS157" s="4" t="str">
        <f t="shared" si="8"/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1</v>
      </c>
      <c r="BG157">
        <v>0</v>
      </c>
      <c r="BH157">
        <v>0</v>
      </c>
      <c r="BI157">
        <v>0</v>
      </c>
      <c r="BJ157">
        <v>0</v>
      </c>
      <c r="BK157">
        <v>1</v>
      </c>
      <c r="BL157">
        <v>1</v>
      </c>
      <c r="BM157">
        <v>7.2</v>
      </c>
      <c r="BN157" t="s">
        <v>109</v>
      </c>
      <c r="BO157">
        <v>9</v>
      </c>
      <c r="BP157">
        <v>14</v>
      </c>
      <c r="BQ157" t="s">
        <v>109</v>
      </c>
      <c r="BR157">
        <v>15.5671</v>
      </c>
      <c r="BS157" t="s">
        <v>109</v>
      </c>
      <c r="BT157" t="s">
        <v>109</v>
      </c>
      <c r="BU157">
        <v>48</v>
      </c>
      <c r="BV157" t="s">
        <v>109</v>
      </c>
      <c r="BW157" t="s">
        <v>109</v>
      </c>
      <c r="BX157">
        <v>2.6</v>
      </c>
      <c r="BY157">
        <v>0.13900000000000001</v>
      </c>
      <c r="BZ157">
        <v>226</v>
      </c>
      <c r="CA157">
        <v>1.8680000000000001</v>
      </c>
      <c r="CB157">
        <v>1</v>
      </c>
      <c r="CC157">
        <f t="shared" si="9"/>
        <v>3</v>
      </c>
      <c r="CD157" t="s">
        <v>109</v>
      </c>
      <c r="CE157" t="s">
        <v>109</v>
      </c>
      <c r="CF157" t="s">
        <v>109</v>
      </c>
      <c r="CG157" t="s">
        <v>109</v>
      </c>
      <c r="CH157" t="s">
        <v>109</v>
      </c>
      <c r="CI157" t="s">
        <v>109</v>
      </c>
      <c r="CJ157" t="s">
        <v>109</v>
      </c>
    </row>
    <row r="158" spans="1:88" x14ac:dyDescent="0.25">
      <c r="A158">
        <v>247</v>
      </c>
      <c r="B158">
        <v>4907555</v>
      </c>
      <c r="C158" t="s">
        <v>109</v>
      </c>
      <c r="D158">
        <v>1</v>
      </c>
      <c r="E158">
        <v>0</v>
      </c>
      <c r="F158">
        <v>2</v>
      </c>
      <c r="G158">
        <v>77</v>
      </c>
      <c r="H158">
        <v>1</v>
      </c>
      <c r="I158">
        <v>1</v>
      </c>
      <c r="J158">
        <v>165.1</v>
      </c>
      <c r="K158">
        <v>51.6</v>
      </c>
      <c r="L158" s="2">
        <f t="shared" si="5"/>
        <v>18.93021537522365</v>
      </c>
      <c r="M158" t="str">
        <f t="shared" si="6"/>
        <v>NA</v>
      </c>
      <c r="N158">
        <v>1</v>
      </c>
      <c r="O158">
        <v>1</v>
      </c>
      <c r="P158">
        <v>1</v>
      </c>
      <c r="Q158">
        <v>0</v>
      </c>
      <c r="R158">
        <v>0</v>
      </c>
      <c r="S158">
        <v>0</v>
      </c>
      <c r="T158">
        <v>3</v>
      </c>
      <c r="U158">
        <v>0</v>
      </c>
      <c r="V158">
        <v>4</v>
      </c>
      <c r="W158">
        <v>2</v>
      </c>
      <c r="X158">
        <f t="shared" si="4"/>
        <v>6</v>
      </c>
      <c r="Y158" s="3" t="str">
        <f t="shared" si="7"/>
        <v>3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 s="4" t="str">
        <f t="shared" si="8"/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">
        <v>109</v>
      </c>
      <c r="BN158" t="s">
        <v>109</v>
      </c>
      <c r="BO158">
        <v>44</v>
      </c>
      <c r="BP158">
        <v>18</v>
      </c>
      <c r="BQ158" t="s">
        <v>109</v>
      </c>
      <c r="BR158" t="s">
        <v>109</v>
      </c>
      <c r="BS158" t="s">
        <v>109</v>
      </c>
      <c r="BT158" t="s">
        <v>109</v>
      </c>
      <c r="BU158">
        <v>35</v>
      </c>
      <c r="BV158" t="s">
        <v>109</v>
      </c>
      <c r="BW158" t="s">
        <v>109</v>
      </c>
      <c r="BX158" t="s">
        <v>109</v>
      </c>
      <c r="BY158" t="s">
        <v>109</v>
      </c>
      <c r="BZ158">
        <v>150</v>
      </c>
      <c r="CA158">
        <v>0.42899999999999999</v>
      </c>
      <c r="CB158">
        <v>1</v>
      </c>
      <c r="CC158">
        <f t="shared" si="9"/>
        <v>2</v>
      </c>
      <c r="CD158" t="s">
        <v>109</v>
      </c>
      <c r="CE158" t="s">
        <v>109</v>
      </c>
      <c r="CF158" t="s">
        <v>109</v>
      </c>
      <c r="CG158" t="s">
        <v>109</v>
      </c>
      <c r="CH158" t="s">
        <v>109</v>
      </c>
      <c r="CI158" t="s">
        <v>109</v>
      </c>
      <c r="CJ158" t="s">
        <v>109</v>
      </c>
    </row>
    <row r="159" spans="1:88" x14ac:dyDescent="0.25">
      <c r="A159">
        <v>248</v>
      </c>
      <c r="B159">
        <v>4540929</v>
      </c>
      <c r="C159" t="s">
        <v>109</v>
      </c>
      <c r="D159">
        <v>1</v>
      </c>
      <c r="E159">
        <v>0</v>
      </c>
      <c r="F159">
        <v>3</v>
      </c>
      <c r="G159">
        <v>60</v>
      </c>
      <c r="H159">
        <v>1</v>
      </c>
      <c r="I159">
        <v>0</v>
      </c>
      <c r="J159">
        <v>167.6</v>
      </c>
      <c r="K159">
        <v>95.7</v>
      </c>
      <c r="L159" s="2">
        <f t="shared" si="5"/>
        <v>34.069354811148266</v>
      </c>
      <c r="M159" t="str">
        <f t="shared" si="6"/>
        <v>I</v>
      </c>
      <c r="N159">
        <v>1</v>
      </c>
      <c r="O159">
        <v>1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4</v>
      </c>
      <c r="W159">
        <v>2</v>
      </c>
      <c r="X159">
        <f t="shared" si="4"/>
        <v>3</v>
      </c>
      <c r="Y159" s="3" t="str">
        <f t="shared" si="7"/>
        <v>2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 s="4" t="str">
        <f t="shared" si="8"/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">
        <v>109</v>
      </c>
      <c r="BN159" t="s">
        <v>109</v>
      </c>
      <c r="BO159" t="s">
        <v>109</v>
      </c>
      <c r="BP159" t="s">
        <v>109</v>
      </c>
      <c r="BQ159" t="s">
        <v>109</v>
      </c>
      <c r="BR159" t="s">
        <v>109</v>
      </c>
      <c r="BS159" t="s">
        <v>109</v>
      </c>
      <c r="BT159" t="s">
        <v>109</v>
      </c>
      <c r="BU159" t="s">
        <v>109</v>
      </c>
      <c r="BV159" t="s">
        <v>109</v>
      </c>
      <c r="BW159" t="s">
        <v>109</v>
      </c>
      <c r="BX159" t="s">
        <v>109</v>
      </c>
      <c r="BY159" t="s">
        <v>109</v>
      </c>
      <c r="BZ159" t="s">
        <v>109</v>
      </c>
      <c r="CA159" t="s">
        <v>109</v>
      </c>
      <c r="CB159">
        <v>0</v>
      </c>
      <c r="CC159">
        <f t="shared" si="9"/>
        <v>2</v>
      </c>
      <c r="CD159" t="s">
        <v>109</v>
      </c>
      <c r="CE159" t="s">
        <v>109</v>
      </c>
      <c r="CF159" t="s">
        <v>109</v>
      </c>
      <c r="CG159" t="s">
        <v>109</v>
      </c>
      <c r="CH159" t="s">
        <v>109</v>
      </c>
      <c r="CI159" t="s">
        <v>109</v>
      </c>
      <c r="CJ159" t="s">
        <v>109</v>
      </c>
    </row>
    <row r="160" spans="1:88" x14ac:dyDescent="0.25">
      <c r="A160">
        <v>249</v>
      </c>
      <c r="B160">
        <v>5137003</v>
      </c>
      <c r="C160" t="s">
        <v>109</v>
      </c>
      <c r="D160">
        <v>1</v>
      </c>
      <c r="E160">
        <v>0</v>
      </c>
      <c r="F160">
        <v>1</v>
      </c>
      <c r="G160">
        <v>67</v>
      </c>
      <c r="H160">
        <v>1</v>
      </c>
      <c r="I160">
        <v>1</v>
      </c>
      <c r="J160">
        <v>167.6</v>
      </c>
      <c r="K160">
        <v>62.7</v>
      </c>
      <c r="L160" s="2">
        <f t="shared" si="5"/>
        <v>22.321301427993692</v>
      </c>
      <c r="M160" t="str">
        <f t="shared" si="6"/>
        <v>NA</v>
      </c>
      <c r="N160">
        <v>0</v>
      </c>
      <c r="O160">
        <v>0</v>
      </c>
      <c r="P160">
        <v>0</v>
      </c>
      <c r="Q160">
        <v>0</v>
      </c>
      <c r="R160">
        <v>1</v>
      </c>
      <c r="S160">
        <v>2</v>
      </c>
      <c r="T160">
        <v>32</v>
      </c>
      <c r="U160">
        <v>0</v>
      </c>
      <c r="V160">
        <v>4</v>
      </c>
      <c r="W160">
        <v>2</v>
      </c>
      <c r="X160">
        <f t="shared" si="4"/>
        <v>5</v>
      </c>
      <c r="Y160" s="3" t="str">
        <f t="shared" si="7"/>
        <v>2</v>
      </c>
      <c r="Z160">
        <v>0</v>
      </c>
      <c r="AA160">
        <v>1</v>
      </c>
      <c r="AB160">
        <v>0</v>
      </c>
      <c r="AC160">
        <v>1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 s="4" t="str">
        <f t="shared" si="8"/>
        <v>0</v>
      </c>
      <c r="AT160">
        <v>0</v>
      </c>
      <c r="AU160">
        <v>0</v>
      </c>
      <c r="AV160">
        <v>0</v>
      </c>
      <c r="AW160">
        <v>1</v>
      </c>
      <c r="AX160">
        <v>1</v>
      </c>
      <c r="AY160">
        <v>0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  <c r="BI160">
        <v>0</v>
      </c>
      <c r="BJ160">
        <v>0</v>
      </c>
      <c r="BK160">
        <v>1</v>
      </c>
      <c r="BL160">
        <v>1</v>
      </c>
      <c r="BM160" t="s">
        <v>109</v>
      </c>
      <c r="BN160" t="s">
        <v>109</v>
      </c>
      <c r="BO160">
        <v>20</v>
      </c>
      <c r="BP160">
        <v>18</v>
      </c>
      <c r="BQ160" t="s">
        <v>109</v>
      </c>
      <c r="BR160">
        <v>1.43</v>
      </c>
      <c r="BS160" t="s">
        <v>109</v>
      </c>
      <c r="BT160">
        <v>492</v>
      </c>
      <c r="BU160" t="s">
        <v>109</v>
      </c>
      <c r="BV160">
        <v>27</v>
      </c>
      <c r="BW160" t="s">
        <v>109</v>
      </c>
      <c r="BX160">
        <v>2.4</v>
      </c>
      <c r="BY160">
        <v>9.9000000000000005E-2</v>
      </c>
      <c r="BZ160">
        <v>114</v>
      </c>
      <c r="CA160">
        <v>1.282</v>
      </c>
      <c r="CB160">
        <v>0</v>
      </c>
      <c r="CC160">
        <f t="shared" si="9"/>
        <v>1</v>
      </c>
      <c r="CD160" t="s">
        <v>109</v>
      </c>
      <c r="CE160" t="s">
        <v>109</v>
      </c>
      <c r="CF160" t="s">
        <v>109</v>
      </c>
      <c r="CG160" t="s">
        <v>109</v>
      </c>
      <c r="CH160" t="s">
        <v>109</v>
      </c>
      <c r="CI160" t="s">
        <v>109</v>
      </c>
      <c r="CJ160" t="s">
        <v>109</v>
      </c>
    </row>
    <row r="161" spans="1:88" x14ac:dyDescent="0.25">
      <c r="A161">
        <v>250</v>
      </c>
      <c r="B161">
        <v>4970584</v>
      </c>
      <c r="C161" t="s">
        <v>109</v>
      </c>
      <c r="D161">
        <v>1</v>
      </c>
      <c r="E161">
        <v>0</v>
      </c>
      <c r="F161">
        <v>1</v>
      </c>
      <c r="G161">
        <v>73</v>
      </c>
      <c r="H161">
        <v>0</v>
      </c>
      <c r="I161">
        <v>0</v>
      </c>
      <c r="J161">
        <v>182.9</v>
      </c>
      <c r="K161">
        <v>66.8</v>
      </c>
      <c r="L161" s="2">
        <f t="shared" si="5"/>
        <v>19.968665934681539</v>
      </c>
      <c r="M161" t="str">
        <f t="shared" si="6"/>
        <v>NA</v>
      </c>
      <c r="N161">
        <v>1</v>
      </c>
      <c r="O161">
        <v>1</v>
      </c>
      <c r="P161">
        <v>1</v>
      </c>
      <c r="Q161">
        <v>9</v>
      </c>
      <c r="R161">
        <v>1</v>
      </c>
      <c r="S161">
        <v>6</v>
      </c>
      <c r="T161">
        <v>17</v>
      </c>
      <c r="U161">
        <v>0</v>
      </c>
      <c r="V161">
        <v>4</v>
      </c>
      <c r="W161">
        <v>2</v>
      </c>
      <c r="X161">
        <f t="shared" si="4"/>
        <v>5</v>
      </c>
      <c r="Y161" s="3" t="str">
        <f t="shared" si="7"/>
        <v>3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1</v>
      </c>
      <c r="AS161" s="4" t="str">
        <f t="shared" si="8"/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1</v>
      </c>
      <c r="BM161" t="s">
        <v>109</v>
      </c>
      <c r="BN161" t="s">
        <v>109</v>
      </c>
      <c r="BO161">
        <v>11</v>
      </c>
      <c r="BP161">
        <v>11</v>
      </c>
      <c r="BQ161" t="s">
        <v>109</v>
      </c>
      <c r="BR161">
        <v>6.52</v>
      </c>
      <c r="BS161" t="s">
        <v>109</v>
      </c>
      <c r="BT161" t="s">
        <v>109</v>
      </c>
      <c r="BU161" t="s">
        <v>109</v>
      </c>
      <c r="BV161" t="s">
        <v>109</v>
      </c>
      <c r="BW161" t="s">
        <v>109</v>
      </c>
      <c r="BX161">
        <v>1.3</v>
      </c>
      <c r="BY161" t="s">
        <v>109</v>
      </c>
      <c r="BZ161">
        <v>127</v>
      </c>
      <c r="CA161">
        <v>0.64300000000000002</v>
      </c>
      <c r="CB161">
        <v>1</v>
      </c>
      <c r="CC161">
        <f t="shared" si="9"/>
        <v>2</v>
      </c>
      <c r="CD161" t="s">
        <v>109</v>
      </c>
      <c r="CE161" t="s">
        <v>109</v>
      </c>
      <c r="CF161" t="s">
        <v>109</v>
      </c>
      <c r="CG161" t="s">
        <v>109</v>
      </c>
      <c r="CH161" t="s">
        <v>109</v>
      </c>
      <c r="CI161" t="s">
        <v>109</v>
      </c>
      <c r="CJ161" t="s">
        <v>109</v>
      </c>
    </row>
    <row r="162" spans="1:88" x14ac:dyDescent="0.25">
      <c r="A162">
        <v>251</v>
      </c>
      <c r="B162">
        <v>10716666</v>
      </c>
      <c r="C162" t="s">
        <v>109</v>
      </c>
      <c r="D162">
        <v>1</v>
      </c>
      <c r="E162">
        <v>0</v>
      </c>
      <c r="F162">
        <v>1</v>
      </c>
      <c r="G162">
        <v>78</v>
      </c>
      <c r="H162">
        <v>0</v>
      </c>
      <c r="I162">
        <v>0</v>
      </c>
      <c r="J162">
        <v>188</v>
      </c>
      <c r="K162">
        <v>113</v>
      </c>
      <c r="L162" s="2">
        <f t="shared" si="5"/>
        <v>31.971480307831602</v>
      </c>
      <c r="M162" t="str">
        <f t="shared" si="6"/>
        <v>I</v>
      </c>
      <c r="N162">
        <v>1</v>
      </c>
      <c r="O162">
        <v>1</v>
      </c>
      <c r="P162">
        <v>1</v>
      </c>
      <c r="Q162">
        <v>1</v>
      </c>
      <c r="R162">
        <v>0</v>
      </c>
      <c r="S162">
        <v>0</v>
      </c>
      <c r="T162">
        <v>2</v>
      </c>
      <c r="U162">
        <v>0</v>
      </c>
      <c r="V162">
        <v>4</v>
      </c>
      <c r="W162">
        <v>0</v>
      </c>
      <c r="X162">
        <f t="shared" si="4"/>
        <v>3</v>
      </c>
      <c r="Y162" s="3" t="str">
        <f t="shared" si="7"/>
        <v>3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 s="4" t="str">
        <f t="shared" si="8"/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1</v>
      </c>
      <c r="BL162">
        <v>0</v>
      </c>
      <c r="BM162">
        <v>5.6</v>
      </c>
      <c r="BN162" t="s">
        <v>109</v>
      </c>
      <c r="BO162">
        <v>29</v>
      </c>
      <c r="BP162">
        <v>25</v>
      </c>
      <c r="BQ162">
        <v>0.04</v>
      </c>
      <c r="BR162" t="s">
        <v>109</v>
      </c>
      <c r="BS162" t="s">
        <v>109</v>
      </c>
      <c r="BT162" t="s">
        <v>109</v>
      </c>
      <c r="BU162" t="s">
        <v>109</v>
      </c>
      <c r="BV162" t="s">
        <v>109</v>
      </c>
      <c r="BW162" t="s">
        <v>109</v>
      </c>
      <c r="BX162" t="s">
        <v>109</v>
      </c>
      <c r="BY162" t="s">
        <v>109</v>
      </c>
      <c r="BZ162">
        <v>98</v>
      </c>
      <c r="CA162">
        <v>1.2030000000000001</v>
      </c>
      <c r="CB162">
        <v>1</v>
      </c>
      <c r="CC162">
        <f t="shared" si="9"/>
        <v>2</v>
      </c>
      <c r="CD162" t="s">
        <v>109</v>
      </c>
      <c r="CE162" t="s">
        <v>109</v>
      </c>
      <c r="CF162" t="s">
        <v>109</v>
      </c>
      <c r="CG162" t="s">
        <v>109</v>
      </c>
      <c r="CH162" t="s">
        <v>109</v>
      </c>
      <c r="CI162" t="s">
        <v>109</v>
      </c>
      <c r="CJ162" t="s">
        <v>109</v>
      </c>
    </row>
    <row r="163" spans="1:88" x14ac:dyDescent="0.25">
      <c r="A163">
        <v>252</v>
      </c>
      <c r="B163">
        <v>4932494</v>
      </c>
      <c r="C163" t="s">
        <v>109</v>
      </c>
      <c r="D163">
        <v>1</v>
      </c>
      <c r="E163">
        <v>0</v>
      </c>
      <c r="F163">
        <v>1</v>
      </c>
      <c r="G163">
        <v>74</v>
      </c>
      <c r="H163">
        <v>1</v>
      </c>
      <c r="I163">
        <v>0</v>
      </c>
      <c r="J163">
        <v>162.6</v>
      </c>
      <c r="K163">
        <v>73.099999999999994</v>
      </c>
      <c r="L163" s="2">
        <f t="shared" si="5"/>
        <v>27.648800473244584</v>
      </c>
      <c r="M163" t="str">
        <f t="shared" si="6"/>
        <v>NA</v>
      </c>
      <c r="N163">
        <v>9</v>
      </c>
      <c r="O163">
        <v>9</v>
      </c>
      <c r="P163">
        <v>9</v>
      </c>
      <c r="Q163">
        <v>9</v>
      </c>
      <c r="R163">
        <v>1</v>
      </c>
      <c r="S163">
        <v>9</v>
      </c>
      <c r="T163">
        <v>10</v>
      </c>
      <c r="U163">
        <v>1</v>
      </c>
      <c r="V163">
        <v>4</v>
      </c>
      <c r="W163">
        <v>2</v>
      </c>
      <c r="X163">
        <f t="shared" si="4"/>
        <v>4</v>
      </c>
      <c r="Y163" s="3" t="str">
        <f t="shared" si="7"/>
        <v>3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 s="4" t="str">
        <f t="shared" si="8"/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1</v>
      </c>
      <c r="BM163">
        <v>4.8</v>
      </c>
      <c r="BN163" t="s">
        <v>109</v>
      </c>
      <c r="BO163">
        <v>49</v>
      </c>
      <c r="BP163">
        <v>89</v>
      </c>
      <c r="BQ163" t="s">
        <v>109</v>
      </c>
      <c r="BR163" t="s">
        <v>109</v>
      </c>
      <c r="BS163" t="s">
        <v>109</v>
      </c>
      <c r="BT163">
        <v>1117</v>
      </c>
      <c r="BU163" t="s">
        <v>109</v>
      </c>
      <c r="BV163" t="s">
        <v>109</v>
      </c>
      <c r="BW163" t="s">
        <v>109</v>
      </c>
      <c r="BX163">
        <v>2.9</v>
      </c>
      <c r="BY163">
        <v>0.215</v>
      </c>
      <c r="BZ163">
        <v>89</v>
      </c>
      <c r="CA163">
        <v>0.86299999999999999</v>
      </c>
      <c r="CB163">
        <v>1</v>
      </c>
      <c r="CC163">
        <f t="shared" si="9"/>
        <v>2</v>
      </c>
      <c r="CD163" t="s">
        <v>109</v>
      </c>
      <c r="CE163" t="s">
        <v>109</v>
      </c>
      <c r="CF163" t="s">
        <v>109</v>
      </c>
      <c r="CG163" t="s">
        <v>109</v>
      </c>
      <c r="CH163" t="s">
        <v>109</v>
      </c>
      <c r="CI163" t="s">
        <v>109</v>
      </c>
      <c r="CJ163" t="s">
        <v>109</v>
      </c>
    </row>
    <row r="164" spans="1:88" x14ac:dyDescent="0.25">
      <c r="A164">
        <v>253</v>
      </c>
      <c r="B164">
        <v>4815708</v>
      </c>
      <c r="C164" t="s">
        <v>109</v>
      </c>
      <c r="D164">
        <v>1</v>
      </c>
      <c r="E164">
        <v>0</v>
      </c>
      <c r="F164">
        <v>1</v>
      </c>
      <c r="G164">
        <v>77</v>
      </c>
      <c r="H164">
        <v>0</v>
      </c>
      <c r="I164">
        <v>3</v>
      </c>
      <c r="J164">
        <v>175.3</v>
      </c>
      <c r="K164">
        <v>101</v>
      </c>
      <c r="L164" s="2">
        <f t="shared" si="5"/>
        <v>32.866809046117339</v>
      </c>
      <c r="M164" t="str">
        <f t="shared" si="6"/>
        <v>I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6</v>
      </c>
      <c r="U164">
        <v>0</v>
      </c>
      <c r="V164">
        <v>4</v>
      </c>
      <c r="W164">
        <v>0</v>
      </c>
      <c r="X164">
        <f t="shared" si="4"/>
        <v>6</v>
      </c>
      <c r="Y164" s="3" t="str">
        <f t="shared" si="7"/>
        <v>3</v>
      </c>
      <c r="Z164">
        <v>1</v>
      </c>
      <c r="AA164">
        <v>1</v>
      </c>
      <c r="AB164">
        <v>0</v>
      </c>
      <c r="AC164">
        <v>1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 s="4" t="str">
        <f t="shared" si="8"/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1</v>
      </c>
      <c r="BD164">
        <v>0</v>
      </c>
      <c r="BE164">
        <v>1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</v>
      </c>
      <c r="BL164">
        <v>1</v>
      </c>
      <c r="BM164">
        <v>6</v>
      </c>
      <c r="BN164" t="s">
        <v>109</v>
      </c>
      <c r="BO164">
        <v>19</v>
      </c>
      <c r="BP164">
        <v>27</v>
      </c>
      <c r="BQ164" t="s">
        <v>109</v>
      </c>
      <c r="BR164" t="s">
        <v>109</v>
      </c>
      <c r="BS164" t="s">
        <v>109</v>
      </c>
      <c r="BT164">
        <v>799</v>
      </c>
      <c r="BU164" t="s">
        <v>109</v>
      </c>
      <c r="BV164" t="s">
        <v>109</v>
      </c>
      <c r="BW164" t="s">
        <v>109</v>
      </c>
      <c r="BX164">
        <v>1.1000000000000001</v>
      </c>
      <c r="BY164">
        <v>3.4000000000000002E-2</v>
      </c>
      <c r="BZ164">
        <v>116</v>
      </c>
      <c r="CA164">
        <v>0.69399999999999995</v>
      </c>
      <c r="CB164">
        <v>1</v>
      </c>
      <c r="CC164">
        <f t="shared" si="9"/>
        <v>2</v>
      </c>
      <c r="CD164" t="s">
        <v>109</v>
      </c>
      <c r="CE164" t="s">
        <v>109</v>
      </c>
      <c r="CF164" t="s">
        <v>109</v>
      </c>
      <c r="CG164" t="s">
        <v>109</v>
      </c>
      <c r="CH164" t="s">
        <v>109</v>
      </c>
      <c r="CI164" t="s">
        <v>109</v>
      </c>
      <c r="CJ164" t="s">
        <v>109</v>
      </c>
    </row>
    <row r="165" spans="1:88" x14ac:dyDescent="0.25">
      <c r="A165">
        <v>254</v>
      </c>
      <c r="B165">
        <v>5042442</v>
      </c>
      <c r="C165" t="s">
        <v>109</v>
      </c>
      <c r="D165">
        <v>0</v>
      </c>
      <c r="E165">
        <v>0</v>
      </c>
      <c r="F165">
        <v>1</v>
      </c>
      <c r="G165">
        <v>73</v>
      </c>
      <c r="H165">
        <v>0</v>
      </c>
      <c r="I165">
        <v>1</v>
      </c>
      <c r="J165">
        <v>170.2</v>
      </c>
      <c r="K165">
        <v>74.400000000000006</v>
      </c>
      <c r="L165" s="2">
        <f t="shared" si="5"/>
        <v>25.683477377137013</v>
      </c>
      <c r="M165" t="str">
        <f t="shared" si="6"/>
        <v>NA</v>
      </c>
      <c r="N165">
        <v>1</v>
      </c>
      <c r="O165">
        <v>1</v>
      </c>
      <c r="P165">
        <v>9</v>
      </c>
      <c r="Q165">
        <v>9</v>
      </c>
      <c r="R165">
        <v>1</v>
      </c>
      <c r="S165">
        <v>5</v>
      </c>
      <c r="T165">
        <v>13</v>
      </c>
      <c r="U165">
        <v>0</v>
      </c>
      <c r="V165" s="1">
        <v>4</v>
      </c>
      <c r="W165">
        <v>0</v>
      </c>
      <c r="X165">
        <f t="shared" si="4"/>
        <v>18</v>
      </c>
      <c r="Y165" s="3" t="str">
        <f t="shared" si="7"/>
        <v>3</v>
      </c>
      <c r="Z165">
        <v>0</v>
      </c>
      <c r="AA165">
        <v>0</v>
      </c>
      <c r="AB165">
        <v>0</v>
      </c>
      <c r="AC165">
        <v>1</v>
      </c>
      <c r="AD165">
        <v>0</v>
      </c>
      <c r="AE165">
        <v>1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1</v>
      </c>
      <c r="AL165">
        <v>1</v>
      </c>
      <c r="AM165">
        <v>1</v>
      </c>
      <c r="AN165">
        <v>1</v>
      </c>
      <c r="AO165">
        <v>0</v>
      </c>
      <c r="AP165">
        <v>1</v>
      </c>
      <c r="AQ165">
        <v>0</v>
      </c>
      <c r="AR165">
        <v>1</v>
      </c>
      <c r="AS165" s="4" t="str">
        <f t="shared" si="8"/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1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1</v>
      </c>
      <c r="BM165" t="s">
        <v>109</v>
      </c>
      <c r="BN165" t="s">
        <v>109</v>
      </c>
      <c r="BO165">
        <v>14</v>
      </c>
      <c r="BP165">
        <v>15</v>
      </c>
      <c r="BQ165" t="s">
        <v>109</v>
      </c>
      <c r="BR165" t="s">
        <v>109</v>
      </c>
      <c r="BS165" t="s">
        <v>109</v>
      </c>
      <c r="BT165" t="s">
        <v>109</v>
      </c>
      <c r="BU165" t="s">
        <v>109</v>
      </c>
      <c r="BV165" t="s">
        <v>109</v>
      </c>
      <c r="BW165" t="s">
        <v>109</v>
      </c>
      <c r="BX165">
        <v>3.2</v>
      </c>
      <c r="BY165">
        <v>1</v>
      </c>
      <c r="BZ165">
        <v>166</v>
      </c>
      <c r="CA165">
        <v>1.7849999999999999</v>
      </c>
      <c r="CB165">
        <v>0</v>
      </c>
      <c r="CC165">
        <f t="shared" si="9"/>
        <v>2</v>
      </c>
      <c r="CD165" t="s">
        <v>109</v>
      </c>
      <c r="CE165" t="s">
        <v>109</v>
      </c>
      <c r="CF165" t="s">
        <v>109</v>
      </c>
      <c r="CG165" t="s">
        <v>109</v>
      </c>
      <c r="CH165" t="s">
        <v>109</v>
      </c>
      <c r="CI165" t="s">
        <v>109</v>
      </c>
      <c r="CJ165" t="s">
        <v>109</v>
      </c>
    </row>
    <row r="166" spans="1:88" x14ac:dyDescent="0.25">
      <c r="A166">
        <v>255</v>
      </c>
      <c r="B166">
        <v>5063485</v>
      </c>
      <c r="C166" t="s">
        <v>109</v>
      </c>
      <c r="D166">
        <v>0</v>
      </c>
      <c r="E166">
        <v>0</v>
      </c>
      <c r="F166">
        <v>1</v>
      </c>
      <c r="G166">
        <v>73</v>
      </c>
      <c r="H166">
        <v>0</v>
      </c>
      <c r="I166">
        <v>2</v>
      </c>
      <c r="J166">
        <v>170.2</v>
      </c>
      <c r="K166">
        <v>81.099999999999994</v>
      </c>
      <c r="L166" s="2">
        <f t="shared" si="5"/>
        <v>27.99637117319639</v>
      </c>
      <c r="M166" t="str">
        <f t="shared" si="6"/>
        <v>NA</v>
      </c>
      <c r="N166">
        <v>1</v>
      </c>
      <c r="O166">
        <v>1</v>
      </c>
      <c r="P166">
        <v>1</v>
      </c>
      <c r="Q166">
        <v>1</v>
      </c>
      <c r="R166">
        <v>0</v>
      </c>
      <c r="S166">
        <v>0</v>
      </c>
      <c r="T166">
        <v>6</v>
      </c>
      <c r="U166">
        <v>0</v>
      </c>
      <c r="V166" s="1">
        <v>4</v>
      </c>
      <c r="W166">
        <v>0</v>
      </c>
      <c r="X166">
        <f t="shared" si="4"/>
        <v>4</v>
      </c>
      <c r="Y166" s="3" t="str">
        <f t="shared" si="7"/>
        <v>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0</v>
      </c>
      <c r="AK166">
        <v>1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 s="4" t="str">
        <f t="shared" si="8"/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0</v>
      </c>
      <c r="BF166">
        <v>1</v>
      </c>
      <c r="BG166">
        <v>0</v>
      </c>
      <c r="BH166">
        <v>0</v>
      </c>
      <c r="BI166">
        <v>0</v>
      </c>
      <c r="BJ166">
        <v>0</v>
      </c>
      <c r="BK166">
        <v>1</v>
      </c>
      <c r="BL166">
        <v>0</v>
      </c>
      <c r="BM166">
        <v>6.2</v>
      </c>
      <c r="BN166" t="s">
        <v>109</v>
      </c>
      <c r="BO166">
        <v>8</v>
      </c>
      <c r="BP166">
        <v>15</v>
      </c>
      <c r="BQ166" t="s">
        <v>109</v>
      </c>
      <c r="BR166" t="s">
        <v>109</v>
      </c>
      <c r="BS166" t="s">
        <v>109</v>
      </c>
      <c r="BT166" t="s">
        <v>109</v>
      </c>
      <c r="BU166" t="s">
        <v>109</v>
      </c>
      <c r="BV166" t="s">
        <v>109</v>
      </c>
      <c r="BW166" t="s">
        <v>109</v>
      </c>
      <c r="BX166" t="s">
        <v>109</v>
      </c>
      <c r="BY166" t="s">
        <v>109</v>
      </c>
      <c r="BZ166">
        <v>147</v>
      </c>
      <c r="CA166">
        <v>1.34</v>
      </c>
      <c r="CB166">
        <v>1</v>
      </c>
      <c r="CC166">
        <f t="shared" si="9"/>
        <v>3</v>
      </c>
      <c r="CD166" t="s">
        <v>109</v>
      </c>
      <c r="CE166" t="s">
        <v>109</v>
      </c>
      <c r="CF166" t="s">
        <v>109</v>
      </c>
      <c r="CG166" t="s">
        <v>109</v>
      </c>
      <c r="CH166" t="s">
        <v>109</v>
      </c>
      <c r="CI166" t="s">
        <v>109</v>
      </c>
      <c r="CJ166" t="s">
        <v>109</v>
      </c>
    </row>
    <row r="167" spans="1:88" x14ac:dyDescent="0.25">
      <c r="A167">
        <v>256</v>
      </c>
      <c r="B167">
        <v>5061837</v>
      </c>
      <c r="C167" t="s">
        <v>109</v>
      </c>
      <c r="D167">
        <v>0</v>
      </c>
      <c r="E167">
        <v>0</v>
      </c>
      <c r="F167">
        <v>1</v>
      </c>
      <c r="G167">
        <v>55</v>
      </c>
      <c r="H167">
        <v>0</v>
      </c>
      <c r="I167">
        <v>0</v>
      </c>
      <c r="J167">
        <v>170.2</v>
      </c>
      <c r="K167">
        <v>103</v>
      </c>
      <c r="L167" s="2">
        <f t="shared" si="5"/>
        <v>35.556427014047209</v>
      </c>
      <c r="M167" t="str">
        <f t="shared" si="6"/>
        <v>II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</v>
      </c>
      <c r="U167">
        <v>0</v>
      </c>
      <c r="V167" s="1">
        <v>4</v>
      </c>
      <c r="W167">
        <v>0</v>
      </c>
      <c r="X167">
        <f t="shared" si="4"/>
        <v>3</v>
      </c>
      <c r="Y167" s="3" t="str">
        <f t="shared" si="7"/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0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 s="4" t="str">
        <f t="shared" si="8"/>
        <v>1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1</v>
      </c>
      <c r="BD167">
        <v>1</v>
      </c>
      <c r="BE167">
        <v>0</v>
      </c>
      <c r="BF167">
        <v>1</v>
      </c>
      <c r="BG167">
        <v>0</v>
      </c>
      <c r="BH167">
        <v>0</v>
      </c>
      <c r="BI167">
        <v>1</v>
      </c>
      <c r="BJ167">
        <v>1</v>
      </c>
      <c r="BK167">
        <v>1</v>
      </c>
      <c r="BL167">
        <v>1</v>
      </c>
      <c r="BM167">
        <v>8.6999999999999993</v>
      </c>
      <c r="BN167" t="s">
        <v>109</v>
      </c>
      <c r="BO167">
        <v>61</v>
      </c>
      <c r="BP167">
        <v>47</v>
      </c>
      <c r="BQ167" t="s">
        <v>109</v>
      </c>
      <c r="BR167">
        <v>2.79</v>
      </c>
      <c r="BS167" t="s">
        <v>109</v>
      </c>
      <c r="BT167" t="s">
        <v>109</v>
      </c>
      <c r="BU167">
        <v>65</v>
      </c>
      <c r="BV167">
        <v>877.3</v>
      </c>
      <c r="BW167">
        <v>303</v>
      </c>
      <c r="BX167">
        <v>1.4</v>
      </c>
      <c r="BY167">
        <v>0.49399999999999999</v>
      </c>
      <c r="BZ167">
        <v>151</v>
      </c>
      <c r="CA167">
        <v>1.129</v>
      </c>
      <c r="CB167">
        <v>1</v>
      </c>
      <c r="CC167">
        <f t="shared" si="9"/>
        <v>3</v>
      </c>
      <c r="CD167" t="s">
        <v>109</v>
      </c>
      <c r="CE167" t="s">
        <v>109</v>
      </c>
      <c r="CF167" t="s">
        <v>109</v>
      </c>
      <c r="CG167" t="s">
        <v>109</v>
      </c>
      <c r="CH167" t="s">
        <v>109</v>
      </c>
      <c r="CI167" t="s">
        <v>109</v>
      </c>
      <c r="CJ167" t="s">
        <v>109</v>
      </c>
    </row>
    <row r="168" spans="1:88" x14ac:dyDescent="0.25">
      <c r="A168">
        <v>257</v>
      </c>
      <c r="B168">
        <v>4840472</v>
      </c>
      <c r="C168" t="s">
        <v>109</v>
      </c>
      <c r="D168">
        <v>0</v>
      </c>
      <c r="E168">
        <v>0</v>
      </c>
      <c r="F168">
        <v>1</v>
      </c>
      <c r="G168">
        <v>76</v>
      </c>
      <c r="H168">
        <v>0</v>
      </c>
      <c r="I168">
        <v>0</v>
      </c>
      <c r="J168">
        <v>167.6</v>
      </c>
      <c r="K168">
        <v>56</v>
      </c>
      <c r="L168" s="2">
        <f t="shared" si="5"/>
        <v>19.93609058959564</v>
      </c>
      <c r="M168" t="str">
        <f t="shared" si="6"/>
        <v>NA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5</v>
      </c>
      <c r="T168">
        <v>5</v>
      </c>
      <c r="U168">
        <v>1</v>
      </c>
      <c r="V168" s="1">
        <v>4</v>
      </c>
      <c r="W168">
        <v>2</v>
      </c>
      <c r="X168">
        <f t="shared" si="4"/>
        <v>12</v>
      </c>
      <c r="Y168" s="3" t="str">
        <f t="shared" si="7"/>
        <v>3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1</v>
      </c>
      <c r="AQ168">
        <v>0</v>
      </c>
      <c r="AR168">
        <v>1</v>
      </c>
      <c r="AS168" s="4" t="str">
        <f t="shared" si="8"/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1</v>
      </c>
      <c r="BG168">
        <v>0</v>
      </c>
      <c r="BH168">
        <v>0</v>
      </c>
      <c r="BI168">
        <v>0</v>
      </c>
      <c r="BJ168">
        <v>0</v>
      </c>
      <c r="BK168">
        <v>1</v>
      </c>
      <c r="BL168">
        <v>1</v>
      </c>
      <c r="BM168" t="s">
        <v>109</v>
      </c>
      <c r="BN168" t="s">
        <v>109</v>
      </c>
      <c r="BO168">
        <v>16</v>
      </c>
      <c r="BP168">
        <v>16</v>
      </c>
      <c r="BQ168" t="s">
        <v>109</v>
      </c>
      <c r="BR168" t="s">
        <v>109</v>
      </c>
      <c r="BS168" t="s">
        <v>109</v>
      </c>
      <c r="BT168">
        <v>2125</v>
      </c>
      <c r="BU168" t="s">
        <v>109</v>
      </c>
      <c r="BV168" t="s">
        <v>109</v>
      </c>
      <c r="BW168" t="s">
        <v>109</v>
      </c>
      <c r="BX168">
        <v>1.9</v>
      </c>
      <c r="BY168" t="s">
        <v>109</v>
      </c>
      <c r="BZ168">
        <v>109</v>
      </c>
      <c r="CA168">
        <v>1.202</v>
      </c>
      <c r="CB168">
        <v>1</v>
      </c>
      <c r="CC168">
        <f t="shared" si="9"/>
        <v>2</v>
      </c>
      <c r="CD168" t="s">
        <v>109</v>
      </c>
      <c r="CE168" t="s">
        <v>109</v>
      </c>
      <c r="CF168" t="s">
        <v>109</v>
      </c>
      <c r="CG168" t="s">
        <v>109</v>
      </c>
      <c r="CH168" t="s">
        <v>109</v>
      </c>
      <c r="CI168" t="s">
        <v>109</v>
      </c>
      <c r="CJ168" t="s">
        <v>109</v>
      </c>
    </row>
    <row r="169" spans="1:88" x14ac:dyDescent="0.25">
      <c r="A169">
        <v>258</v>
      </c>
      <c r="B169">
        <v>6580256</v>
      </c>
      <c r="C169" t="s">
        <v>109</v>
      </c>
      <c r="D169">
        <v>0</v>
      </c>
      <c r="E169">
        <v>0</v>
      </c>
      <c r="F169">
        <v>1</v>
      </c>
      <c r="G169">
        <v>75</v>
      </c>
      <c r="H169">
        <v>1</v>
      </c>
      <c r="I169">
        <v>0</v>
      </c>
      <c r="J169">
        <v>195.6</v>
      </c>
      <c r="K169">
        <v>120</v>
      </c>
      <c r="L169" s="2">
        <f t="shared" si="5"/>
        <v>31.364873850477373</v>
      </c>
      <c r="M169" t="str">
        <f t="shared" si="6"/>
        <v>I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4</v>
      </c>
      <c r="U169">
        <v>0</v>
      </c>
      <c r="V169" s="1">
        <v>4</v>
      </c>
      <c r="W169">
        <v>0</v>
      </c>
      <c r="X169">
        <f t="shared" si="4"/>
        <v>5</v>
      </c>
      <c r="Y169" s="3" t="str">
        <f t="shared" si="7"/>
        <v>3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1</v>
      </c>
      <c r="AS169" s="4" t="str">
        <f t="shared" si="8"/>
        <v>1</v>
      </c>
      <c r="AT169">
        <v>0</v>
      </c>
      <c r="AU169">
        <v>0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 t="s">
        <v>109</v>
      </c>
      <c r="BN169" t="s">
        <v>109</v>
      </c>
      <c r="BO169">
        <v>20</v>
      </c>
      <c r="BP169">
        <v>19</v>
      </c>
      <c r="BQ169" t="s">
        <v>109</v>
      </c>
      <c r="BR169" t="s">
        <v>109</v>
      </c>
      <c r="BS169" t="s">
        <v>109</v>
      </c>
      <c r="BT169" t="s">
        <v>109</v>
      </c>
      <c r="BU169" t="s">
        <v>109</v>
      </c>
      <c r="BV169">
        <v>168.9</v>
      </c>
      <c r="BW169" t="s">
        <v>109</v>
      </c>
      <c r="BX169" t="s">
        <v>109</v>
      </c>
      <c r="BY169" t="s">
        <v>109</v>
      </c>
      <c r="BZ169">
        <v>165</v>
      </c>
      <c r="CA169">
        <v>1.6140000000000001</v>
      </c>
      <c r="CB169">
        <v>1</v>
      </c>
      <c r="CC169">
        <f t="shared" si="9"/>
        <v>2</v>
      </c>
      <c r="CD169" t="s">
        <v>109</v>
      </c>
      <c r="CE169" t="s">
        <v>109</v>
      </c>
      <c r="CF169" t="s">
        <v>109</v>
      </c>
      <c r="CG169" t="s">
        <v>109</v>
      </c>
      <c r="CH169" t="s">
        <v>109</v>
      </c>
      <c r="CI169" t="s">
        <v>109</v>
      </c>
      <c r="CJ169" t="s">
        <v>109</v>
      </c>
    </row>
    <row r="170" spans="1:88" x14ac:dyDescent="0.25">
      <c r="A170">
        <v>259</v>
      </c>
      <c r="B170">
        <v>4727076</v>
      </c>
      <c r="C170" t="s">
        <v>109</v>
      </c>
      <c r="D170">
        <v>0</v>
      </c>
      <c r="E170">
        <v>0</v>
      </c>
      <c r="F170">
        <v>1</v>
      </c>
      <c r="G170">
        <v>55</v>
      </c>
      <c r="H170">
        <v>0</v>
      </c>
      <c r="I170">
        <v>0</v>
      </c>
      <c r="J170">
        <v>182.9</v>
      </c>
      <c r="K170">
        <v>71.599999999999994</v>
      </c>
      <c r="L170" s="2">
        <f t="shared" si="5"/>
        <v>21.403540133580808</v>
      </c>
      <c r="M170" t="str">
        <f t="shared" si="6"/>
        <v>NA</v>
      </c>
      <c r="N170">
        <v>1</v>
      </c>
      <c r="O170">
        <v>1</v>
      </c>
      <c r="P170">
        <v>0</v>
      </c>
      <c r="Q170">
        <v>0</v>
      </c>
      <c r="R170">
        <v>1</v>
      </c>
      <c r="S170">
        <v>5</v>
      </c>
      <c r="T170">
        <v>13</v>
      </c>
      <c r="U170">
        <v>0</v>
      </c>
      <c r="V170" s="1">
        <v>4</v>
      </c>
      <c r="W170">
        <v>1</v>
      </c>
      <c r="X170">
        <f t="shared" si="4"/>
        <v>3</v>
      </c>
      <c r="Y170" s="3" t="str">
        <f t="shared" si="7"/>
        <v>1</v>
      </c>
      <c r="Z170">
        <v>1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 s="4" t="str">
        <f t="shared" si="8"/>
        <v>0</v>
      </c>
      <c r="AT170">
        <v>0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6.2</v>
      </c>
      <c r="BN170" t="s">
        <v>109</v>
      </c>
      <c r="BO170">
        <v>21</v>
      </c>
      <c r="BP170">
        <v>27</v>
      </c>
      <c r="BQ170" t="s">
        <v>109</v>
      </c>
      <c r="BR170" t="s">
        <v>109</v>
      </c>
      <c r="BS170" t="s">
        <v>109</v>
      </c>
      <c r="BT170" t="s">
        <v>109</v>
      </c>
      <c r="BU170" t="s">
        <v>109</v>
      </c>
      <c r="BV170" t="s">
        <v>109</v>
      </c>
      <c r="BW170">
        <v>209</v>
      </c>
      <c r="BX170">
        <v>1.5</v>
      </c>
      <c r="BY170" t="s">
        <v>109</v>
      </c>
      <c r="BZ170">
        <v>215</v>
      </c>
      <c r="CA170">
        <v>0.68899999999999995</v>
      </c>
      <c r="CB170">
        <v>0</v>
      </c>
      <c r="CC170">
        <f t="shared" si="9"/>
        <v>0</v>
      </c>
      <c r="CD170" t="s">
        <v>109</v>
      </c>
      <c r="CE170" t="s">
        <v>109</v>
      </c>
      <c r="CF170" t="s">
        <v>109</v>
      </c>
      <c r="CG170" t="s">
        <v>109</v>
      </c>
      <c r="CH170" t="s">
        <v>109</v>
      </c>
      <c r="CI170" t="s">
        <v>109</v>
      </c>
      <c r="CJ170" t="s">
        <v>109</v>
      </c>
    </row>
    <row r="171" spans="1:88" x14ac:dyDescent="0.25">
      <c r="A171">
        <v>260</v>
      </c>
      <c r="B171">
        <v>10783956</v>
      </c>
      <c r="C171" t="s">
        <v>109</v>
      </c>
      <c r="D171">
        <v>0</v>
      </c>
      <c r="E171">
        <v>0</v>
      </c>
      <c r="F171">
        <v>1</v>
      </c>
      <c r="G171">
        <v>26</v>
      </c>
      <c r="H171">
        <v>1</v>
      </c>
      <c r="I171">
        <v>3</v>
      </c>
      <c r="J171">
        <v>152.4</v>
      </c>
      <c r="K171">
        <v>50.3</v>
      </c>
      <c r="L171" s="2">
        <f t="shared" si="5"/>
        <v>21.656987758419959</v>
      </c>
      <c r="M171" t="str">
        <f t="shared" si="6"/>
        <v>NA</v>
      </c>
      <c r="N171">
        <v>1</v>
      </c>
      <c r="O171">
        <v>1</v>
      </c>
      <c r="P171">
        <v>1</v>
      </c>
      <c r="Q171">
        <v>1</v>
      </c>
      <c r="R171">
        <v>0</v>
      </c>
      <c r="S171">
        <v>0</v>
      </c>
      <c r="T171">
        <v>2</v>
      </c>
      <c r="U171">
        <v>0</v>
      </c>
      <c r="V171" s="1">
        <v>4</v>
      </c>
      <c r="W171">
        <v>0</v>
      </c>
      <c r="X171">
        <f t="shared" si="4"/>
        <v>0</v>
      </c>
      <c r="Y171" s="3" t="str">
        <f t="shared" si="7"/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 s="4" t="str">
        <f t="shared" si="8"/>
        <v>0</v>
      </c>
      <c r="AT171">
        <v>0</v>
      </c>
      <c r="AU171">
        <v>0</v>
      </c>
      <c r="AV171">
        <v>1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</v>
      </c>
      <c r="BM171" t="s">
        <v>109</v>
      </c>
      <c r="BN171" t="s">
        <v>109</v>
      </c>
      <c r="BO171">
        <v>16</v>
      </c>
      <c r="BP171">
        <v>18</v>
      </c>
      <c r="BQ171" t="s">
        <v>109</v>
      </c>
      <c r="BR171" t="s">
        <v>109</v>
      </c>
      <c r="BS171" t="s">
        <v>109</v>
      </c>
      <c r="BT171" t="s">
        <v>109</v>
      </c>
      <c r="BU171" t="s">
        <v>109</v>
      </c>
      <c r="BV171">
        <v>45.3</v>
      </c>
      <c r="BW171" t="s">
        <v>109</v>
      </c>
      <c r="BX171">
        <v>0.7</v>
      </c>
      <c r="BY171" t="s">
        <v>109</v>
      </c>
      <c r="BZ171">
        <v>93</v>
      </c>
      <c r="CA171">
        <v>0.65900000000000003</v>
      </c>
      <c r="CB171">
        <v>0</v>
      </c>
      <c r="CC171">
        <f t="shared" si="9"/>
        <v>0</v>
      </c>
      <c r="CD171" t="s">
        <v>109</v>
      </c>
      <c r="CE171" t="s">
        <v>109</v>
      </c>
      <c r="CF171" t="s">
        <v>109</v>
      </c>
      <c r="CG171" t="s">
        <v>109</v>
      </c>
      <c r="CH171" t="s">
        <v>109</v>
      </c>
      <c r="CI171" t="s">
        <v>109</v>
      </c>
      <c r="CJ171" t="s">
        <v>109</v>
      </c>
    </row>
    <row r="172" spans="1:88" x14ac:dyDescent="0.25">
      <c r="A172">
        <v>261</v>
      </c>
      <c r="B172">
        <v>11720128</v>
      </c>
      <c r="C172" t="s">
        <v>109</v>
      </c>
      <c r="D172">
        <v>0</v>
      </c>
      <c r="E172">
        <v>0</v>
      </c>
      <c r="F172">
        <v>1</v>
      </c>
      <c r="G172">
        <v>38</v>
      </c>
      <c r="H172">
        <v>0</v>
      </c>
      <c r="I172">
        <v>2</v>
      </c>
      <c r="J172">
        <v>182.9</v>
      </c>
      <c r="K172">
        <v>82.4</v>
      </c>
      <c r="L172" s="2">
        <f t="shared" si="5"/>
        <v>24.632007081104174</v>
      </c>
      <c r="M172" t="str">
        <f t="shared" si="6"/>
        <v>NA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0</v>
      </c>
      <c r="T172" s="1" t="s">
        <v>122</v>
      </c>
      <c r="U172">
        <v>0</v>
      </c>
      <c r="V172" s="1">
        <v>4</v>
      </c>
      <c r="W172">
        <v>1</v>
      </c>
      <c r="X172">
        <f t="shared" si="4"/>
        <v>1</v>
      </c>
      <c r="Y172" s="3" t="str">
        <f t="shared" si="7"/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 s="4" t="str">
        <f t="shared" si="8"/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1</v>
      </c>
      <c r="BG172">
        <v>1</v>
      </c>
      <c r="BH172">
        <v>1</v>
      </c>
      <c r="BI172">
        <v>0</v>
      </c>
      <c r="BJ172">
        <v>0</v>
      </c>
      <c r="BK172">
        <v>1</v>
      </c>
      <c r="BL172">
        <v>1</v>
      </c>
      <c r="BM172">
        <v>11.8</v>
      </c>
      <c r="BN172">
        <v>16.66</v>
      </c>
      <c r="BO172">
        <v>19</v>
      </c>
      <c r="BP172">
        <v>32</v>
      </c>
      <c r="BQ172" t="s">
        <v>109</v>
      </c>
      <c r="BR172">
        <v>25.52</v>
      </c>
      <c r="BS172" t="s">
        <v>109</v>
      </c>
      <c r="BT172" t="s">
        <v>109</v>
      </c>
      <c r="BU172">
        <v>101</v>
      </c>
      <c r="BV172" t="s">
        <v>109</v>
      </c>
      <c r="BW172" t="s">
        <v>109</v>
      </c>
      <c r="BX172">
        <v>1.9</v>
      </c>
      <c r="BY172">
        <v>18.850000000000001</v>
      </c>
      <c r="BZ172">
        <v>469</v>
      </c>
      <c r="CA172">
        <v>1.081</v>
      </c>
      <c r="CB172">
        <v>0</v>
      </c>
      <c r="CC172">
        <f t="shared" si="9"/>
        <v>1</v>
      </c>
      <c r="CD172" t="s">
        <v>109</v>
      </c>
      <c r="CE172" t="s">
        <v>109</v>
      </c>
      <c r="CF172" t="s">
        <v>109</v>
      </c>
      <c r="CG172" t="s">
        <v>109</v>
      </c>
      <c r="CH172" t="s">
        <v>109</v>
      </c>
      <c r="CI172" t="s">
        <v>109</v>
      </c>
      <c r="CJ172" t="s">
        <v>109</v>
      </c>
    </row>
    <row r="173" spans="1:88" x14ac:dyDescent="0.25">
      <c r="A173">
        <v>262</v>
      </c>
      <c r="B173">
        <v>568818</v>
      </c>
      <c r="C173" t="s">
        <v>109</v>
      </c>
      <c r="D173">
        <v>0</v>
      </c>
      <c r="E173">
        <v>0</v>
      </c>
      <c r="F173">
        <v>1</v>
      </c>
      <c r="G173">
        <v>63</v>
      </c>
      <c r="H173">
        <v>0</v>
      </c>
      <c r="I173">
        <v>2</v>
      </c>
      <c r="J173">
        <v>162.6</v>
      </c>
      <c r="K173">
        <v>58.5</v>
      </c>
      <c r="L173" s="2">
        <f t="shared" si="5"/>
        <v>22.126605029887941</v>
      </c>
      <c r="M173" t="str">
        <f t="shared" si="6"/>
        <v>NA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10</v>
      </c>
      <c r="T173">
        <v>11</v>
      </c>
      <c r="U173">
        <v>0</v>
      </c>
      <c r="V173" s="1">
        <v>4</v>
      </c>
      <c r="W173">
        <v>2</v>
      </c>
      <c r="X173">
        <f t="shared" si="4"/>
        <v>3</v>
      </c>
      <c r="Y173" s="3" t="str">
        <f t="shared" si="7"/>
        <v>2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 s="4" t="str">
        <f t="shared" si="8"/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1</v>
      </c>
      <c r="BM173" t="s">
        <v>109</v>
      </c>
      <c r="BN173" t="s">
        <v>109</v>
      </c>
      <c r="BO173">
        <v>8</v>
      </c>
      <c r="BP173">
        <v>11</v>
      </c>
      <c r="BQ173" t="s">
        <v>109</v>
      </c>
      <c r="BR173" t="s">
        <v>109</v>
      </c>
      <c r="BS173" t="s">
        <v>109</v>
      </c>
      <c r="BT173" t="s">
        <v>109</v>
      </c>
      <c r="BU173" t="s">
        <v>109</v>
      </c>
      <c r="BV173" t="s">
        <v>109</v>
      </c>
      <c r="BW173">
        <v>397</v>
      </c>
      <c r="BX173">
        <v>1.9</v>
      </c>
      <c r="BY173">
        <v>5.0199999999999996</v>
      </c>
      <c r="BZ173">
        <v>141</v>
      </c>
      <c r="CA173">
        <v>1.4850000000000001</v>
      </c>
      <c r="CB173">
        <v>0</v>
      </c>
      <c r="CC173">
        <f t="shared" si="9"/>
        <v>1</v>
      </c>
      <c r="CD173" t="s">
        <v>109</v>
      </c>
      <c r="CE173" t="s">
        <v>109</v>
      </c>
      <c r="CF173" t="s">
        <v>109</v>
      </c>
      <c r="CG173" t="s">
        <v>109</v>
      </c>
      <c r="CH173" t="s">
        <v>109</v>
      </c>
      <c r="CI173" t="s">
        <v>109</v>
      </c>
      <c r="CJ173" t="s">
        <v>109</v>
      </c>
    </row>
    <row r="174" spans="1:88" x14ac:dyDescent="0.25">
      <c r="A174">
        <v>263</v>
      </c>
      <c r="B174">
        <v>4697681</v>
      </c>
      <c r="C174" t="s">
        <v>109</v>
      </c>
      <c r="D174">
        <v>0</v>
      </c>
      <c r="E174">
        <v>0</v>
      </c>
      <c r="F174">
        <v>1</v>
      </c>
      <c r="G174">
        <v>78</v>
      </c>
      <c r="H174">
        <v>0</v>
      </c>
      <c r="I174">
        <v>0</v>
      </c>
      <c r="J174">
        <v>177.8</v>
      </c>
      <c r="K174">
        <v>75.3</v>
      </c>
      <c r="L174" s="2">
        <f t="shared" si="5"/>
        <v>23.819435393972828</v>
      </c>
      <c r="M174" t="str">
        <f t="shared" si="6"/>
        <v>NA</v>
      </c>
      <c r="N174">
        <v>9</v>
      </c>
      <c r="O174">
        <v>9</v>
      </c>
      <c r="P174">
        <v>9</v>
      </c>
      <c r="Q174">
        <v>9</v>
      </c>
      <c r="R174">
        <v>0</v>
      </c>
      <c r="S174">
        <v>0</v>
      </c>
      <c r="T174">
        <v>2</v>
      </c>
      <c r="U174">
        <v>0</v>
      </c>
      <c r="V174" s="1">
        <v>4</v>
      </c>
      <c r="W174">
        <v>1</v>
      </c>
      <c r="X174">
        <f t="shared" si="4"/>
        <v>5</v>
      </c>
      <c r="Y174" s="3" t="str">
        <f t="shared" si="7"/>
        <v>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1</v>
      </c>
      <c r="AS174" s="4" t="str">
        <f t="shared" si="8"/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0</v>
      </c>
      <c r="BM174" t="s">
        <v>109</v>
      </c>
      <c r="BN174" t="s">
        <v>109</v>
      </c>
      <c r="BO174" s="1" t="s">
        <v>123</v>
      </c>
      <c r="BP174">
        <v>18</v>
      </c>
      <c r="BQ174" t="s">
        <v>109</v>
      </c>
      <c r="BR174" t="s">
        <v>109</v>
      </c>
      <c r="BS174" t="s">
        <v>109</v>
      </c>
      <c r="BT174" t="s">
        <v>109</v>
      </c>
      <c r="BU174" t="s">
        <v>109</v>
      </c>
      <c r="BV174" t="s">
        <v>109</v>
      </c>
      <c r="BW174" t="s">
        <v>109</v>
      </c>
      <c r="BX174" t="s">
        <v>109</v>
      </c>
      <c r="BY174" t="s">
        <v>109</v>
      </c>
      <c r="BZ174">
        <v>118</v>
      </c>
      <c r="CA174">
        <v>1.2929999999999999</v>
      </c>
      <c r="CB174">
        <v>1</v>
      </c>
      <c r="CC174">
        <f t="shared" si="9"/>
        <v>2</v>
      </c>
      <c r="CD174" t="s">
        <v>109</v>
      </c>
      <c r="CE174" t="s">
        <v>109</v>
      </c>
      <c r="CF174" t="s">
        <v>109</v>
      </c>
      <c r="CG174" t="s">
        <v>109</v>
      </c>
      <c r="CH174" t="s">
        <v>109</v>
      </c>
      <c r="CI174" t="s">
        <v>109</v>
      </c>
      <c r="CJ174" t="s">
        <v>109</v>
      </c>
    </row>
    <row r="175" spans="1:88" x14ac:dyDescent="0.25">
      <c r="A175">
        <v>264</v>
      </c>
      <c r="B175">
        <v>4747326</v>
      </c>
      <c r="C175" t="s">
        <v>109</v>
      </c>
      <c r="D175">
        <v>0</v>
      </c>
      <c r="E175">
        <v>0</v>
      </c>
      <c r="F175">
        <v>1</v>
      </c>
      <c r="G175">
        <v>74</v>
      </c>
      <c r="H175">
        <v>1</v>
      </c>
      <c r="I175">
        <v>4</v>
      </c>
      <c r="J175">
        <v>152.4</v>
      </c>
      <c r="K175">
        <v>57.8</v>
      </c>
      <c r="L175" s="2">
        <f t="shared" si="5"/>
        <v>24.886160883432876</v>
      </c>
      <c r="M175" t="str">
        <f t="shared" si="6"/>
        <v>NA</v>
      </c>
      <c r="N175">
        <v>1</v>
      </c>
      <c r="O175">
        <v>1</v>
      </c>
      <c r="P175">
        <v>9</v>
      </c>
      <c r="Q175">
        <v>9</v>
      </c>
      <c r="R175">
        <v>0</v>
      </c>
      <c r="S175">
        <v>0</v>
      </c>
      <c r="T175">
        <v>7</v>
      </c>
      <c r="U175">
        <v>0</v>
      </c>
      <c r="V175" s="1">
        <v>4</v>
      </c>
      <c r="W175">
        <v>1</v>
      </c>
      <c r="X175">
        <f t="shared" si="4"/>
        <v>5</v>
      </c>
      <c r="Y175" s="3" t="str">
        <f t="shared" si="7"/>
        <v>3</v>
      </c>
      <c r="Z175">
        <v>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 s="4" t="str">
        <f t="shared" si="8"/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1</v>
      </c>
      <c r="BH175">
        <v>0</v>
      </c>
      <c r="BI175">
        <v>0</v>
      </c>
      <c r="BJ175">
        <v>1</v>
      </c>
      <c r="BK175">
        <v>1</v>
      </c>
      <c r="BL175">
        <v>1</v>
      </c>
      <c r="BM175">
        <v>6.2</v>
      </c>
      <c r="BN175" t="s">
        <v>109</v>
      </c>
      <c r="BO175">
        <v>16</v>
      </c>
      <c r="BP175">
        <v>16</v>
      </c>
      <c r="BQ175" t="s">
        <v>109</v>
      </c>
      <c r="BR175" t="s">
        <v>109</v>
      </c>
      <c r="BS175" t="s">
        <v>109</v>
      </c>
      <c r="BT175" t="s">
        <v>109</v>
      </c>
      <c r="BU175" t="s">
        <v>109</v>
      </c>
      <c r="BV175" t="s">
        <v>109</v>
      </c>
      <c r="BW175" t="s">
        <v>109</v>
      </c>
      <c r="BX175">
        <v>1.3</v>
      </c>
      <c r="BY175" t="s">
        <v>109</v>
      </c>
      <c r="BZ175">
        <v>173</v>
      </c>
      <c r="CA175">
        <v>0.68400000000000005</v>
      </c>
      <c r="CB175">
        <v>1</v>
      </c>
      <c r="CC175">
        <f t="shared" si="9"/>
        <v>3</v>
      </c>
      <c r="CD175" t="s">
        <v>109</v>
      </c>
      <c r="CE175" t="s">
        <v>109</v>
      </c>
      <c r="CF175" t="s">
        <v>109</v>
      </c>
      <c r="CG175" t="s">
        <v>109</v>
      </c>
      <c r="CH175" t="s">
        <v>109</v>
      </c>
      <c r="CI175" t="s">
        <v>109</v>
      </c>
      <c r="CJ175" t="s">
        <v>109</v>
      </c>
    </row>
    <row r="176" spans="1:88" x14ac:dyDescent="0.25">
      <c r="A176">
        <v>265</v>
      </c>
      <c r="B176">
        <v>2168139</v>
      </c>
      <c r="C176" t="s">
        <v>109</v>
      </c>
      <c r="D176">
        <v>0</v>
      </c>
      <c r="E176">
        <v>0</v>
      </c>
      <c r="F176">
        <v>1</v>
      </c>
      <c r="G176">
        <v>52</v>
      </c>
      <c r="H176">
        <v>1</v>
      </c>
      <c r="I176">
        <v>0</v>
      </c>
      <c r="J176">
        <v>175.3</v>
      </c>
      <c r="K176">
        <v>94.9</v>
      </c>
      <c r="L176" s="2">
        <f t="shared" si="5"/>
        <v>30.881783945312232</v>
      </c>
      <c r="M176" t="str">
        <f t="shared" si="6"/>
        <v>I</v>
      </c>
      <c r="N176">
        <v>1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3</v>
      </c>
      <c r="U176">
        <v>0</v>
      </c>
      <c r="V176" s="1">
        <v>4</v>
      </c>
      <c r="W176">
        <v>1</v>
      </c>
      <c r="X176">
        <f t="shared" si="4"/>
        <v>1</v>
      </c>
      <c r="Y176" s="3" t="str">
        <f t="shared" si="7"/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 s="4" t="str">
        <f t="shared" si="8"/>
        <v>1</v>
      </c>
      <c r="AT176">
        <v>0</v>
      </c>
      <c r="AU176">
        <v>0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">
        <v>109</v>
      </c>
      <c r="BN176" t="s">
        <v>109</v>
      </c>
      <c r="BO176">
        <v>32</v>
      </c>
      <c r="BP176">
        <v>27</v>
      </c>
      <c r="BQ176" t="s">
        <v>109</v>
      </c>
      <c r="BR176">
        <v>1.82</v>
      </c>
      <c r="BS176" t="s">
        <v>109</v>
      </c>
      <c r="BT176">
        <v>322</v>
      </c>
      <c r="BU176">
        <v>3</v>
      </c>
      <c r="BV176" t="s">
        <v>109</v>
      </c>
      <c r="BW176" t="s">
        <v>109</v>
      </c>
      <c r="BX176" t="s">
        <v>109</v>
      </c>
      <c r="BY176" t="s">
        <v>109</v>
      </c>
      <c r="BZ176">
        <v>103</v>
      </c>
      <c r="CA176">
        <v>0.63100000000000001</v>
      </c>
      <c r="CB176">
        <v>0</v>
      </c>
      <c r="CC176">
        <f t="shared" si="9"/>
        <v>0</v>
      </c>
      <c r="CD176" t="s">
        <v>109</v>
      </c>
      <c r="CE176" t="s">
        <v>109</v>
      </c>
      <c r="CF176" t="s">
        <v>109</v>
      </c>
      <c r="CG176" t="s">
        <v>109</v>
      </c>
      <c r="CH176" t="s">
        <v>109</v>
      </c>
      <c r="CI176" t="s">
        <v>109</v>
      </c>
      <c r="CJ176" t="s">
        <v>109</v>
      </c>
    </row>
    <row r="177" spans="1:88" x14ac:dyDescent="0.25">
      <c r="A177">
        <v>266</v>
      </c>
      <c r="B177">
        <v>2363665</v>
      </c>
      <c r="C177" t="s">
        <v>109</v>
      </c>
      <c r="D177">
        <v>0</v>
      </c>
      <c r="E177">
        <v>0</v>
      </c>
      <c r="F177">
        <v>1</v>
      </c>
      <c r="G177">
        <v>75</v>
      </c>
      <c r="H177">
        <v>0</v>
      </c>
      <c r="I177">
        <v>0</v>
      </c>
      <c r="J177">
        <v>167.6</v>
      </c>
      <c r="K177">
        <v>64.900000000000006</v>
      </c>
      <c r="L177" s="2">
        <f t="shared" si="5"/>
        <v>23.104504986870662</v>
      </c>
      <c r="M177" t="str">
        <f t="shared" si="6"/>
        <v>NA</v>
      </c>
      <c r="N177">
        <v>1</v>
      </c>
      <c r="O177">
        <v>1</v>
      </c>
      <c r="P177">
        <v>1</v>
      </c>
      <c r="Q177">
        <v>1</v>
      </c>
      <c r="R177">
        <v>0</v>
      </c>
      <c r="S177">
        <v>0</v>
      </c>
      <c r="T177">
        <v>5</v>
      </c>
      <c r="U177">
        <v>0</v>
      </c>
      <c r="V177" s="1">
        <v>4</v>
      </c>
      <c r="W177">
        <v>0</v>
      </c>
      <c r="X177">
        <f t="shared" ref="X177:X183" si="10">SUM(Y177+Z177+AA177+AB177+AC177+AD177+AE177+AF177+AG177+AH177+AI177+AJ177*2+AL177*2+AM177*2+AN177*2+AO177*3+AP177*6+AQ177*6)</f>
        <v>4</v>
      </c>
      <c r="Y177" s="3" t="str">
        <f t="shared" si="7"/>
        <v>3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 s="4" t="str">
        <f t="shared" si="8"/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1</v>
      </c>
      <c r="BM177">
        <v>5.3</v>
      </c>
      <c r="BN177" t="s">
        <v>109</v>
      </c>
      <c r="BO177" s="1" t="s">
        <v>123</v>
      </c>
      <c r="BP177">
        <v>14</v>
      </c>
      <c r="BQ177" t="s">
        <v>109</v>
      </c>
      <c r="BR177" t="s">
        <v>109</v>
      </c>
      <c r="BS177" t="s">
        <v>109</v>
      </c>
      <c r="BT177" t="s">
        <v>109</v>
      </c>
      <c r="BU177" t="s">
        <v>109</v>
      </c>
      <c r="BV177" t="s">
        <v>109</v>
      </c>
      <c r="BW177" t="s">
        <v>109</v>
      </c>
      <c r="BX177">
        <v>2</v>
      </c>
      <c r="BY177" t="s">
        <v>109</v>
      </c>
      <c r="BZ177">
        <v>91</v>
      </c>
      <c r="CA177">
        <v>1.3009999999999999</v>
      </c>
      <c r="CB177">
        <v>0</v>
      </c>
      <c r="CC177">
        <f t="shared" si="9"/>
        <v>1</v>
      </c>
      <c r="CD177" t="s">
        <v>109</v>
      </c>
      <c r="CE177" t="s">
        <v>109</v>
      </c>
      <c r="CF177" t="s">
        <v>109</v>
      </c>
      <c r="CG177" t="s">
        <v>109</v>
      </c>
      <c r="CH177" t="s">
        <v>109</v>
      </c>
      <c r="CI177" t="s">
        <v>109</v>
      </c>
      <c r="CJ177" t="s">
        <v>109</v>
      </c>
    </row>
    <row r="178" spans="1:88" x14ac:dyDescent="0.25">
      <c r="A178">
        <v>267</v>
      </c>
      <c r="B178">
        <v>4886383</v>
      </c>
      <c r="C178" t="s">
        <v>109</v>
      </c>
      <c r="D178">
        <v>0</v>
      </c>
      <c r="E178">
        <v>0</v>
      </c>
      <c r="F178">
        <v>1</v>
      </c>
      <c r="G178">
        <v>61</v>
      </c>
      <c r="H178">
        <v>0</v>
      </c>
      <c r="I178">
        <v>0</v>
      </c>
      <c r="J178">
        <v>182.9</v>
      </c>
      <c r="K178">
        <v>89.4</v>
      </c>
      <c r="L178" s="2">
        <f t="shared" si="5"/>
        <v>26.724531954498946</v>
      </c>
      <c r="M178" t="str">
        <f t="shared" si="6"/>
        <v>NA</v>
      </c>
      <c r="N178">
        <v>1</v>
      </c>
      <c r="O178">
        <v>1</v>
      </c>
      <c r="P178">
        <v>1</v>
      </c>
      <c r="Q178">
        <v>1</v>
      </c>
      <c r="R178">
        <v>0</v>
      </c>
      <c r="S178">
        <v>0</v>
      </c>
      <c r="T178">
        <v>3</v>
      </c>
      <c r="U178">
        <v>0</v>
      </c>
      <c r="V178" s="1">
        <v>4</v>
      </c>
      <c r="W178">
        <v>2</v>
      </c>
      <c r="X178">
        <f t="shared" si="10"/>
        <v>14</v>
      </c>
      <c r="Y178" s="3" t="str">
        <f t="shared" si="7"/>
        <v>2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1</v>
      </c>
      <c r="AG178">
        <v>0</v>
      </c>
      <c r="AH178">
        <v>0</v>
      </c>
      <c r="AI178">
        <v>0</v>
      </c>
      <c r="AJ178">
        <v>1</v>
      </c>
      <c r="AK178">
        <v>1</v>
      </c>
      <c r="AL178">
        <v>0</v>
      </c>
      <c r="AM178">
        <v>0</v>
      </c>
      <c r="AN178">
        <v>1</v>
      </c>
      <c r="AO178">
        <v>0</v>
      </c>
      <c r="AP178">
        <v>1</v>
      </c>
      <c r="AQ178">
        <v>0</v>
      </c>
      <c r="AR178">
        <v>1</v>
      </c>
      <c r="AS178" s="4" t="str">
        <f t="shared" si="8"/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0</v>
      </c>
      <c r="BD178">
        <v>1</v>
      </c>
      <c r="BE178">
        <v>0</v>
      </c>
      <c r="BF178">
        <v>1</v>
      </c>
      <c r="BG178">
        <v>0</v>
      </c>
      <c r="BH178">
        <v>1</v>
      </c>
      <c r="BI178">
        <v>0</v>
      </c>
      <c r="BJ178">
        <v>0</v>
      </c>
      <c r="BK178">
        <v>1</v>
      </c>
      <c r="BL178">
        <v>1</v>
      </c>
      <c r="BM178" t="s">
        <v>109</v>
      </c>
      <c r="BN178" t="s">
        <v>109</v>
      </c>
      <c r="BO178">
        <v>30</v>
      </c>
      <c r="BP178">
        <v>28</v>
      </c>
      <c r="BQ178" t="s">
        <v>109</v>
      </c>
      <c r="BR178" t="s">
        <v>109</v>
      </c>
      <c r="BS178" t="s">
        <v>109</v>
      </c>
      <c r="BT178">
        <v>1012</v>
      </c>
      <c r="BU178" t="s">
        <v>109</v>
      </c>
      <c r="BV178" t="s">
        <v>109</v>
      </c>
      <c r="BW178" t="s">
        <v>109</v>
      </c>
      <c r="BX178">
        <v>1.9</v>
      </c>
      <c r="BY178" t="s">
        <v>109</v>
      </c>
      <c r="BZ178">
        <v>232</v>
      </c>
      <c r="CA178">
        <v>1.0620000000000001</v>
      </c>
      <c r="CB178">
        <v>1</v>
      </c>
      <c r="CC178">
        <f t="shared" si="9"/>
        <v>3</v>
      </c>
      <c r="CD178" t="s">
        <v>109</v>
      </c>
      <c r="CE178" t="s">
        <v>109</v>
      </c>
      <c r="CF178" t="s">
        <v>109</v>
      </c>
      <c r="CG178" t="s">
        <v>109</v>
      </c>
      <c r="CH178" t="s">
        <v>109</v>
      </c>
      <c r="CI178" t="s">
        <v>109</v>
      </c>
      <c r="CJ178" t="s">
        <v>109</v>
      </c>
    </row>
    <row r="179" spans="1:88" x14ac:dyDescent="0.25">
      <c r="A179">
        <v>268</v>
      </c>
      <c r="B179">
        <v>5005559</v>
      </c>
      <c r="C179" t="s">
        <v>109</v>
      </c>
      <c r="D179">
        <v>0</v>
      </c>
      <c r="E179">
        <v>0</v>
      </c>
      <c r="F179">
        <v>1</v>
      </c>
      <c r="G179">
        <v>83</v>
      </c>
      <c r="H179">
        <v>0</v>
      </c>
      <c r="I179">
        <v>0</v>
      </c>
      <c r="J179">
        <v>177.8</v>
      </c>
      <c r="K179">
        <v>79.099999999999994</v>
      </c>
      <c r="L179" s="2">
        <f t="shared" si="5"/>
        <v>25.021478614385796</v>
      </c>
      <c r="M179" t="str">
        <f t="shared" si="6"/>
        <v>NA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4</v>
      </c>
      <c r="T179" s="1" t="s">
        <v>122</v>
      </c>
      <c r="U179">
        <v>0</v>
      </c>
      <c r="V179" s="1">
        <v>4</v>
      </c>
      <c r="W179">
        <v>0</v>
      </c>
      <c r="X179">
        <f t="shared" si="10"/>
        <v>8</v>
      </c>
      <c r="Y179" s="3" t="str">
        <f t="shared" si="7"/>
        <v>4</v>
      </c>
      <c r="Z179">
        <v>1</v>
      </c>
      <c r="AA179">
        <v>1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 s="4" t="str">
        <f t="shared" si="8"/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1</v>
      </c>
      <c r="BL179">
        <v>1</v>
      </c>
      <c r="BM179">
        <v>5.5</v>
      </c>
      <c r="BN179" t="s">
        <v>109</v>
      </c>
      <c r="BO179">
        <v>25</v>
      </c>
      <c r="BP179">
        <v>26</v>
      </c>
      <c r="BQ179" t="s">
        <v>109</v>
      </c>
      <c r="BR179" t="s">
        <v>109</v>
      </c>
      <c r="BS179" t="s">
        <v>109</v>
      </c>
      <c r="BT179" t="s">
        <v>109</v>
      </c>
      <c r="BU179" t="s">
        <v>109</v>
      </c>
      <c r="BV179">
        <v>606.6</v>
      </c>
      <c r="BW179">
        <v>1079</v>
      </c>
      <c r="BX179">
        <v>1.8</v>
      </c>
      <c r="BY179" t="s">
        <v>109</v>
      </c>
      <c r="BZ179">
        <v>121</v>
      </c>
      <c r="CA179">
        <v>1.198</v>
      </c>
      <c r="CB179">
        <v>1</v>
      </c>
      <c r="CC179">
        <f t="shared" si="9"/>
        <v>2</v>
      </c>
      <c r="CD179" t="s">
        <v>109</v>
      </c>
      <c r="CE179" t="s">
        <v>109</v>
      </c>
      <c r="CF179" t="s">
        <v>109</v>
      </c>
      <c r="CG179" t="s">
        <v>109</v>
      </c>
      <c r="CH179" t="s">
        <v>109</v>
      </c>
      <c r="CI179" t="s">
        <v>109</v>
      </c>
      <c r="CJ179" t="s">
        <v>109</v>
      </c>
    </row>
    <row r="180" spans="1:88" x14ac:dyDescent="0.25">
      <c r="A180">
        <v>269</v>
      </c>
      <c r="B180">
        <v>4807190</v>
      </c>
      <c r="C180" t="s">
        <v>109</v>
      </c>
      <c r="D180">
        <v>0</v>
      </c>
      <c r="E180">
        <v>0</v>
      </c>
      <c r="F180">
        <v>1</v>
      </c>
      <c r="G180">
        <v>83</v>
      </c>
      <c r="H180">
        <v>1</v>
      </c>
      <c r="I180">
        <v>0</v>
      </c>
      <c r="J180">
        <v>160</v>
      </c>
      <c r="K180">
        <v>79.400000000000006</v>
      </c>
      <c r="L180" s="2">
        <f t="shared" si="5"/>
        <v>31.015624999999996</v>
      </c>
      <c r="M180" t="str">
        <f t="shared" si="6"/>
        <v>I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0</v>
      </c>
      <c r="T180">
        <v>2</v>
      </c>
      <c r="U180">
        <v>0</v>
      </c>
      <c r="V180" s="1">
        <v>4</v>
      </c>
      <c r="W180">
        <v>2</v>
      </c>
      <c r="X180">
        <f t="shared" si="10"/>
        <v>5</v>
      </c>
      <c r="Y180" s="3" t="str">
        <f t="shared" si="7"/>
        <v>4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 s="4" t="str">
        <f t="shared" si="8"/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1</v>
      </c>
      <c r="BL180">
        <v>0</v>
      </c>
      <c r="BM180">
        <v>8.8000000000000007</v>
      </c>
      <c r="BN180" t="s">
        <v>109</v>
      </c>
      <c r="BO180">
        <v>12</v>
      </c>
      <c r="BP180">
        <v>20</v>
      </c>
      <c r="BQ180" t="s">
        <v>109</v>
      </c>
      <c r="BR180" t="s">
        <v>109</v>
      </c>
      <c r="BS180" t="s">
        <v>109</v>
      </c>
      <c r="BT180" t="s">
        <v>109</v>
      </c>
      <c r="BU180" t="s">
        <v>109</v>
      </c>
      <c r="BV180" t="s">
        <v>109</v>
      </c>
      <c r="BW180" t="s">
        <v>109</v>
      </c>
      <c r="BX180" t="s">
        <v>109</v>
      </c>
      <c r="BY180" t="s">
        <v>109</v>
      </c>
      <c r="BZ180">
        <v>212</v>
      </c>
      <c r="CA180">
        <v>1.3420000000000001</v>
      </c>
      <c r="CB180">
        <v>1</v>
      </c>
      <c r="CC180">
        <f t="shared" si="9"/>
        <v>2</v>
      </c>
      <c r="CD180" t="s">
        <v>109</v>
      </c>
      <c r="CE180" t="s">
        <v>109</v>
      </c>
      <c r="CF180" t="s">
        <v>109</v>
      </c>
      <c r="CG180" t="s">
        <v>109</v>
      </c>
      <c r="CH180" t="s">
        <v>109</v>
      </c>
      <c r="CI180" t="s">
        <v>109</v>
      </c>
      <c r="CJ180" t="s">
        <v>109</v>
      </c>
    </row>
    <row r="181" spans="1:88" x14ac:dyDescent="0.25">
      <c r="A181">
        <v>270</v>
      </c>
      <c r="B181">
        <v>4722831</v>
      </c>
      <c r="C181" t="s">
        <v>109</v>
      </c>
      <c r="D181">
        <v>0</v>
      </c>
      <c r="E181">
        <v>0</v>
      </c>
      <c r="F181">
        <v>2</v>
      </c>
      <c r="G181">
        <v>84</v>
      </c>
      <c r="H181">
        <v>1</v>
      </c>
      <c r="I181">
        <v>4</v>
      </c>
      <c r="J181">
        <v>172.7</v>
      </c>
      <c r="K181">
        <v>97</v>
      </c>
      <c r="L181" s="2">
        <f t="shared" si="5"/>
        <v>32.522734900482114</v>
      </c>
      <c r="M181" t="str">
        <f t="shared" si="6"/>
        <v>I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0</v>
      </c>
      <c r="V181" s="1">
        <v>4</v>
      </c>
      <c r="W181">
        <v>2</v>
      </c>
      <c r="X181">
        <f t="shared" si="10"/>
        <v>14</v>
      </c>
      <c r="Y181" s="3" t="str">
        <f t="shared" si="7"/>
        <v>4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0</v>
      </c>
      <c r="AP181">
        <v>1</v>
      </c>
      <c r="AQ181">
        <v>0</v>
      </c>
      <c r="AR181">
        <v>0</v>
      </c>
      <c r="AS181" s="4" t="str">
        <f t="shared" si="8"/>
        <v>1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0</v>
      </c>
      <c r="BM181">
        <v>5.6</v>
      </c>
      <c r="BN181" t="s">
        <v>109</v>
      </c>
      <c r="BO181">
        <v>20</v>
      </c>
      <c r="BP181">
        <v>30</v>
      </c>
      <c r="BQ181" t="s">
        <v>109</v>
      </c>
      <c r="BR181" t="s">
        <v>109</v>
      </c>
      <c r="BS181" t="s">
        <v>109</v>
      </c>
      <c r="BT181" t="s">
        <v>109</v>
      </c>
      <c r="BU181" t="s">
        <v>109</v>
      </c>
      <c r="BV181" t="s">
        <v>109</v>
      </c>
      <c r="BW181" t="s">
        <v>109</v>
      </c>
      <c r="BX181" t="s">
        <v>109</v>
      </c>
      <c r="BY181" t="s">
        <v>109</v>
      </c>
      <c r="BZ181">
        <v>91</v>
      </c>
      <c r="CA181">
        <v>0.84299999999999997</v>
      </c>
      <c r="CB181">
        <v>0</v>
      </c>
      <c r="CC181">
        <f t="shared" si="9"/>
        <v>0</v>
      </c>
      <c r="CD181" t="s">
        <v>109</v>
      </c>
      <c r="CE181" t="s">
        <v>109</v>
      </c>
      <c r="CF181" t="s">
        <v>109</v>
      </c>
      <c r="CG181" t="s">
        <v>109</v>
      </c>
      <c r="CH181" t="s">
        <v>109</v>
      </c>
      <c r="CI181" t="s">
        <v>109</v>
      </c>
      <c r="CJ181" t="s">
        <v>109</v>
      </c>
    </row>
    <row r="182" spans="1:88" x14ac:dyDescent="0.25">
      <c r="A182">
        <v>271</v>
      </c>
      <c r="B182">
        <v>4905770</v>
      </c>
      <c r="C182" t="s">
        <v>109</v>
      </c>
      <c r="D182">
        <v>0</v>
      </c>
      <c r="E182">
        <v>0</v>
      </c>
      <c r="F182">
        <v>1</v>
      </c>
      <c r="G182">
        <v>43</v>
      </c>
      <c r="H182">
        <v>0</v>
      </c>
      <c r="I182">
        <v>0</v>
      </c>
      <c r="J182">
        <v>167.6</v>
      </c>
      <c r="K182">
        <v>97.5</v>
      </c>
      <c r="L182" s="2">
        <f t="shared" ref="L182:L183" si="11">K182/(J182/100)^2</f>
        <v>34.710157722956694</v>
      </c>
      <c r="M182" t="str">
        <f t="shared" ref="M182:M183" si="12">IF(L182&gt;=40,"III",IF(L182&gt;=35,"II",IF(L182&gt;=30,"I",IF(L182&lt;30,"NA"))))</f>
        <v>I</v>
      </c>
      <c r="N182">
        <v>1</v>
      </c>
      <c r="O182">
        <v>1</v>
      </c>
      <c r="P182">
        <v>1</v>
      </c>
      <c r="Q182">
        <v>0</v>
      </c>
      <c r="R182">
        <v>0</v>
      </c>
      <c r="S182">
        <v>0</v>
      </c>
      <c r="T182">
        <v>2</v>
      </c>
      <c r="U182">
        <v>0</v>
      </c>
      <c r="V182" s="1">
        <v>4</v>
      </c>
      <c r="W182">
        <v>0</v>
      </c>
      <c r="X182">
        <f t="shared" si="10"/>
        <v>0</v>
      </c>
      <c r="Y182" s="3" t="str">
        <f t="shared" ref="Y182:Y183" si="13">IF(G182&gt;=80,"4",IF(G182&gt;=70,"3",IF(G182&gt;=60,"2",IF(G182&gt;=50,"1",IF(G182&lt;50,"0")))))</f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 s="4" t="str">
        <f t="shared" ref="AS182:AS183" si="14">IF(L182&gt;=30,"1","0")</f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1</v>
      </c>
      <c r="BM182" t="s">
        <v>109</v>
      </c>
      <c r="BN182" t="s">
        <v>109</v>
      </c>
      <c r="BO182">
        <v>24</v>
      </c>
      <c r="BP182">
        <v>18</v>
      </c>
      <c r="BQ182" t="s">
        <v>109</v>
      </c>
      <c r="BR182" t="s">
        <v>109</v>
      </c>
      <c r="BS182" t="s">
        <v>109</v>
      </c>
      <c r="BT182" t="s">
        <v>109</v>
      </c>
      <c r="BU182" t="s">
        <v>109</v>
      </c>
      <c r="BV182" t="s">
        <v>109</v>
      </c>
      <c r="BW182" t="s">
        <v>109</v>
      </c>
      <c r="BX182" t="s">
        <v>109</v>
      </c>
      <c r="BY182" t="s">
        <v>109</v>
      </c>
      <c r="BZ182">
        <v>154</v>
      </c>
      <c r="CA182">
        <v>1.262</v>
      </c>
      <c r="CB182">
        <v>0</v>
      </c>
      <c r="CC182">
        <f t="shared" ref="CC182:CC183" si="15">SUM(CB182,AS182,AR182,AK182)</f>
        <v>0</v>
      </c>
      <c r="CD182" t="s">
        <v>109</v>
      </c>
      <c r="CE182" t="s">
        <v>109</v>
      </c>
      <c r="CF182" t="s">
        <v>109</v>
      </c>
      <c r="CG182" t="s">
        <v>109</v>
      </c>
      <c r="CH182" t="s">
        <v>109</v>
      </c>
      <c r="CI182" t="s">
        <v>109</v>
      </c>
      <c r="CJ182" t="s">
        <v>109</v>
      </c>
    </row>
    <row r="183" spans="1:88" x14ac:dyDescent="0.25">
      <c r="A183">
        <v>272</v>
      </c>
      <c r="B183">
        <v>6957015</v>
      </c>
      <c r="C183" t="s">
        <v>109</v>
      </c>
      <c r="D183">
        <v>0</v>
      </c>
      <c r="E183">
        <v>0</v>
      </c>
      <c r="F183">
        <v>1</v>
      </c>
      <c r="G183">
        <v>84</v>
      </c>
      <c r="H183">
        <v>0</v>
      </c>
      <c r="I183">
        <v>0</v>
      </c>
      <c r="J183">
        <v>165.1</v>
      </c>
      <c r="K183">
        <v>70.3</v>
      </c>
      <c r="L183" s="2">
        <f t="shared" si="11"/>
        <v>25.790584125546946</v>
      </c>
      <c r="M183" t="str">
        <f t="shared" si="12"/>
        <v>NA</v>
      </c>
      <c r="N183">
        <v>1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4</v>
      </c>
      <c r="U183">
        <v>0</v>
      </c>
      <c r="V183" s="1">
        <v>4</v>
      </c>
      <c r="W183">
        <v>2</v>
      </c>
      <c r="X183">
        <f t="shared" si="10"/>
        <v>13</v>
      </c>
      <c r="Y183" s="3" t="str">
        <f t="shared" si="13"/>
        <v>4</v>
      </c>
      <c r="Z183">
        <v>0</v>
      </c>
      <c r="AA183">
        <v>0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1</v>
      </c>
      <c r="AQ183">
        <v>0</v>
      </c>
      <c r="AR183">
        <v>1</v>
      </c>
      <c r="AS183" s="4" t="str">
        <f t="shared" si="14"/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5.4</v>
      </c>
      <c r="BN183" t="s">
        <v>109</v>
      </c>
      <c r="BO183">
        <v>28</v>
      </c>
      <c r="BP183">
        <v>40</v>
      </c>
      <c r="BQ183" t="s">
        <v>109</v>
      </c>
      <c r="BR183" t="s">
        <v>109</v>
      </c>
      <c r="BS183" t="s">
        <v>109</v>
      </c>
      <c r="BT183" t="s">
        <v>109</v>
      </c>
      <c r="BU183" t="s">
        <v>109</v>
      </c>
      <c r="BV183" t="s">
        <v>109</v>
      </c>
      <c r="BW183" t="s">
        <v>109</v>
      </c>
      <c r="BX183" t="s">
        <v>109</v>
      </c>
      <c r="BY183" t="s">
        <v>109</v>
      </c>
      <c r="BZ183">
        <v>128</v>
      </c>
      <c r="CA183">
        <v>0.93799999999999994</v>
      </c>
      <c r="CB183">
        <v>1</v>
      </c>
      <c r="CC183">
        <f t="shared" si="15"/>
        <v>2</v>
      </c>
      <c r="CD183" t="s">
        <v>109</v>
      </c>
      <c r="CE183" t="s">
        <v>109</v>
      </c>
      <c r="CF183" t="s">
        <v>109</v>
      </c>
      <c r="CG183" t="s">
        <v>109</v>
      </c>
      <c r="CH183" t="s">
        <v>109</v>
      </c>
      <c r="CI183" t="s">
        <v>109</v>
      </c>
      <c r="CJ183" t="s">
        <v>109</v>
      </c>
    </row>
    <row r="184" spans="1:88" x14ac:dyDescent="0.25">
      <c r="A184" s="1">
        <v>217</v>
      </c>
      <c r="B184" s="1">
        <v>7247980</v>
      </c>
      <c r="C184" s="1" t="s">
        <v>109</v>
      </c>
      <c r="D184" s="1">
        <v>1</v>
      </c>
      <c r="E184" s="1">
        <v>0</v>
      </c>
      <c r="F184" s="1" t="s">
        <v>124</v>
      </c>
      <c r="G184" s="1"/>
      <c r="H184" s="1"/>
      <c r="I184" s="1"/>
      <c r="J184" s="1"/>
      <c r="K184" s="1"/>
      <c r="L184" s="5"/>
      <c r="M184" s="1" t="str">
        <f>IF(L184&gt;=40,"III",IF(L184&gt;=35,"II",IF(L184&gt;=30,"I",IF(L184&lt;30,"NA"))))</f>
        <v>NA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>SUM(Y184+Z184+AA184+AB184+AC184+AD184+AE184+AF184+AG184+AH184+AI184+AJ184*2+AL184*2+AM184*2+AN184*2+AO184*3+AP184*6+AQ184*6)</f>
        <v>0</v>
      </c>
      <c r="Y184" s="6" t="str">
        <f>IF(G184&gt;=80,"4",IF(G184&gt;=70,"3",IF(G184&gt;=60,"2",IF(G184&gt;=50,"1",IF(G184&lt;50,"0")))))</f>
        <v>0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7" t="str">
        <f>IF(L184&gt;=30,"1","0")</f>
        <v>0</v>
      </c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>
        <f>SUM(CB184,AS184,AR184,AK184)</f>
        <v>0</v>
      </c>
      <c r="CD184" s="1" t="s">
        <v>109</v>
      </c>
      <c r="CE184" s="1" t="s">
        <v>109</v>
      </c>
      <c r="CF184" s="1" t="s">
        <v>109</v>
      </c>
      <c r="CG184" s="1" t="s">
        <v>109</v>
      </c>
      <c r="CH184" s="1" t="s">
        <v>109</v>
      </c>
      <c r="CI184" s="1" t="s">
        <v>109</v>
      </c>
      <c r="CJ184" s="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84CF-6422-44F8-82C9-272B2E44A914}">
  <dimension ref="A1:AH147"/>
  <sheetViews>
    <sheetView workbookViewId="0">
      <selection activeCell="AH3" sqref="AH3"/>
    </sheetView>
  </sheetViews>
  <sheetFormatPr defaultColWidth="8.85546875" defaultRowHeight="15" x14ac:dyDescent="0.25"/>
  <cols>
    <col min="1" max="1" width="15.28515625" customWidth="1"/>
    <col min="2" max="2" width="15.7109375" customWidth="1"/>
    <col min="33" max="33" width="28.140625" customWidth="1"/>
    <col min="34" max="34" width="35.42578125" customWidth="1"/>
  </cols>
  <sheetData>
    <row r="1" spans="1:34" x14ac:dyDescent="0.25">
      <c r="A1" t="s">
        <v>125</v>
      </c>
      <c r="B1" t="s">
        <v>126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</row>
    <row r="2" spans="1:34" x14ac:dyDescent="0.25">
      <c r="C2" t="s">
        <v>127</v>
      </c>
      <c r="D2" t="s">
        <v>127</v>
      </c>
      <c r="E2" t="s">
        <v>127</v>
      </c>
      <c r="F2" t="s">
        <v>127</v>
      </c>
      <c r="G2" t="s">
        <v>127</v>
      </c>
      <c r="H2" t="s">
        <v>127</v>
      </c>
      <c r="I2" t="s">
        <v>127</v>
      </c>
      <c r="J2" t="s">
        <v>127</v>
      </c>
      <c r="K2" t="s">
        <v>127</v>
      </c>
      <c r="L2" t="s">
        <v>127</v>
      </c>
      <c r="M2" t="s">
        <v>127</v>
      </c>
      <c r="N2" t="s">
        <v>127</v>
      </c>
      <c r="O2" t="s">
        <v>127</v>
      </c>
      <c r="P2" t="s">
        <v>127</v>
      </c>
      <c r="Q2" t="s">
        <v>127</v>
      </c>
      <c r="R2" t="s">
        <v>127</v>
      </c>
      <c r="S2" t="s">
        <v>127</v>
      </c>
      <c r="T2" t="s">
        <v>127</v>
      </c>
      <c r="U2" t="s">
        <v>127</v>
      </c>
      <c r="V2" t="s">
        <v>127</v>
      </c>
      <c r="W2" t="s">
        <v>127</v>
      </c>
      <c r="AF2" t="s">
        <v>128</v>
      </c>
      <c r="AH2" t="s">
        <v>129</v>
      </c>
    </row>
    <row r="3" spans="1:34" x14ac:dyDescent="0.25">
      <c r="A3" t="s">
        <v>130</v>
      </c>
      <c r="B3">
        <v>7390034</v>
      </c>
      <c r="C3">
        <v>0</v>
      </c>
      <c r="D3">
        <v>0</v>
      </c>
      <c r="E3">
        <v>0</v>
      </c>
      <c r="F3">
        <v>5.7200000000000006</v>
      </c>
      <c r="G3">
        <v>0</v>
      </c>
      <c r="H3">
        <v>0</v>
      </c>
      <c r="I3">
        <v>2.5549999999999997</v>
      </c>
      <c r="J3">
        <v>0</v>
      </c>
      <c r="K3">
        <v>0</v>
      </c>
      <c r="L3">
        <v>1.3399999999999999</v>
      </c>
      <c r="M3">
        <v>0</v>
      </c>
      <c r="N3">
        <v>0.46500000000000002</v>
      </c>
      <c r="O3">
        <v>0</v>
      </c>
      <c r="P3">
        <v>0</v>
      </c>
      <c r="Q3">
        <v>245.77500000000001</v>
      </c>
      <c r="R3">
        <v>6.7850000000000001</v>
      </c>
      <c r="S3">
        <v>50.120000000000005</v>
      </c>
      <c r="T3">
        <v>0.03</v>
      </c>
      <c r="U3">
        <v>4.5549999999999997</v>
      </c>
      <c r="V3">
        <v>0.86499999999999999</v>
      </c>
      <c r="W3">
        <v>0</v>
      </c>
      <c r="AA3">
        <f>VLOOKUP(B3,'Master Sheet'!B$2:B$184,1,FALSE)</f>
        <v>7390034</v>
      </c>
      <c r="AF3">
        <v>4733464</v>
      </c>
      <c r="AH3">
        <v>763071</v>
      </c>
    </row>
    <row r="4" spans="1:34" x14ac:dyDescent="0.25">
      <c r="A4" t="s">
        <v>131</v>
      </c>
      <c r="B4">
        <v>4875507</v>
      </c>
      <c r="C4">
        <v>0</v>
      </c>
      <c r="D4">
        <v>0</v>
      </c>
      <c r="E4">
        <v>0</v>
      </c>
      <c r="F4">
        <v>0.32</v>
      </c>
      <c r="G4">
        <v>0</v>
      </c>
      <c r="H4">
        <v>0</v>
      </c>
      <c r="I4">
        <v>5.27</v>
      </c>
      <c r="J4">
        <v>0</v>
      </c>
      <c r="K4">
        <v>3.28</v>
      </c>
      <c r="L4">
        <v>0.71500000000000008</v>
      </c>
      <c r="M4">
        <v>0</v>
      </c>
      <c r="N4">
        <v>0</v>
      </c>
      <c r="O4">
        <v>0</v>
      </c>
      <c r="P4">
        <v>0</v>
      </c>
      <c r="Q4">
        <v>18.57</v>
      </c>
      <c r="R4">
        <v>12.504999999999999</v>
      </c>
      <c r="S4">
        <v>35.504999999999995</v>
      </c>
      <c r="T4">
        <v>0.49</v>
      </c>
      <c r="U4">
        <v>4.5199999999999996</v>
      </c>
      <c r="V4">
        <v>0</v>
      </c>
      <c r="W4">
        <v>0</v>
      </c>
      <c r="AA4">
        <f>VLOOKUP(B4,'Master Sheet'!B$2:B$184,1,FALSE)</f>
        <v>4875507</v>
      </c>
      <c r="AF4">
        <v>1424090</v>
      </c>
      <c r="AH4">
        <v>337792</v>
      </c>
    </row>
    <row r="5" spans="1:34" x14ac:dyDescent="0.25">
      <c r="A5" t="s">
        <v>132</v>
      </c>
      <c r="B5">
        <v>4815708</v>
      </c>
      <c r="C5">
        <v>1.0349999999999999</v>
      </c>
      <c r="D5">
        <v>0</v>
      </c>
      <c r="E5">
        <v>0</v>
      </c>
      <c r="F5">
        <v>1.54</v>
      </c>
      <c r="G5">
        <v>0</v>
      </c>
      <c r="H5">
        <v>0</v>
      </c>
      <c r="I5">
        <v>19.36</v>
      </c>
      <c r="J5">
        <v>0.46</v>
      </c>
      <c r="K5">
        <v>0.435</v>
      </c>
      <c r="L5">
        <v>0.55000000000000004</v>
      </c>
      <c r="M5">
        <v>0</v>
      </c>
      <c r="N5">
        <v>0</v>
      </c>
      <c r="O5">
        <v>0</v>
      </c>
      <c r="P5">
        <v>0</v>
      </c>
      <c r="Q5">
        <v>85.134999999999991</v>
      </c>
      <c r="R5">
        <v>41.79</v>
      </c>
      <c r="S5">
        <v>33.64</v>
      </c>
      <c r="T5">
        <v>0.315</v>
      </c>
      <c r="U5">
        <v>10.215</v>
      </c>
      <c r="V5">
        <v>0.86499999999999999</v>
      </c>
      <c r="W5">
        <v>0</v>
      </c>
      <c r="AA5">
        <f>VLOOKUP(B5,'Master Sheet'!B$2:B$184,1,FALSE)</f>
        <v>4815708</v>
      </c>
      <c r="AF5">
        <v>5104137</v>
      </c>
      <c r="AH5">
        <v>511489</v>
      </c>
    </row>
    <row r="6" spans="1:34" x14ac:dyDescent="0.25">
      <c r="A6" t="s">
        <v>133</v>
      </c>
      <c r="B6">
        <v>4932494</v>
      </c>
      <c r="C6">
        <v>2.0699999999999998</v>
      </c>
      <c r="D6">
        <v>0</v>
      </c>
      <c r="E6">
        <v>0</v>
      </c>
      <c r="F6">
        <v>8.0549999999999997</v>
      </c>
      <c r="G6">
        <v>0.55500000000000005</v>
      </c>
      <c r="H6">
        <v>0</v>
      </c>
      <c r="I6">
        <v>12.66</v>
      </c>
      <c r="J6">
        <v>0.92</v>
      </c>
      <c r="K6">
        <v>14.03</v>
      </c>
      <c r="L6">
        <v>26.310000000000002</v>
      </c>
      <c r="M6">
        <v>0</v>
      </c>
      <c r="N6">
        <v>0.93</v>
      </c>
      <c r="O6">
        <v>2.02</v>
      </c>
      <c r="P6">
        <v>0.09</v>
      </c>
      <c r="Q6">
        <v>178.26</v>
      </c>
      <c r="R6">
        <v>33.875</v>
      </c>
      <c r="S6">
        <v>25.07</v>
      </c>
      <c r="T6">
        <v>3.86</v>
      </c>
      <c r="U6">
        <v>17.745000000000001</v>
      </c>
      <c r="V6">
        <v>2.12</v>
      </c>
      <c r="W6">
        <v>0</v>
      </c>
      <c r="AA6">
        <f>VLOOKUP(B6,'Master Sheet'!B$2:B$184,1,FALSE)</f>
        <v>4932494</v>
      </c>
      <c r="AF6">
        <v>562141</v>
      </c>
      <c r="AH6">
        <v>611564</v>
      </c>
    </row>
    <row r="7" spans="1:34" x14ac:dyDescent="0.25">
      <c r="A7" t="s">
        <v>134</v>
      </c>
      <c r="B7">
        <v>10716666</v>
      </c>
      <c r="C7">
        <v>10.164999999999999</v>
      </c>
      <c r="D7">
        <v>19.11</v>
      </c>
      <c r="E7">
        <v>0</v>
      </c>
      <c r="F7">
        <v>0.46</v>
      </c>
      <c r="G7">
        <v>0</v>
      </c>
      <c r="H7">
        <v>0</v>
      </c>
      <c r="I7">
        <v>1.4950000000000001</v>
      </c>
      <c r="J7">
        <v>0</v>
      </c>
      <c r="K7">
        <v>0</v>
      </c>
      <c r="L7">
        <v>0.18</v>
      </c>
      <c r="M7">
        <v>0</v>
      </c>
      <c r="N7">
        <v>0</v>
      </c>
      <c r="O7">
        <v>24.21</v>
      </c>
      <c r="P7">
        <v>0</v>
      </c>
      <c r="Q7">
        <v>32.36</v>
      </c>
      <c r="R7">
        <v>10.17</v>
      </c>
      <c r="S7">
        <v>25.465</v>
      </c>
      <c r="T7">
        <v>0.155</v>
      </c>
      <c r="U7">
        <v>2.59</v>
      </c>
      <c r="V7">
        <v>3.7649999999999997</v>
      </c>
      <c r="W7">
        <v>2.395</v>
      </c>
      <c r="AA7">
        <f>VLOOKUP(B7,'Master Sheet'!B$2:B$184,1,FALSE)</f>
        <v>10716666</v>
      </c>
      <c r="AF7">
        <v>10912836</v>
      </c>
      <c r="AH7">
        <v>8043245</v>
      </c>
    </row>
    <row r="8" spans="1:34" x14ac:dyDescent="0.25">
      <c r="A8" t="s">
        <v>135</v>
      </c>
      <c r="B8">
        <v>4970584</v>
      </c>
      <c r="C8">
        <v>2.4</v>
      </c>
      <c r="D8">
        <v>0</v>
      </c>
      <c r="E8">
        <v>0</v>
      </c>
      <c r="F8">
        <v>1.1400000000000001</v>
      </c>
      <c r="G8">
        <v>0.92</v>
      </c>
      <c r="H8">
        <v>0</v>
      </c>
      <c r="I8">
        <v>0.64</v>
      </c>
      <c r="J8">
        <v>2.0099999999999998</v>
      </c>
      <c r="K8">
        <v>29.8</v>
      </c>
      <c r="L8">
        <v>2.9850000000000003</v>
      </c>
      <c r="M8">
        <v>7.4999999999999997E-2</v>
      </c>
      <c r="N8">
        <v>2.27</v>
      </c>
      <c r="O8">
        <v>0.77</v>
      </c>
      <c r="P8">
        <v>1.08</v>
      </c>
      <c r="Q8">
        <v>52.2</v>
      </c>
      <c r="R8">
        <v>4.1850000000000005</v>
      </c>
      <c r="S8">
        <v>11.39</v>
      </c>
      <c r="T8">
        <v>0.01</v>
      </c>
      <c r="U8">
        <v>0</v>
      </c>
      <c r="V8">
        <v>1.915</v>
      </c>
      <c r="W8">
        <v>0</v>
      </c>
      <c r="AA8">
        <f>VLOOKUP(B8,'Master Sheet'!B$2:B$184,1,FALSE)</f>
        <v>4970584</v>
      </c>
      <c r="AF8">
        <v>5042447</v>
      </c>
      <c r="AH8">
        <v>8056207</v>
      </c>
    </row>
    <row r="9" spans="1:34" x14ac:dyDescent="0.25">
      <c r="A9" t="s">
        <v>136</v>
      </c>
      <c r="B9">
        <v>5107137</v>
      </c>
      <c r="C9">
        <v>0</v>
      </c>
      <c r="D9">
        <v>0</v>
      </c>
      <c r="E9">
        <v>0</v>
      </c>
      <c r="F9">
        <v>1.135</v>
      </c>
      <c r="G9">
        <v>0</v>
      </c>
      <c r="H9">
        <v>0</v>
      </c>
      <c r="I9">
        <v>3.19</v>
      </c>
      <c r="J9">
        <v>0</v>
      </c>
      <c r="K9">
        <v>17.63</v>
      </c>
      <c r="L9">
        <v>0.33999999999999997</v>
      </c>
      <c r="M9">
        <v>0</v>
      </c>
      <c r="N9">
        <v>0</v>
      </c>
      <c r="O9">
        <v>0</v>
      </c>
      <c r="P9">
        <v>0</v>
      </c>
      <c r="Q9">
        <v>60.274999999999991</v>
      </c>
      <c r="R9">
        <v>10.315</v>
      </c>
      <c r="S9">
        <v>19.95</v>
      </c>
      <c r="T9">
        <v>0</v>
      </c>
      <c r="U9">
        <v>0.03</v>
      </c>
      <c r="V9">
        <v>0.32500000000000001</v>
      </c>
      <c r="W9">
        <v>0</v>
      </c>
      <c r="AA9">
        <f>VLOOKUP(B9,'Master Sheet'!B$2:B$184,1,FALSE)</f>
        <v>5107137</v>
      </c>
      <c r="AF9">
        <v>865833</v>
      </c>
      <c r="AH9">
        <v>659302</v>
      </c>
    </row>
    <row r="10" spans="1:34" x14ac:dyDescent="0.25">
      <c r="A10" t="s">
        <v>137</v>
      </c>
      <c r="B10">
        <v>5137003</v>
      </c>
      <c r="C10">
        <v>2.0699999999999998</v>
      </c>
      <c r="D10">
        <v>0</v>
      </c>
      <c r="E10">
        <v>0</v>
      </c>
      <c r="F10">
        <v>0.46</v>
      </c>
      <c r="G10">
        <v>0.215</v>
      </c>
      <c r="H10">
        <v>0</v>
      </c>
      <c r="I10">
        <v>5.07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24.174999999999997</v>
      </c>
      <c r="R10">
        <v>5.8149999999999995</v>
      </c>
      <c r="S10">
        <v>1.72</v>
      </c>
      <c r="T10">
        <v>0</v>
      </c>
      <c r="U10">
        <v>0</v>
      </c>
      <c r="V10">
        <v>0.86499999999999999</v>
      </c>
      <c r="W10">
        <v>0</v>
      </c>
      <c r="AA10">
        <f>VLOOKUP(B10,'Master Sheet'!B$2:B$184,1,FALSE)</f>
        <v>5137003</v>
      </c>
      <c r="AF10">
        <v>813049</v>
      </c>
      <c r="AH10">
        <v>8070861</v>
      </c>
    </row>
    <row r="11" spans="1:34" x14ac:dyDescent="0.25">
      <c r="A11" t="s">
        <v>138</v>
      </c>
      <c r="B11">
        <v>4540929</v>
      </c>
      <c r="C11">
        <v>0</v>
      </c>
      <c r="D11">
        <v>0</v>
      </c>
      <c r="E11">
        <v>0</v>
      </c>
      <c r="F11">
        <v>1.905</v>
      </c>
      <c r="G11">
        <v>0</v>
      </c>
      <c r="H11">
        <v>0</v>
      </c>
      <c r="I11">
        <v>4.4450000000000003</v>
      </c>
      <c r="J11">
        <v>0</v>
      </c>
      <c r="K11">
        <v>0</v>
      </c>
      <c r="L11">
        <v>0.91999999999999993</v>
      </c>
      <c r="M11">
        <v>0</v>
      </c>
      <c r="N11">
        <v>0</v>
      </c>
      <c r="O11">
        <v>0</v>
      </c>
      <c r="P11">
        <v>0</v>
      </c>
      <c r="Q11">
        <v>57.41</v>
      </c>
      <c r="R11">
        <v>16.939999999999998</v>
      </c>
      <c r="S11">
        <v>47.605000000000004</v>
      </c>
      <c r="T11">
        <v>0.41500000000000004</v>
      </c>
      <c r="U11">
        <v>6.0250000000000004</v>
      </c>
      <c r="V11">
        <v>0.32500000000000001</v>
      </c>
      <c r="W11">
        <v>0</v>
      </c>
      <c r="AA11">
        <f>VLOOKUP(B11,'Master Sheet'!B$2:B$184,1,FALSE)</f>
        <v>4540929</v>
      </c>
      <c r="AF11">
        <v>464811</v>
      </c>
      <c r="AH11">
        <v>8125231</v>
      </c>
    </row>
    <row r="12" spans="1:34" x14ac:dyDescent="0.25">
      <c r="A12" t="s">
        <v>139</v>
      </c>
      <c r="B12">
        <v>4907555</v>
      </c>
      <c r="C12">
        <v>1.0349999999999999</v>
      </c>
      <c r="D12">
        <v>0</v>
      </c>
      <c r="E12">
        <v>0</v>
      </c>
      <c r="F12">
        <v>2.65</v>
      </c>
      <c r="G12">
        <v>0.8</v>
      </c>
      <c r="H12">
        <v>0</v>
      </c>
      <c r="I12">
        <v>9.7100000000000009</v>
      </c>
      <c r="J12">
        <v>1.46</v>
      </c>
      <c r="K12">
        <v>14.03</v>
      </c>
      <c r="L12">
        <v>0.18</v>
      </c>
      <c r="M12">
        <v>0</v>
      </c>
      <c r="N12">
        <v>1.01</v>
      </c>
      <c r="O12">
        <v>0.77</v>
      </c>
      <c r="P12">
        <v>1.08</v>
      </c>
      <c r="Q12">
        <v>89.525000000000006</v>
      </c>
      <c r="R12">
        <v>17.424999999999997</v>
      </c>
      <c r="S12">
        <v>13.35</v>
      </c>
      <c r="T12">
        <v>0</v>
      </c>
      <c r="U12">
        <v>4.75</v>
      </c>
      <c r="V12">
        <v>1.29</v>
      </c>
      <c r="W12">
        <v>0</v>
      </c>
      <c r="AA12">
        <f>VLOOKUP(B12,'Master Sheet'!B$2:B$184,1,FALSE)</f>
        <v>4907555</v>
      </c>
      <c r="AF12">
        <v>699755</v>
      </c>
      <c r="AH12">
        <v>8124184</v>
      </c>
    </row>
    <row r="13" spans="1:34" x14ac:dyDescent="0.25">
      <c r="A13" t="s">
        <v>140</v>
      </c>
      <c r="B13">
        <v>4942273</v>
      </c>
      <c r="C13">
        <v>1.0349999999999999</v>
      </c>
      <c r="D13">
        <v>0</v>
      </c>
      <c r="E13">
        <v>0</v>
      </c>
      <c r="F13">
        <v>0.60000000000000009</v>
      </c>
      <c r="G13">
        <v>0</v>
      </c>
      <c r="H13">
        <v>0</v>
      </c>
      <c r="I13">
        <v>4.03</v>
      </c>
      <c r="J13">
        <v>0</v>
      </c>
      <c r="K13">
        <v>86.16</v>
      </c>
      <c r="L13">
        <v>1.2</v>
      </c>
      <c r="M13">
        <v>0</v>
      </c>
      <c r="N13">
        <v>0</v>
      </c>
      <c r="O13">
        <v>0</v>
      </c>
      <c r="P13">
        <v>0</v>
      </c>
      <c r="Q13">
        <v>52.905000000000001</v>
      </c>
      <c r="R13">
        <v>17.23</v>
      </c>
      <c r="S13">
        <v>19.414999999999999</v>
      </c>
      <c r="T13">
        <v>1.835</v>
      </c>
      <c r="U13">
        <v>8.1349999999999998</v>
      </c>
      <c r="V13">
        <v>1.5</v>
      </c>
      <c r="W13">
        <v>0</v>
      </c>
      <c r="AA13">
        <f>VLOOKUP(B13,'Master Sheet'!B$2:B$184,1,FALSE)</f>
        <v>4942273</v>
      </c>
      <c r="AF13">
        <v>593789</v>
      </c>
      <c r="AH13">
        <v>562285</v>
      </c>
    </row>
    <row r="14" spans="1:34" x14ac:dyDescent="0.25">
      <c r="A14" t="s">
        <v>141</v>
      </c>
      <c r="B14">
        <v>5083104</v>
      </c>
      <c r="C14">
        <v>0.58499999999999996</v>
      </c>
      <c r="D14">
        <v>0</v>
      </c>
      <c r="E14">
        <v>0</v>
      </c>
      <c r="F14">
        <v>0.77500000000000002</v>
      </c>
      <c r="G14">
        <v>0</v>
      </c>
      <c r="H14">
        <v>0</v>
      </c>
      <c r="I14">
        <v>1.2749999999999999</v>
      </c>
      <c r="J14">
        <v>0</v>
      </c>
      <c r="K14">
        <v>0.435</v>
      </c>
      <c r="L14">
        <v>0</v>
      </c>
      <c r="M14">
        <v>0</v>
      </c>
      <c r="N14">
        <v>0</v>
      </c>
      <c r="O14">
        <v>0</v>
      </c>
      <c r="P14">
        <v>0.18</v>
      </c>
      <c r="Q14">
        <v>33.975000000000001</v>
      </c>
      <c r="R14">
        <v>5.0250000000000004</v>
      </c>
      <c r="S14">
        <v>5.3599999999999994</v>
      </c>
      <c r="T14">
        <v>0</v>
      </c>
      <c r="U14">
        <v>0</v>
      </c>
      <c r="V14">
        <v>0.32500000000000001</v>
      </c>
      <c r="W14">
        <v>0</v>
      </c>
      <c r="AA14">
        <f>VLOOKUP(B14,'Master Sheet'!B$2:B$184,1,FALSE)</f>
        <v>5083104</v>
      </c>
      <c r="AF14">
        <v>98014</v>
      </c>
      <c r="AH14">
        <v>765700</v>
      </c>
    </row>
    <row r="15" spans="1:34" x14ac:dyDescent="0.25">
      <c r="A15" t="s">
        <v>142</v>
      </c>
      <c r="B15">
        <v>4681068</v>
      </c>
      <c r="C15">
        <v>2.0699999999999998</v>
      </c>
      <c r="D15">
        <v>0</v>
      </c>
      <c r="E15">
        <v>0</v>
      </c>
      <c r="F15">
        <v>2.09</v>
      </c>
      <c r="G15">
        <v>0.8</v>
      </c>
      <c r="H15">
        <v>0</v>
      </c>
      <c r="I15">
        <v>0</v>
      </c>
      <c r="J15">
        <v>0</v>
      </c>
      <c r="K15">
        <v>0</v>
      </c>
      <c r="L15">
        <v>2.34</v>
      </c>
      <c r="M15">
        <v>0</v>
      </c>
      <c r="N15">
        <v>1.21</v>
      </c>
      <c r="O15">
        <v>0</v>
      </c>
      <c r="P15">
        <v>0.18</v>
      </c>
      <c r="Q15">
        <v>88.06</v>
      </c>
      <c r="R15">
        <v>1.58</v>
      </c>
      <c r="S15">
        <v>5.835</v>
      </c>
      <c r="T15">
        <v>0</v>
      </c>
      <c r="U15">
        <v>0</v>
      </c>
      <c r="V15">
        <v>0.86499999999999999</v>
      </c>
      <c r="W15">
        <v>0</v>
      </c>
      <c r="AA15">
        <f>VLOOKUP(B15,'Master Sheet'!B$2:B$184,1,FALSE)</f>
        <v>4681068</v>
      </c>
      <c r="AF15">
        <v>117012</v>
      </c>
      <c r="AH15">
        <v>8069683</v>
      </c>
    </row>
    <row r="16" spans="1:34" x14ac:dyDescent="0.25">
      <c r="A16" t="s">
        <v>143</v>
      </c>
      <c r="B16">
        <v>4805516</v>
      </c>
      <c r="C16">
        <v>1.0349999999999999</v>
      </c>
      <c r="D16">
        <v>0</v>
      </c>
      <c r="E16">
        <v>0</v>
      </c>
      <c r="F16">
        <v>3.1799999999999997</v>
      </c>
      <c r="G16">
        <v>0</v>
      </c>
      <c r="H16">
        <v>0</v>
      </c>
      <c r="I16">
        <v>3.4</v>
      </c>
      <c r="J16">
        <v>0</v>
      </c>
      <c r="K16">
        <v>6.1549999999999994</v>
      </c>
      <c r="L16">
        <v>0.99</v>
      </c>
      <c r="M16">
        <v>0.19</v>
      </c>
      <c r="N16">
        <v>0</v>
      </c>
      <c r="O16">
        <v>0</v>
      </c>
      <c r="P16">
        <v>0</v>
      </c>
      <c r="Q16">
        <v>148.125</v>
      </c>
      <c r="R16">
        <v>13.225000000000001</v>
      </c>
      <c r="S16">
        <v>10.484999999999999</v>
      </c>
      <c r="T16">
        <v>0.85</v>
      </c>
      <c r="U16">
        <v>2.79</v>
      </c>
      <c r="V16">
        <v>1.075</v>
      </c>
      <c r="W16">
        <v>0</v>
      </c>
      <c r="AA16">
        <f>VLOOKUP(B16,'Master Sheet'!B$2:B$184,1,FALSE)</f>
        <v>4805516</v>
      </c>
      <c r="AF16">
        <v>507344</v>
      </c>
      <c r="AH16">
        <v>778692</v>
      </c>
    </row>
    <row r="17" spans="1:34" x14ac:dyDescent="0.25">
      <c r="A17" t="s">
        <v>144</v>
      </c>
      <c r="B17">
        <v>4763775</v>
      </c>
      <c r="C17">
        <v>1.8149999999999999</v>
      </c>
      <c r="D17">
        <v>0</v>
      </c>
      <c r="E17">
        <v>0</v>
      </c>
      <c r="F17">
        <v>0.88500000000000001</v>
      </c>
      <c r="G17">
        <v>1.35</v>
      </c>
      <c r="H17">
        <v>2.0499999999999998</v>
      </c>
      <c r="I17">
        <v>2.0249999999999999</v>
      </c>
      <c r="J17">
        <v>1.46</v>
      </c>
      <c r="K17">
        <v>0.87</v>
      </c>
      <c r="L17">
        <v>0.67</v>
      </c>
      <c r="M17">
        <v>0</v>
      </c>
      <c r="N17">
        <v>1.7549999999999999</v>
      </c>
      <c r="O17">
        <v>0</v>
      </c>
      <c r="P17">
        <v>1.08</v>
      </c>
      <c r="Q17">
        <v>33.975000000000001</v>
      </c>
      <c r="R17">
        <v>7.8800000000000008</v>
      </c>
      <c r="S17">
        <v>32.159999999999997</v>
      </c>
      <c r="T17">
        <v>0.08</v>
      </c>
      <c r="U17">
        <v>0.84499999999999997</v>
      </c>
      <c r="V17">
        <v>1.08</v>
      </c>
      <c r="W17">
        <v>0</v>
      </c>
      <c r="AA17">
        <f>VLOOKUP(B17,'Master Sheet'!B$2:B$184,1,FALSE)</f>
        <v>4763775</v>
      </c>
      <c r="AF17">
        <v>322890</v>
      </c>
      <c r="AH17">
        <v>8125119</v>
      </c>
    </row>
    <row r="18" spans="1:34" x14ac:dyDescent="0.25">
      <c r="A18" t="s">
        <v>145</v>
      </c>
      <c r="B18">
        <v>4773467</v>
      </c>
      <c r="C18">
        <v>1.0349999999999999</v>
      </c>
      <c r="D18">
        <v>0</v>
      </c>
      <c r="E18">
        <v>0</v>
      </c>
      <c r="F18">
        <v>6.75</v>
      </c>
      <c r="G18">
        <v>0.68</v>
      </c>
      <c r="H18">
        <v>0</v>
      </c>
      <c r="I18">
        <v>2.875</v>
      </c>
      <c r="J18">
        <v>0</v>
      </c>
      <c r="K18">
        <v>0</v>
      </c>
      <c r="L18">
        <v>0.03</v>
      </c>
      <c r="M18">
        <v>0</v>
      </c>
      <c r="N18">
        <v>14.99</v>
      </c>
      <c r="O18">
        <v>3.8949999999999996</v>
      </c>
      <c r="P18">
        <v>0.9</v>
      </c>
      <c r="Q18">
        <v>162.36500000000001</v>
      </c>
      <c r="R18">
        <v>7.7249999999999996</v>
      </c>
      <c r="S18">
        <v>12.504999999999999</v>
      </c>
      <c r="T18">
        <v>2.0299999999999998</v>
      </c>
      <c r="U18">
        <v>14.27</v>
      </c>
      <c r="V18">
        <v>2.12</v>
      </c>
      <c r="W18">
        <v>0</v>
      </c>
      <c r="AA18">
        <f>VLOOKUP(B18,'Master Sheet'!B$2:B$184,1,FALSE)</f>
        <v>4773467</v>
      </c>
      <c r="AH18">
        <v>8114435</v>
      </c>
    </row>
    <row r="19" spans="1:34" x14ac:dyDescent="0.25">
      <c r="A19" t="s">
        <v>146</v>
      </c>
      <c r="B19">
        <v>5073921</v>
      </c>
      <c r="C19">
        <v>2.0699999999999998</v>
      </c>
      <c r="D19">
        <v>0</v>
      </c>
      <c r="E19">
        <v>0</v>
      </c>
      <c r="F19">
        <v>5.15</v>
      </c>
      <c r="G19">
        <v>1.29</v>
      </c>
      <c r="H19">
        <v>0</v>
      </c>
      <c r="I19">
        <v>1.71</v>
      </c>
      <c r="J19">
        <v>0.92</v>
      </c>
      <c r="K19">
        <v>2.3149999999999999</v>
      </c>
      <c r="L19">
        <v>4.4950000000000001</v>
      </c>
      <c r="M19">
        <v>0</v>
      </c>
      <c r="N19">
        <v>2.52</v>
      </c>
      <c r="O19">
        <v>3.44</v>
      </c>
      <c r="P19">
        <v>0.54</v>
      </c>
      <c r="Q19">
        <v>618.61500000000001</v>
      </c>
      <c r="R19">
        <v>2.8</v>
      </c>
      <c r="S19">
        <v>20.534999999999997</v>
      </c>
      <c r="T19">
        <v>0.01</v>
      </c>
      <c r="U19">
        <v>9.84</v>
      </c>
      <c r="V19">
        <v>2.64</v>
      </c>
      <c r="W19">
        <v>0</v>
      </c>
      <c r="AA19">
        <f>VLOOKUP(B19,'Master Sheet'!B$2:B$184,1,FALSE)</f>
        <v>5073921</v>
      </c>
      <c r="AH19">
        <v>497667</v>
      </c>
    </row>
    <row r="20" spans="1:34" x14ac:dyDescent="0.25">
      <c r="A20" t="s">
        <v>147</v>
      </c>
      <c r="B20">
        <v>3066280</v>
      </c>
      <c r="C20">
        <v>5.04</v>
      </c>
      <c r="D20">
        <v>2.64</v>
      </c>
      <c r="E20">
        <v>0.215</v>
      </c>
      <c r="F20">
        <v>2.5049999999999999</v>
      </c>
      <c r="G20">
        <v>0.8</v>
      </c>
      <c r="H20">
        <v>2.0499999999999998</v>
      </c>
      <c r="I20">
        <v>48.495000000000005</v>
      </c>
      <c r="J20">
        <v>3.13</v>
      </c>
      <c r="K20">
        <v>49.37</v>
      </c>
      <c r="L20">
        <v>3.895</v>
      </c>
      <c r="M20">
        <v>21.979999999999997</v>
      </c>
      <c r="N20">
        <v>1.7549999999999999</v>
      </c>
      <c r="O20">
        <v>6.12</v>
      </c>
      <c r="P20">
        <v>1.17</v>
      </c>
      <c r="Q20">
        <v>71.06</v>
      </c>
      <c r="R20">
        <v>92.984999999999999</v>
      </c>
      <c r="S20">
        <v>105.655</v>
      </c>
      <c r="T20">
        <v>4.34</v>
      </c>
      <c r="U20">
        <v>34.805</v>
      </c>
      <c r="V20">
        <v>2.5350000000000001</v>
      </c>
      <c r="W20">
        <v>2.16</v>
      </c>
      <c r="AA20">
        <f>VLOOKUP(B20,'Master Sheet'!B$2:B$184,1,FALSE)</f>
        <v>3066280</v>
      </c>
      <c r="AH20">
        <v>215990</v>
      </c>
    </row>
    <row r="21" spans="1:34" x14ac:dyDescent="0.25">
      <c r="A21" t="s">
        <v>148</v>
      </c>
      <c r="B21">
        <v>2121214</v>
      </c>
      <c r="C21">
        <v>0</v>
      </c>
      <c r="D21">
        <v>0</v>
      </c>
      <c r="E21">
        <v>0</v>
      </c>
      <c r="F21">
        <v>0.88</v>
      </c>
      <c r="G21">
        <v>0</v>
      </c>
      <c r="H21">
        <v>0</v>
      </c>
      <c r="I21">
        <v>1.7050000000000001</v>
      </c>
      <c r="J21">
        <v>0</v>
      </c>
      <c r="K21">
        <v>11.744999999999999</v>
      </c>
      <c r="L21">
        <v>3.335</v>
      </c>
      <c r="M21">
        <v>0</v>
      </c>
      <c r="N21">
        <v>0</v>
      </c>
      <c r="O21">
        <v>0</v>
      </c>
      <c r="P21">
        <v>0</v>
      </c>
      <c r="Q21">
        <v>49.594999999999999</v>
      </c>
      <c r="R21">
        <v>15.370000000000001</v>
      </c>
      <c r="S21">
        <v>53.125</v>
      </c>
      <c r="T21">
        <v>0.63</v>
      </c>
      <c r="U21">
        <v>1.48</v>
      </c>
      <c r="V21">
        <v>0.32500000000000001</v>
      </c>
      <c r="W21">
        <v>0</v>
      </c>
      <c r="AA21">
        <f>VLOOKUP(B21,'Master Sheet'!B$2:B$184,1,FALSE)</f>
        <v>2121214</v>
      </c>
      <c r="AH21">
        <v>471247</v>
      </c>
    </row>
    <row r="22" spans="1:34" x14ac:dyDescent="0.25">
      <c r="A22" t="s">
        <v>149</v>
      </c>
      <c r="B22">
        <v>10745956</v>
      </c>
      <c r="C22">
        <v>0</v>
      </c>
      <c r="D22">
        <v>0</v>
      </c>
      <c r="E22">
        <v>0</v>
      </c>
      <c r="F22">
        <v>0.60000000000000009</v>
      </c>
      <c r="G22">
        <v>0</v>
      </c>
      <c r="H22">
        <v>0</v>
      </c>
      <c r="I22">
        <v>1.06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45.599999999999994</v>
      </c>
      <c r="R22">
        <v>8.7100000000000009</v>
      </c>
      <c r="S22">
        <v>33.135000000000005</v>
      </c>
      <c r="T22">
        <v>1.4999999999999999E-2</v>
      </c>
      <c r="U22">
        <v>3.97</v>
      </c>
      <c r="V22">
        <v>0</v>
      </c>
      <c r="W22">
        <v>0</v>
      </c>
      <c r="AA22">
        <f>VLOOKUP(B22,'Master Sheet'!B$2:B$184,1,FALSE)</f>
        <v>10745956</v>
      </c>
      <c r="AH22">
        <v>441881</v>
      </c>
    </row>
    <row r="23" spans="1:34" x14ac:dyDescent="0.25">
      <c r="A23" t="s">
        <v>150</v>
      </c>
      <c r="B23">
        <v>4781822</v>
      </c>
      <c r="C23">
        <v>0</v>
      </c>
      <c r="D23">
        <v>0</v>
      </c>
      <c r="E23">
        <v>0</v>
      </c>
      <c r="F23">
        <v>1.175</v>
      </c>
      <c r="G23">
        <v>0</v>
      </c>
      <c r="H23">
        <v>0</v>
      </c>
      <c r="I23">
        <v>4.4450000000000003</v>
      </c>
      <c r="J23">
        <v>0</v>
      </c>
      <c r="K23">
        <v>0</v>
      </c>
      <c r="L23">
        <v>1.415</v>
      </c>
      <c r="M23">
        <v>0</v>
      </c>
      <c r="N23">
        <v>0</v>
      </c>
      <c r="O23">
        <v>0</v>
      </c>
      <c r="P23">
        <v>0</v>
      </c>
      <c r="Q23">
        <v>69.384999999999991</v>
      </c>
      <c r="R23">
        <v>11.055</v>
      </c>
      <c r="S23">
        <v>62.800000000000004</v>
      </c>
      <c r="T23">
        <v>0</v>
      </c>
      <c r="U23">
        <v>0.26500000000000001</v>
      </c>
      <c r="V23">
        <v>0.65</v>
      </c>
      <c r="W23">
        <v>0</v>
      </c>
      <c r="AA23">
        <f>VLOOKUP(B23,'Master Sheet'!B$2:B$184,1,FALSE)</f>
        <v>4781822</v>
      </c>
      <c r="AH23">
        <v>8044165</v>
      </c>
    </row>
    <row r="24" spans="1:34" x14ac:dyDescent="0.25">
      <c r="A24" s="1" t="s">
        <v>151</v>
      </c>
      <c r="B24">
        <v>4733464</v>
      </c>
      <c r="C24">
        <v>2.0699999999999998</v>
      </c>
      <c r="D24">
        <v>0</v>
      </c>
      <c r="E24">
        <v>0</v>
      </c>
      <c r="F24">
        <v>9.36</v>
      </c>
      <c r="G24">
        <v>1.165</v>
      </c>
      <c r="H24">
        <v>0</v>
      </c>
      <c r="I24">
        <v>3.7149999999999999</v>
      </c>
      <c r="J24">
        <v>0</v>
      </c>
      <c r="K24">
        <v>0.87</v>
      </c>
      <c r="L24">
        <v>0.76</v>
      </c>
      <c r="M24">
        <v>0</v>
      </c>
      <c r="N24">
        <v>2.02</v>
      </c>
      <c r="O24">
        <v>1.25</v>
      </c>
      <c r="P24">
        <v>0</v>
      </c>
      <c r="Q24">
        <v>380.3</v>
      </c>
      <c r="R24">
        <v>8.6150000000000002</v>
      </c>
      <c r="S24">
        <v>25.675000000000001</v>
      </c>
      <c r="T24">
        <v>1.29</v>
      </c>
      <c r="U24">
        <v>6.22</v>
      </c>
      <c r="V24">
        <v>1.91</v>
      </c>
      <c r="W24">
        <v>0</v>
      </c>
      <c r="AA24" t="e">
        <f>VLOOKUP(B24,'Master Sheet'!B$2:B$184,1,FALSE)</f>
        <v>#N/A</v>
      </c>
      <c r="AH24">
        <v>171045</v>
      </c>
    </row>
    <row r="25" spans="1:34" x14ac:dyDescent="0.25">
      <c r="A25" t="s">
        <v>152</v>
      </c>
      <c r="B25">
        <v>6937871</v>
      </c>
      <c r="C25">
        <v>1.6199999999999999</v>
      </c>
      <c r="D25">
        <v>0</v>
      </c>
      <c r="E25">
        <v>0.1</v>
      </c>
      <c r="F25">
        <v>5.2249999999999996</v>
      </c>
      <c r="G25">
        <v>1.0449999999999999</v>
      </c>
      <c r="H25">
        <v>0</v>
      </c>
      <c r="I25">
        <v>1.06</v>
      </c>
      <c r="J25">
        <v>0.46</v>
      </c>
      <c r="K25">
        <v>0</v>
      </c>
      <c r="L25">
        <v>0</v>
      </c>
      <c r="M25">
        <v>0</v>
      </c>
      <c r="N25">
        <v>1.7250000000000001</v>
      </c>
      <c r="O25">
        <v>1.25</v>
      </c>
      <c r="P25">
        <v>1.08</v>
      </c>
      <c r="Q25">
        <v>165.42500000000001</v>
      </c>
      <c r="R25">
        <v>5.335</v>
      </c>
      <c r="S25">
        <v>13.67</v>
      </c>
      <c r="T25">
        <v>0</v>
      </c>
      <c r="U25">
        <v>0</v>
      </c>
      <c r="V25">
        <v>1.7050000000000001</v>
      </c>
      <c r="W25">
        <v>0</v>
      </c>
      <c r="AA25">
        <f>VLOOKUP(B25,'Master Sheet'!B$2:B$184,1,FALSE)</f>
        <v>6937871</v>
      </c>
      <c r="AH25">
        <v>805833</v>
      </c>
    </row>
    <row r="26" spans="1:34" x14ac:dyDescent="0.25">
      <c r="A26" t="s">
        <v>153</v>
      </c>
      <c r="B26">
        <v>4734417</v>
      </c>
      <c r="C26">
        <v>0</v>
      </c>
      <c r="D26">
        <v>0</v>
      </c>
      <c r="E26">
        <v>0</v>
      </c>
      <c r="F26">
        <v>0.46</v>
      </c>
      <c r="G26">
        <v>0</v>
      </c>
      <c r="H26">
        <v>0</v>
      </c>
      <c r="I26">
        <v>2.3449999999999998</v>
      </c>
      <c r="J26">
        <v>0</v>
      </c>
      <c r="K26">
        <v>14.484999999999999</v>
      </c>
      <c r="L26">
        <v>1.2850000000000001</v>
      </c>
      <c r="M26">
        <v>0</v>
      </c>
      <c r="N26">
        <v>0</v>
      </c>
      <c r="O26">
        <v>0</v>
      </c>
      <c r="P26">
        <v>0</v>
      </c>
      <c r="Q26">
        <v>39.534999999999997</v>
      </c>
      <c r="R26">
        <v>13.26</v>
      </c>
      <c r="S26">
        <v>3.8650000000000002</v>
      </c>
      <c r="T26">
        <v>0.6</v>
      </c>
      <c r="U26">
        <v>3.6949999999999998</v>
      </c>
      <c r="V26">
        <v>0.32500000000000001</v>
      </c>
      <c r="W26">
        <v>0</v>
      </c>
      <c r="AA26">
        <f>VLOOKUP(B26,'Master Sheet'!B$2:B$184,1,FALSE)</f>
        <v>4734417</v>
      </c>
      <c r="AH26">
        <v>761100</v>
      </c>
    </row>
    <row r="27" spans="1:34" x14ac:dyDescent="0.25">
      <c r="A27" t="s">
        <v>154</v>
      </c>
      <c r="B27">
        <v>4959911</v>
      </c>
      <c r="C27">
        <v>0.58499999999999996</v>
      </c>
      <c r="D27">
        <v>0</v>
      </c>
      <c r="E27">
        <v>0.32499999999999996</v>
      </c>
      <c r="F27">
        <v>2.4649999999999999</v>
      </c>
      <c r="G27">
        <v>0</v>
      </c>
      <c r="H27">
        <v>0</v>
      </c>
      <c r="I27">
        <v>25.695</v>
      </c>
      <c r="J27">
        <v>0</v>
      </c>
      <c r="K27">
        <v>36.1</v>
      </c>
      <c r="L27">
        <v>8.745000000000001</v>
      </c>
      <c r="M27">
        <v>3.0549999999999997</v>
      </c>
      <c r="N27">
        <v>0.46500000000000002</v>
      </c>
      <c r="O27">
        <v>0</v>
      </c>
      <c r="P27">
        <v>0.54</v>
      </c>
      <c r="Q27">
        <v>120.94499999999999</v>
      </c>
      <c r="R27">
        <v>59.94</v>
      </c>
      <c r="S27">
        <v>47.234999999999999</v>
      </c>
      <c r="T27">
        <v>2.3499999999999996</v>
      </c>
      <c r="U27">
        <v>15.115</v>
      </c>
      <c r="V27">
        <v>1.5</v>
      </c>
      <c r="W27">
        <v>0.155</v>
      </c>
      <c r="AA27">
        <f>VLOOKUP(B27,'Master Sheet'!B$2:B$184,1,FALSE)</f>
        <v>4959911</v>
      </c>
      <c r="AH27">
        <v>206363</v>
      </c>
    </row>
    <row r="28" spans="1:34" x14ac:dyDescent="0.25">
      <c r="A28" t="s">
        <v>155</v>
      </c>
      <c r="B28">
        <v>11239147</v>
      </c>
      <c r="C28">
        <v>0</v>
      </c>
      <c r="D28">
        <v>0</v>
      </c>
      <c r="E28">
        <v>0</v>
      </c>
      <c r="F28">
        <v>1.0249999999999999</v>
      </c>
      <c r="G28">
        <v>0</v>
      </c>
      <c r="H28">
        <v>0</v>
      </c>
      <c r="I28">
        <v>2.5549999999999997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55.980000000000004</v>
      </c>
      <c r="R28">
        <v>14.129999999999999</v>
      </c>
      <c r="S28">
        <v>25.28</v>
      </c>
      <c r="T28">
        <v>0</v>
      </c>
      <c r="U28">
        <v>2.395</v>
      </c>
      <c r="V28">
        <v>0.32500000000000001</v>
      </c>
      <c r="W28">
        <v>0</v>
      </c>
      <c r="AA28">
        <f>VLOOKUP(B28,'Master Sheet'!B$2:B$184,1,FALSE)</f>
        <v>11239147</v>
      </c>
      <c r="AH28">
        <v>8073010</v>
      </c>
    </row>
    <row r="29" spans="1:34" x14ac:dyDescent="0.25">
      <c r="A29" t="s">
        <v>156</v>
      </c>
      <c r="B29">
        <v>7215440</v>
      </c>
      <c r="C29">
        <v>4.9849999999999994</v>
      </c>
      <c r="D29">
        <v>0</v>
      </c>
      <c r="E29">
        <v>0.05</v>
      </c>
      <c r="F29">
        <v>0.84499999999999997</v>
      </c>
      <c r="G29">
        <v>0.68</v>
      </c>
      <c r="H29">
        <v>0</v>
      </c>
      <c r="I29">
        <v>4.4450000000000003</v>
      </c>
      <c r="J29">
        <v>2.585</v>
      </c>
      <c r="K29">
        <v>40.855000000000004</v>
      </c>
      <c r="L29">
        <v>2</v>
      </c>
      <c r="M29">
        <v>0.24</v>
      </c>
      <c r="N29">
        <v>0.61</v>
      </c>
      <c r="O29">
        <v>0.77</v>
      </c>
      <c r="P29">
        <v>0.36</v>
      </c>
      <c r="Q29">
        <v>31.215000000000003</v>
      </c>
      <c r="R29">
        <v>12.75</v>
      </c>
      <c r="S29">
        <v>54.45</v>
      </c>
      <c r="T29">
        <v>0.79499999999999993</v>
      </c>
      <c r="U29">
        <v>2.08</v>
      </c>
      <c r="V29">
        <v>2.02</v>
      </c>
      <c r="W29">
        <v>0</v>
      </c>
      <c r="AA29">
        <f>VLOOKUP(B29,'Master Sheet'!B$2:B$184,1,FALSE)</f>
        <v>7215440</v>
      </c>
      <c r="AH29">
        <v>171098</v>
      </c>
    </row>
    <row r="30" spans="1:34" x14ac:dyDescent="0.25">
      <c r="A30" s="1" t="s">
        <v>157</v>
      </c>
      <c r="B30">
        <v>1424090</v>
      </c>
      <c r="C30">
        <v>2.0699999999999998</v>
      </c>
      <c r="D30">
        <v>0</v>
      </c>
      <c r="E30">
        <v>0</v>
      </c>
      <c r="F30">
        <v>1.32</v>
      </c>
      <c r="G30">
        <v>0</v>
      </c>
      <c r="H30">
        <v>0</v>
      </c>
      <c r="I30">
        <v>0.84</v>
      </c>
      <c r="J30">
        <v>0.46</v>
      </c>
      <c r="K30">
        <v>0</v>
      </c>
      <c r="L30">
        <v>0.69</v>
      </c>
      <c r="M30">
        <v>0</v>
      </c>
      <c r="N30">
        <v>0</v>
      </c>
      <c r="O30">
        <v>0</v>
      </c>
      <c r="P30">
        <v>0</v>
      </c>
      <c r="Q30">
        <v>9.42</v>
      </c>
      <c r="R30">
        <v>6.53</v>
      </c>
      <c r="S30">
        <v>46.519999999999996</v>
      </c>
      <c r="T30">
        <v>0.49</v>
      </c>
      <c r="U30">
        <v>3.6150000000000002</v>
      </c>
      <c r="V30">
        <v>0.65</v>
      </c>
      <c r="W30">
        <v>0</v>
      </c>
      <c r="AA30" t="e">
        <f>VLOOKUP(B30,'Master Sheet'!B$2:B$184,1,FALSE)</f>
        <v>#N/A</v>
      </c>
      <c r="AH30">
        <v>8125410</v>
      </c>
    </row>
    <row r="31" spans="1:34" x14ac:dyDescent="0.25">
      <c r="A31" t="s">
        <v>158</v>
      </c>
      <c r="B31">
        <v>4831380</v>
      </c>
      <c r="C31">
        <v>1.0349999999999999</v>
      </c>
      <c r="D31">
        <v>0</v>
      </c>
      <c r="E31">
        <v>0</v>
      </c>
      <c r="F31">
        <v>1.54</v>
      </c>
      <c r="G31">
        <v>0</v>
      </c>
      <c r="H31">
        <v>0</v>
      </c>
      <c r="I31">
        <v>6.2949999999999999</v>
      </c>
      <c r="J31">
        <v>0.46</v>
      </c>
      <c r="K31">
        <v>0.435</v>
      </c>
      <c r="L31">
        <v>2.0449999999999999</v>
      </c>
      <c r="M31">
        <v>0</v>
      </c>
      <c r="N31">
        <v>0</v>
      </c>
      <c r="O31">
        <v>0.77</v>
      </c>
      <c r="P31">
        <v>0</v>
      </c>
      <c r="Q31">
        <v>75.655000000000001</v>
      </c>
      <c r="R31">
        <v>14.86</v>
      </c>
      <c r="S31">
        <v>17.545000000000002</v>
      </c>
      <c r="T31">
        <v>0.49</v>
      </c>
      <c r="U31">
        <v>0.6100000000000001</v>
      </c>
      <c r="V31">
        <v>0.65</v>
      </c>
      <c r="W31">
        <v>0</v>
      </c>
      <c r="AA31">
        <f>VLOOKUP(B31,'Master Sheet'!B$2:B$184,1,FALSE)</f>
        <v>4831380</v>
      </c>
      <c r="AH31">
        <v>8135049</v>
      </c>
    </row>
    <row r="32" spans="1:34" x14ac:dyDescent="0.25">
      <c r="A32" t="s">
        <v>159</v>
      </c>
      <c r="B32">
        <v>10500257</v>
      </c>
      <c r="C32">
        <v>1.0349999999999999</v>
      </c>
      <c r="D32">
        <v>0</v>
      </c>
      <c r="E32">
        <v>0</v>
      </c>
      <c r="F32">
        <v>0.46</v>
      </c>
      <c r="G32">
        <v>0</v>
      </c>
      <c r="H32">
        <v>0</v>
      </c>
      <c r="I32">
        <v>4.6500000000000004</v>
      </c>
      <c r="J32">
        <v>0</v>
      </c>
      <c r="K32">
        <v>10.815</v>
      </c>
      <c r="L32">
        <v>1.3900000000000001</v>
      </c>
      <c r="M32">
        <v>0</v>
      </c>
      <c r="N32">
        <v>0</v>
      </c>
      <c r="O32">
        <v>0</v>
      </c>
      <c r="P32">
        <v>0</v>
      </c>
      <c r="Q32">
        <v>28.02</v>
      </c>
      <c r="R32">
        <v>14.379999999999999</v>
      </c>
      <c r="S32">
        <v>16.914999999999999</v>
      </c>
      <c r="T32">
        <v>0.57999999999999996</v>
      </c>
      <c r="U32">
        <v>14.97</v>
      </c>
      <c r="V32">
        <v>0.32500000000000001</v>
      </c>
      <c r="W32">
        <v>0</v>
      </c>
      <c r="AA32">
        <f>VLOOKUP(B32,'Master Sheet'!B$2:B$184,1,FALSE)</f>
        <v>10500257</v>
      </c>
      <c r="AH32">
        <v>781236</v>
      </c>
    </row>
    <row r="33" spans="1:34" x14ac:dyDescent="0.25">
      <c r="A33" t="s">
        <v>160</v>
      </c>
      <c r="B33">
        <v>2319014</v>
      </c>
      <c r="C33">
        <v>8.125</v>
      </c>
      <c r="D33">
        <v>0</v>
      </c>
      <c r="E33">
        <v>0.11499999999999999</v>
      </c>
      <c r="F33">
        <v>2.73</v>
      </c>
      <c r="G33">
        <v>1.5349999999999999</v>
      </c>
      <c r="H33">
        <v>0</v>
      </c>
      <c r="I33">
        <v>12.475</v>
      </c>
      <c r="J33">
        <v>0.46</v>
      </c>
      <c r="K33">
        <v>10.135</v>
      </c>
      <c r="L33">
        <v>13.385000000000002</v>
      </c>
      <c r="M33">
        <v>0.64500000000000002</v>
      </c>
      <c r="N33">
        <v>0.745</v>
      </c>
      <c r="O33">
        <v>15.465</v>
      </c>
      <c r="P33">
        <v>0</v>
      </c>
      <c r="Q33">
        <v>63.14</v>
      </c>
      <c r="R33">
        <v>48.06</v>
      </c>
      <c r="S33">
        <v>105.47999999999999</v>
      </c>
      <c r="T33">
        <v>3.9950000000000001</v>
      </c>
      <c r="U33">
        <v>42.105000000000004</v>
      </c>
      <c r="V33">
        <v>1.7050000000000001</v>
      </c>
      <c r="W33">
        <v>1.345</v>
      </c>
      <c r="AA33">
        <f>VLOOKUP(B33,'Master Sheet'!B$2:B$184,1,FALSE)</f>
        <v>2319014</v>
      </c>
      <c r="AH33">
        <v>8133455</v>
      </c>
    </row>
    <row r="34" spans="1:34" x14ac:dyDescent="0.25">
      <c r="A34" t="s">
        <v>161</v>
      </c>
      <c r="B34">
        <v>4892072</v>
      </c>
      <c r="C34">
        <v>11.555</v>
      </c>
      <c r="D34">
        <v>77.14</v>
      </c>
      <c r="E34">
        <v>1.3</v>
      </c>
      <c r="F34">
        <v>8.4</v>
      </c>
      <c r="G34">
        <v>6.67</v>
      </c>
      <c r="H34">
        <v>25.98</v>
      </c>
      <c r="I34">
        <v>25.045000000000002</v>
      </c>
      <c r="J34">
        <v>2.1949999999999998</v>
      </c>
      <c r="K34">
        <v>29.78</v>
      </c>
      <c r="L34">
        <v>4.6099999999999994</v>
      </c>
      <c r="M34">
        <v>1.23</v>
      </c>
      <c r="N34">
        <v>17.465</v>
      </c>
      <c r="O34">
        <v>34.540000000000006</v>
      </c>
      <c r="P34">
        <v>17.254999999999999</v>
      </c>
      <c r="Q34">
        <v>188.1</v>
      </c>
      <c r="R34">
        <v>50.784999999999997</v>
      </c>
      <c r="S34">
        <v>69.914999999999992</v>
      </c>
      <c r="T34">
        <v>2.16</v>
      </c>
      <c r="U34">
        <v>50.435000000000002</v>
      </c>
      <c r="V34">
        <v>8.6000000000000014</v>
      </c>
      <c r="W34">
        <v>9.98</v>
      </c>
      <c r="AA34">
        <f>VLOOKUP(B34,'Master Sheet'!B$2:B$184,1,FALSE)</f>
        <v>4892072</v>
      </c>
      <c r="AH34">
        <v>555280</v>
      </c>
    </row>
    <row r="35" spans="1:34" x14ac:dyDescent="0.25">
      <c r="A35" t="s">
        <v>162</v>
      </c>
      <c r="B35">
        <v>5016710</v>
      </c>
      <c r="C35">
        <v>4.335</v>
      </c>
      <c r="D35">
        <v>1.8800000000000001</v>
      </c>
      <c r="E35">
        <v>0.14000000000000001</v>
      </c>
      <c r="F35">
        <v>8.51</v>
      </c>
      <c r="G35">
        <v>1.47</v>
      </c>
      <c r="H35">
        <v>8.5150000000000006</v>
      </c>
      <c r="I35">
        <v>2.13</v>
      </c>
      <c r="J35">
        <v>2.9449999999999998</v>
      </c>
      <c r="K35">
        <v>3.5199999999999996</v>
      </c>
      <c r="L35">
        <v>2.1149999999999998</v>
      </c>
      <c r="M35">
        <v>0.60499999999999998</v>
      </c>
      <c r="N35">
        <v>1.87</v>
      </c>
      <c r="O35">
        <v>2.9699999999999998</v>
      </c>
      <c r="P35">
        <v>0.89999999999999991</v>
      </c>
      <c r="Q35">
        <v>238.65</v>
      </c>
      <c r="R35">
        <v>5.6300000000000008</v>
      </c>
      <c r="S35">
        <v>17.715</v>
      </c>
      <c r="T35">
        <v>0</v>
      </c>
      <c r="U35">
        <v>0</v>
      </c>
      <c r="V35">
        <v>2.9450000000000003</v>
      </c>
      <c r="W35">
        <v>0</v>
      </c>
      <c r="AA35">
        <f>VLOOKUP(B35,'Master Sheet'!B$2:B$184,1,FALSE)</f>
        <v>5016710</v>
      </c>
      <c r="AH35">
        <v>597102</v>
      </c>
    </row>
    <row r="36" spans="1:34" x14ac:dyDescent="0.25">
      <c r="A36" t="s">
        <v>163</v>
      </c>
      <c r="B36">
        <v>4693592</v>
      </c>
      <c r="C36">
        <v>2.4749999999999996</v>
      </c>
      <c r="D36">
        <v>0</v>
      </c>
      <c r="E36">
        <v>0</v>
      </c>
      <c r="F36">
        <v>0.95</v>
      </c>
      <c r="G36">
        <v>0</v>
      </c>
      <c r="H36">
        <v>0</v>
      </c>
      <c r="I36">
        <v>10.805</v>
      </c>
      <c r="J36">
        <v>0</v>
      </c>
      <c r="K36">
        <v>7.57</v>
      </c>
      <c r="L36">
        <v>3.645</v>
      </c>
      <c r="M36">
        <v>0</v>
      </c>
      <c r="N36">
        <v>0</v>
      </c>
      <c r="O36">
        <v>0</v>
      </c>
      <c r="P36">
        <v>0</v>
      </c>
      <c r="Q36">
        <v>39.760000000000005</v>
      </c>
      <c r="R36">
        <v>25.38</v>
      </c>
      <c r="S36">
        <v>13.07</v>
      </c>
      <c r="T36">
        <v>0.85000000000000009</v>
      </c>
      <c r="U36">
        <v>14.05</v>
      </c>
      <c r="V36">
        <v>0.65</v>
      </c>
      <c r="W36">
        <v>0</v>
      </c>
      <c r="AA36">
        <f>VLOOKUP(B36,'Master Sheet'!B$2:B$184,1,FALSE)</f>
        <v>4693592</v>
      </c>
      <c r="AH36">
        <v>8032073</v>
      </c>
    </row>
    <row r="37" spans="1:34" x14ac:dyDescent="0.25">
      <c r="A37" t="s">
        <v>164</v>
      </c>
      <c r="B37">
        <v>784880</v>
      </c>
      <c r="C37">
        <v>0</v>
      </c>
      <c r="D37">
        <v>0</v>
      </c>
      <c r="E37">
        <v>0</v>
      </c>
      <c r="F37">
        <v>0.46</v>
      </c>
      <c r="G37">
        <v>0</v>
      </c>
      <c r="H37">
        <v>0</v>
      </c>
      <c r="I37">
        <v>2.34</v>
      </c>
      <c r="J37">
        <v>0</v>
      </c>
      <c r="K37">
        <v>13.114999999999998</v>
      </c>
      <c r="L37">
        <v>1.31</v>
      </c>
      <c r="M37">
        <v>0</v>
      </c>
      <c r="N37">
        <v>0</v>
      </c>
      <c r="O37">
        <v>0</v>
      </c>
      <c r="P37">
        <v>0</v>
      </c>
      <c r="Q37">
        <v>37.67</v>
      </c>
      <c r="R37">
        <v>9.4</v>
      </c>
      <c r="S37">
        <v>12.635</v>
      </c>
      <c r="T37">
        <v>0.245</v>
      </c>
      <c r="U37">
        <v>0.62</v>
      </c>
      <c r="V37">
        <v>0</v>
      </c>
      <c r="W37">
        <v>0</v>
      </c>
      <c r="AA37">
        <f>VLOOKUP(B37,'Master Sheet'!B$2:B$184,1,FALSE)</f>
        <v>784880</v>
      </c>
      <c r="AH37">
        <v>194964</v>
      </c>
    </row>
    <row r="38" spans="1:34" x14ac:dyDescent="0.25">
      <c r="A38" t="s">
        <v>165</v>
      </c>
      <c r="B38">
        <v>5172348</v>
      </c>
      <c r="C38">
        <v>2.0699999999999998</v>
      </c>
      <c r="D38">
        <v>0</v>
      </c>
      <c r="E38">
        <v>0</v>
      </c>
      <c r="F38">
        <v>9.82</v>
      </c>
      <c r="G38">
        <v>1.415</v>
      </c>
      <c r="H38">
        <v>0</v>
      </c>
      <c r="I38">
        <v>6.4</v>
      </c>
      <c r="J38">
        <v>0</v>
      </c>
      <c r="K38">
        <v>0.87</v>
      </c>
      <c r="L38">
        <v>2.8200000000000003</v>
      </c>
      <c r="M38">
        <v>0</v>
      </c>
      <c r="N38">
        <v>2.0049999999999999</v>
      </c>
      <c r="O38">
        <v>6.5350000000000001</v>
      </c>
      <c r="P38">
        <v>0</v>
      </c>
      <c r="Q38">
        <v>532.98500000000001</v>
      </c>
      <c r="R38">
        <v>17.630000000000003</v>
      </c>
      <c r="S38">
        <v>25.425000000000001</v>
      </c>
      <c r="T38">
        <v>0</v>
      </c>
      <c r="U38">
        <v>6.91</v>
      </c>
      <c r="V38">
        <v>2.9450000000000003</v>
      </c>
      <c r="W38">
        <v>0.99</v>
      </c>
      <c r="AA38">
        <f>VLOOKUP(B38,'Master Sheet'!B$2:B$184,1,FALSE)</f>
        <v>5172348</v>
      </c>
      <c r="AH38">
        <v>614823</v>
      </c>
    </row>
    <row r="39" spans="1:34" x14ac:dyDescent="0.25">
      <c r="A39" t="s">
        <v>166</v>
      </c>
      <c r="B39">
        <v>4816944</v>
      </c>
      <c r="C39">
        <v>0</v>
      </c>
      <c r="D39">
        <v>0</v>
      </c>
      <c r="E39">
        <v>0</v>
      </c>
      <c r="F39">
        <v>1.175</v>
      </c>
      <c r="G39">
        <v>0</v>
      </c>
      <c r="H39">
        <v>0</v>
      </c>
      <c r="I39">
        <v>6.2949999999999999</v>
      </c>
      <c r="J39">
        <v>0</v>
      </c>
      <c r="K39">
        <v>1.835</v>
      </c>
      <c r="L39">
        <v>0.59499999999999997</v>
      </c>
      <c r="M39">
        <v>0</v>
      </c>
      <c r="N39">
        <v>0</v>
      </c>
      <c r="O39">
        <v>0</v>
      </c>
      <c r="P39">
        <v>0</v>
      </c>
      <c r="Q39">
        <v>53.61</v>
      </c>
      <c r="R39">
        <v>21.58</v>
      </c>
      <c r="S39">
        <v>19.505000000000003</v>
      </c>
      <c r="T39">
        <v>0.13</v>
      </c>
      <c r="U39">
        <v>6.9550000000000001</v>
      </c>
      <c r="V39">
        <v>0</v>
      </c>
      <c r="W39">
        <v>0</v>
      </c>
      <c r="AA39">
        <f>VLOOKUP(B39,'Master Sheet'!B$2:B$184,1,FALSE)</f>
        <v>4816944</v>
      </c>
      <c r="AH39">
        <v>8004567</v>
      </c>
    </row>
    <row r="40" spans="1:34" x14ac:dyDescent="0.25">
      <c r="A40" t="s">
        <v>167</v>
      </c>
      <c r="B40">
        <v>3066280</v>
      </c>
      <c r="C40">
        <v>4.2050000000000001</v>
      </c>
      <c r="D40">
        <v>2.64</v>
      </c>
      <c r="E40">
        <v>0.05</v>
      </c>
      <c r="F40">
        <v>2.355</v>
      </c>
      <c r="G40">
        <v>0.8</v>
      </c>
      <c r="H40">
        <v>1.0249999999999999</v>
      </c>
      <c r="I40">
        <v>60.76</v>
      </c>
      <c r="J40">
        <v>2.1949999999999998</v>
      </c>
      <c r="K40">
        <v>92.444999999999993</v>
      </c>
      <c r="L40">
        <v>3.9299999999999997</v>
      </c>
      <c r="M40">
        <v>5.0949999999999998</v>
      </c>
      <c r="N40">
        <v>1.49</v>
      </c>
      <c r="O40">
        <v>3.66</v>
      </c>
      <c r="P40">
        <v>1.08</v>
      </c>
      <c r="Q40">
        <v>102.065</v>
      </c>
      <c r="R40">
        <v>144.45499999999998</v>
      </c>
      <c r="S40">
        <v>68.974999999999994</v>
      </c>
      <c r="T40">
        <v>1.865</v>
      </c>
      <c r="U40">
        <v>35.185000000000002</v>
      </c>
      <c r="V40">
        <v>2.74</v>
      </c>
      <c r="W40">
        <v>2.335</v>
      </c>
      <c r="AA40">
        <f>VLOOKUP(B40,'Master Sheet'!B$2:B$184,1,FALSE)</f>
        <v>3066280</v>
      </c>
      <c r="AH40">
        <v>177012</v>
      </c>
    </row>
    <row r="41" spans="1:34" x14ac:dyDescent="0.25">
      <c r="A41" t="s">
        <v>168</v>
      </c>
      <c r="B41">
        <v>6591621</v>
      </c>
      <c r="C41">
        <v>1.0349999999999999</v>
      </c>
      <c r="D41">
        <v>14.19</v>
      </c>
      <c r="E41">
        <v>0.19</v>
      </c>
      <c r="F41">
        <v>2.915</v>
      </c>
      <c r="G41">
        <v>0.55500000000000005</v>
      </c>
      <c r="H41">
        <v>2.9249999999999998</v>
      </c>
      <c r="I41">
        <v>11.190000000000001</v>
      </c>
      <c r="J41">
        <v>0</v>
      </c>
      <c r="K41">
        <v>41.045000000000002</v>
      </c>
      <c r="L41">
        <v>9.57</v>
      </c>
      <c r="M41">
        <v>1.4650000000000001</v>
      </c>
      <c r="N41">
        <v>3.02</v>
      </c>
      <c r="O41">
        <v>6.7650000000000006</v>
      </c>
      <c r="P41">
        <v>1.08</v>
      </c>
      <c r="Q41">
        <v>76.414999999999992</v>
      </c>
      <c r="R41">
        <v>81.819999999999993</v>
      </c>
      <c r="S41">
        <v>27.97</v>
      </c>
      <c r="T41">
        <v>5.67</v>
      </c>
      <c r="U41">
        <v>67.05</v>
      </c>
      <c r="V41">
        <v>1.91</v>
      </c>
      <c r="W41">
        <v>0.61499999999999999</v>
      </c>
      <c r="AA41">
        <f>VLOOKUP(B41,'Master Sheet'!B$2:B$184,1,FALSE)</f>
        <v>6591621</v>
      </c>
      <c r="AH41">
        <v>699775</v>
      </c>
    </row>
    <row r="42" spans="1:34" x14ac:dyDescent="0.25">
      <c r="A42" t="s">
        <v>169</v>
      </c>
      <c r="B42">
        <v>4943771</v>
      </c>
      <c r="C42">
        <v>2.0299999999999998</v>
      </c>
      <c r="D42">
        <v>3.59</v>
      </c>
      <c r="E42">
        <v>0</v>
      </c>
      <c r="F42">
        <v>5</v>
      </c>
      <c r="G42">
        <v>0.56000000000000005</v>
      </c>
      <c r="H42">
        <v>2.8149999999999999</v>
      </c>
      <c r="I42">
        <v>6.3900000000000006</v>
      </c>
      <c r="J42">
        <v>0.51</v>
      </c>
      <c r="K42">
        <v>16.555</v>
      </c>
      <c r="L42">
        <v>4.8</v>
      </c>
      <c r="M42">
        <v>0.51</v>
      </c>
      <c r="N42">
        <v>1.48</v>
      </c>
      <c r="O42">
        <v>1.835</v>
      </c>
      <c r="P42">
        <v>0.55499999999999994</v>
      </c>
      <c r="Q42">
        <v>200.52499999999998</v>
      </c>
      <c r="R42">
        <v>12.66</v>
      </c>
      <c r="S42">
        <v>59.82</v>
      </c>
      <c r="T42">
        <v>3.4350000000000001</v>
      </c>
      <c r="U42">
        <v>23.115000000000002</v>
      </c>
      <c r="V42">
        <v>1.595</v>
      </c>
      <c r="W42">
        <v>0</v>
      </c>
      <c r="AA42">
        <f>VLOOKUP(B42,'Master Sheet'!B$2:B$184,1,FALSE)</f>
        <v>4943771</v>
      </c>
      <c r="AH42">
        <v>494282</v>
      </c>
    </row>
    <row r="43" spans="1:34" x14ac:dyDescent="0.25">
      <c r="A43" s="1" t="s">
        <v>170</v>
      </c>
      <c r="B43">
        <v>5104137</v>
      </c>
      <c r="C43">
        <v>0</v>
      </c>
      <c r="D43">
        <v>0</v>
      </c>
      <c r="E43">
        <v>0</v>
      </c>
      <c r="F43">
        <v>4.6400000000000006</v>
      </c>
      <c r="G43">
        <v>0.42500000000000004</v>
      </c>
      <c r="H43">
        <v>0</v>
      </c>
      <c r="I43">
        <v>3.1799999999999997</v>
      </c>
      <c r="J43">
        <v>7.4999999999999997E-2</v>
      </c>
      <c r="K43">
        <v>30.585000000000001</v>
      </c>
      <c r="L43">
        <v>1.01</v>
      </c>
      <c r="M43">
        <v>0</v>
      </c>
      <c r="N43">
        <v>0.63500000000000001</v>
      </c>
      <c r="O43">
        <v>0</v>
      </c>
      <c r="P43">
        <v>0.38</v>
      </c>
      <c r="Q43">
        <v>154.97499999999999</v>
      </c>
      <c r="R43">
        <v>6.6</v>
      </c>
      <c r="S43">
        <v>31.774999999999999</v>
      </c>
      <c r="T43">
        <v>0</v>
      </c>
      <c r="U43">
        <v>0</v>
      </c>
      <c r="V43">
        <v>1.07</v>
      </c>
      <c r="W43">
        <v>0</v>
      </c>
      <c r="AA43" t="e">
        <f>VLOOKUP(B43,'Master Sheet'!B$2:B$184,1,FALSE)</f>
        <v>#N/A</v>
      </c>
      <c r="AH43">
        <v>457084</v>
      </c>
    </row>
    <row r="44" spans="1:34" x14ac:dyDescent="0.25">
      <c r="A44" t="s">
        <v>171</v>
      </c>
      <c r="B44">
        <v>7247980</v>
      </c>
      <c r="C44">
        <v>0.88</v>
      </c>
      <c r="D44">
        <v>0</v>
      </c>
      <c r="E44">
        <v>0</v>
      </c>
      <c r="F44">
        <v>2.4500000000000002</v>
      </c>
      <c r="G44">
        <v>0</v>
      </c>
      <c r="H44">
        <v>0</v>
      </c>
      <c r="I44">
        <v>2.84</v>
      </c>
      <c r="J44">
        <v>7.4999999999999997E-2</v>
      </c>
      <c r="K44">
        <v>4.5</v>
      </c>
      <c r="L44">
        <v>6.6300000000000008</v>
      </c>
      <c r="M44">
        <v>0</v>
      </c>
      <c r="N44">
        <v>0</v>
      </c>
      <c r="O44">
        <v>0</v>
      </c>
      <c r="P44">
        <v>0.19</v>
      </c>
      <c r="Q44">
        <v>98.634999999999991</v>
      </c>
      <c r="R44">
        <v>6.6999999999999993</v>
      </c>
      <c r="S44">
        <v>62.365000000000002</v>
      </c>
      <c r="T44">
        <v>1.1600000000000001</v>
      </c>
      <c r="U44">
        <v>4.22</v>
      </c>
      <c r="V44">
        <v>0.53</v>
      </c>
      <c r="W44">
        <v>0</v>
      </c>
      <c r="AA44">
        <f>VLOOKUP(B44,'Master Sheet'!B$2:B$184,1,FALSE)</f>
        <v>7247980</v>
      </c>
      <c r="AH44">
        <v>545008</v>
      </c>
    </row>
    <row r="45" spans="1:34" x14ac:dyDescent="0.25">
      <c r="A45" t="s">
        <v>172</v>
      </c>
      <c r="B45">
        <v>4975517</v>
      </c>
      <c r="C45">
        <v>0.88</v>
      </c>
      <c r="D45">
        <v>0</v>
      </c>
      <c r="E45">
        <v>5.0000000000000001E-3</v>
      </c>
      <c r="F45">
        <v>2.4850000000000003</v>
      </c>
      <c r="G45">
        <v>0.69</v>
      </c>
      <c r="H45">
        <v>0</v>
      </c>
      <c r="I45">
        <v>7.5849999999999991</v>
      </c>
      <c r="J45">
        <v>0.87</v>
      </c>
      <c r="K45">
        <v>2.875</v>
      </c>
      <c r="L45">
        <v>0.92999999999999994</v>
      </c>
      <c r="M45">
        <v>0</v>
      </c>
      <c r="N45">
        <v>1.48</v>
      </c>
      <c r="O45">
        <v>0</v>
      </c>
      <c r="P45">
        <v>1.24</v>
      </c>
      <c r="Q45">
        <v>70.62</v>
      </c>
      <c r="R45">
        <v>8.1750000000000007</v>
      </c>
      <c r="S45">
        <v>15.86</v>
      </c>
      <c r="T45">
        <v>0</v>
      </c>
      <c r="U45">
        <v>0</v>
      </c>
      <c r="V45">
        <v>0.89</v>
      </c>
      <c r="W45">
        <v>0</v>
      </c>
      <c r="AA45">
        <f>VLOOKUP(B45,'Master Sheet'!B$2:B$184,1,FALSE)</f>
        <v>4975517</v>
      </c>
      <c r="AH45">
        <v>68601</v>
      </c>
    </row>
    <row r="46" spans="1:34" x14ac:dyDescent="0.25">
      <c r="A46" t="s">
        <v>173</v>
      </c>
      <c r="B46">
        <v>5031909</v>
      </c>
      <c r="C46">
        <v>0.44</v>
      </c>
      <c r="D46">
        <v>0</v>
      </c>
      <c r="E46">
        <v>0</v>
      </c>
      <c r="F46">
        <v>3.4050000000000002</v>
      </c>
      <c r="G46">
        <v>0.69</v>
      </c>
      <c r="H46">
        <v>0</v>
      </c>
      <c r="I46">
        <v>1.28</v>
      </c>
      <c r="J46">
        <v>0.51</v>
      </c>
      <c r="K46">
        <v>0</v>
      </c>
      <c r="L46">
        <v>0.08</v>
      </c>
      <c r="M46">
        <v>0</v>
      </c>
      <c r="N46">
        <v>0.93</v>
      </c>
      <c r="O46">
        <v>0</v>
      </c>
      <c r="P46">
        <v>0.9</v>
      </c>
      <c r="Q46">
        <v>111.14</v>
      </c>
      <c r="R46">
        <v>4.5600000000000005</v>
      </c>
      <c r="S46">
        <v>21.96</v>
      </c>
      <c r="T46">
        <v>0</v>
      </c>
      <c r="U46">
        <v>0</v>
      </c>
      <c r="V46">
        <v>1.2450000000000001</v>
      </c>
      <c r="W46">
        <v>0</v>
      </c>
      <c r="AA46">
        <f>VLOOKUP(B46,'Master Sheet'!B$2:B$184,1,FALSE)</f>
        <v>5031909</v>
      </c>
      <c r="AH46">
        <v>628432</v>
      </c>
    </row>
    <row r="47" spans="1:34" x14ac:dyDescent="0.25">
      <c r="A47" t="s">
        <v>174</v>
      </c>
      <c r="B47">
        <v>11379494</v>
      </c>
      <c r="C47">
        <v>0.44</v>
      </c>
      <c r="D47">
        <v>0</v>
      </c>
      <c r="E47">
        <v>0</v>
      </c>
      <c r="F47">
        <v>14.440000000000001</v>
      </c>
      <c r="G47">
        <v>0.56000000000000005</v>
      </c>
      <c r="H47">
        <v>0</v>
      </c>
      <c r="I47">
        <v>3.52</v>
      </c>
      <c r="J47">
        <v>0</v>
      </c>
      <c r="K47">
        <v>0</v>
      </c>
      <c r="L47">
        <v>0.76</v>
      </c>
      <c r="M47">
        <v>0</v>
      </c>
      <c r="N47">
        <v>0.93</v>
      </c>
      <c r="O47">
        <v>0</v>
      </c>
      <c r="P47">
        <v>0</v>
      </c>
      <c r="Q47">
        <v>429.82</v>
      </c>
      <c r="R47">
        <v>8.89</v>
      </c>
      <c r="S47">
        <v>33.745000000000005</v>
      </c>
      <c r="T47">
        <v>0</v>
      </c>
      <c r="U47">
        <v>1.0899999999999999</v>
      </c>
      <c r="V47">
        <v>2.12</v>
      </c>
      <c r="W47">
        <v>0</v>
      </c>
      <c r="AA47">
        <f>VLOOKUP(B47,'Master Sheet'!B$2:B$184,1,FALSE)</f>
        <v>11379494</v>
      </c>
      <c r="AH47">
        <v>89068</v>
      </c>
    </row>
    <row r="48" spans="1:34" x14ac:dyDescent="0.25">
      <c r="A48" t="s">
        <v>175</v>
      </c>
      <c r="B48">
        <v>4875507</v>
      </c>
      <c r="C48">
        <v>0.44</v>
      </c>
      <c r="D48">
        <v>0</v>
      </c>
      <c r="E48">
        <v>0</v>
      </c>
      <c r="F48">
        <v>1.71</v>
      </c>
      <c r="G48">
        <v>0</v>
      </c>
      <c r="H48">
        <v>0</v>
      </c>
      <c r="I48">
        <v>6.47</v>
      </c>
      <c r="J48">
        <v>7.4999999999999997E-2</v>
      </c>
      <c r="K48">
        <v>1.4450000000000001</v>
      </c>
      <c r="L48">
        <v>0</v>
      </c>
      <c r="M48">
        <v>0</v>
      </c>
      <c r="N48">
        <v>0</v>
      </c>
      <c r="O48">
        <v>0</v>
      </c>
      <c r="P48">
        <v>0.53500000000000003</v>
      </c>
      <c r="Q48">
        <v>56.58</v>
      </c>
      <c r="R48">
        <v>8.2349999999999994</v>
      </c>
      <c r="S48">
        <v>13.785</v>
      </c>
      <c r="T48">
        <v>3.83</v>
      </c>
      <c r="U48">
        <v>7.58</v>
      </c>
      <c r="V48">
        <v>0.62</v>
      </c>
      <c r="W48">
        <v>0</v>
      </c>
      <c r="AA48">
        <f>VLOOKUP(B48,'Master Sheet'!B$2:B$184,1,FALSE)</f>
        <v>4875507</v>
      </c>
      <c r="AH48">
        <v>96806</v>
      </c>
    </row>
    <row r="49" spans="1:34" x14ac:dyDescent="0.25">
      <c r="A49" t="s">
        <v>176</v>
      </c>
      <c r="B49" s="9">
        <v>4840472</v>
      </c>
      <c r="C49">
        <v>2.0299999999999998</v>
      </c>
      <c r="D49">
        <v>57.769999999999996</v>
      </c>
      <c r="E49">
        <v>0.505</v>
      </c>
      <c r="F49">
        <v>12.48</v>
      </c>
      <c r="G49">
        <v>6.63</v>
      </c>
      <c r="H49">
        <v>8.0449999999999999</v>
      </c>
      <c r="I49">
        <v>20.215</v>
      </c>
      <c r="J49">
        <v>2.8049999999999997</v>
      </c>
      <c r="K49">
        <v>43.92</v>
      </c>
      <c r="L49">
        <v>5.4849999999999994</v>
      </c>
      <c r="M49">
        <v>0.75</v>
      </c>
      <c r="N49">
        <v>13.685</v>
      </c>
      <c r="O49">
        <v>48.924999999999997</v>
      </c>
      <c r="P49">
        <v>4.2850000000000001</v>
      </c>
      <c r="Q49">
        <v>342.25</v>
      </c>
      <c r="R49">
        <v>11.93</v>
      </c>
      <c r="S49">
        <v>92.95</v>
      </c>
      <c r="T49">
        <v>0.14000000000000001</v>
      </c>
      <c r="U49">
        <v>26.254999999999999</v>
      </c>
      <c r="V49">
        <v>2.2999999999999998</v>
      </c>
      <c r="W49">
        <v>4.1850000000000005</v>
      </c>
      <c r="AA49">
        <f>VLOOKUP(B49,'Master Sheet'!B$2:B$184,1,FALSE)</f>
        <v>4840472</v>
      </c>
      <c r="AH49">
        <v>147090</v>
      </c>
    </row>
    <row r="50" spans="1:34" x14ac:dyDescent="0.25">
      <c r="A50" t="s">
        <v>177</v>
      </c>
      <c r="B50" s="10">
        <v>5063485</v>
      </c>
      <c r="C50">
        <v>0.44</v>
      </c>
      <c r="D50">
        <v>0</v>
      </c>
      <c r="E50">
        <v>0</v>
      </c>
      <c r="F50">
        <v>0.14499999999999999</v>
      </c>
      <c r="G50">
        <v>0</v>
      </c>
      <c r="H50">
        <v>0</v>
      </c>
      <c r="I50">
        <v>2.3450000000000002</v>
      </c>
      <c r="J50">
        <v>7.4999999999999997E-2</v>
      </c>
      <c r="K50">
        <v>1.0249999999999999</v>
      </c>
      <c r="L50">
        <v>0.18</v>
      </c>
      <c r="M50">
        <v>0</v>
      </c>
      <c r="N50">
        <v>0</v>
      </c>
      <c r="O50">
        <v>0</v>
      </c>
      <c r="P50">
        <v>0.19</v>
      </c>
      <c r="Q50">
        <v>14.14</v>
      </c>
      <c r="R50">
        <v>4.21</v>
      </c>
      <c r="S50">
        <v>11.345000000000001</v>
      </c>
      <c r="T50">
        <v>0</v>
      </c>
      <c r="U50">
        <v>0.185</v>
      </c>
      <c r="V50">
        <v>0.17499999999999999</v>
      </c>
      <c r="W50">
        <v>0</v>
      </c>
      <c r="AA50">
        <f>VLOOKUP(B50,'Master Sheet'!B$2:B$184,1,FALSE)</f>
        <v>5063485</v>
      </c>
      <c r="AH50">
        <v>162341</v>
      </c>
    </row>
    <row r="51" spans="1:34" x14ac:dyDescent="0.25">
      <c r="A51" t="s">
        <v>178</v>
      </c>
      <c r="B51" t="s">
        <v>179</v>
      </c>
      <c r="C51">
        <v>2.395</v>
      </c>
      <c r="D51">
        <v>18.02</v>
      </c>
      <c r="E51">
        <v>0.71499999999999997</v>
      </c>
      <c r="F51">
        <v>6.76</v>
      </c>
      <c r="G51">
        <v>3.6150000000000002</v>
      </c>
      <c r="H51">
        <v>18.880000000000003</v>
      </c>
      <c r="I51">
        <v>15.885</v>
      </c>
      <c r="J51">
        <v>4.2350000000000003</v>
      </c>
      <c r="K51">
        <v>24.97</v>
      </c>
      <c r="L51">
        <v>2.59</v>
      </c>
      <c r="M51">
        <v>1.38</v>
      </c>
      <c r="N51">
        <v>5.85</v>
      </c>
      <c r="O51">
        <v>19.93</v>
      </c>
      <c r="P51">
        <v>3.1850000000000001</v>
      </c>
      <c r="Q51">
        <v>94.15</v>
      </c>
      <c r="R51">
        <v>16.420000000000002</v>
      </c>
      <c r="S51">
        <v>24</v>
      </c>
      <c r="T51">
        <v>0.48499999999999999</v>
      </c>
      <c r="U51">
        <v>7.125</v>
      </c>
      <c r="V51">
        <v>3.5249999999999999</v>
      </c>
      <c r="W51">
        <v>3.145</v>
      </c>
      <c r="AA51" t="e">
        <f>VLOOKUP(B51,'Master Sheet'!B$2:B$184,1,FALSE)</f>
        <v>#N/A</v>
      </c>
      <c r="AH51">
        <v>450191</v>
      </c>
    </row>
    <row r="52" spans="1:34" x14ac:dyDescent="0.25">
      <c r="A52" t="s">
        <v>180</v>
      </c>
      <c r="B52">
        <v>5061837</v>
      </c>
      <c r="C52">
        <f>AVERAGE(C51,C53)</f>
        <v>2.8849999999999998</v>
      </c>
      <c r="D52">
        <f t="shared" ref="D52:W52" si="0">AVERAGE(D51,D53)</f>
        <v>19.079999999999998</v>
      </c>
      <c r="E52">
        <f t="shared" si="0"/>
        <v>0.74249999999999994</v>
      </c>
      <c r="F52">
        <f t="shared" si="0"/>
        <v>7.1824999999999992</v>
      </c>
      <c r="G52">
        <f t="shared" si="0"/>
        <v>3.7425000000000002</v>
      </c>
      <c r="H52">
        <f t="shared" si="0"/>
        <v>19.455000000000002</v>
      </c>
      <c r="I52">
        <f t="shared" si="0"/>
        <v>16.422499999999999</v>
      </c>
      <c r="J52">
        <f t="shared" si="0"/>
        <v>5.2825000000000006</v>
      </c>
      <c r="K52">
        <f t="shared" si="0"/>
        <v>25.06</v>
      </c>
      <c r="L52">
        <f t="shared" si="0"/>
        <v>2.7549999999999999</v>
      </c>
      <c r="M52">
        <f t="shared" si="0"/>
        <v>1.5125</v>
      </c>
      <c r="N52">
        <f t="shared" si="0"/>
        <v>5.8375000000000004</v>
      </c>
      <c r="O52">
        <f t="shared" si="0"/>
        <v>19.7075</v>
      </c>
      <c r="P52">
        <f t="shared" si="0"/>
        <v>3.0274999999999999</v>
      </c>
      <c r="Q52">
        <f t="shared" si="0"/>
        <v>100.48</v>
      </c>
      <c r="R52">
        <f t="shared" si="0"/>
        <v>17.6675</v>
      </c>
      <c r="S52">
        <f t="shared" si="0"/>
        <v>24.932500000000001</v>
      </c>
      <c r="T52">
        <f t="shared" si="0"/>
        <v>0.52</v>
      </c>
      <c r="U52">
        <f t="shared" si="0"/>
        <v>7.8475000000000001</v>
      </c>
      <c r="V52">
        <f t="shared" si="0"/>
        <v>3.61</v>
      </c>
      <c r="W52">
        <f t="shared" si="0"/>
        <v>3.335</v>
      </c>
      <c r="AA52">
        <f>VLOOKUP(B52,'Master Sheet'!B$2:B$184,1,FALSE)</f>
        <v>5061837</v>
      </c>
      <c r="AH52">
        <v>560874</v>
      </c>
    </row>
    <row r="53" spans="1:34" x14ac:dyDescent="0.25">
      <c r="A53" t="s">
        <v>181</v>
      </c>
      <c r="B53" t="s">
        <v>182</v>
      </c>
      <c r="C53">
        <v>3.375</v>
      </c>
      <c r="D53">
        <v>20.14</v>
      </c>
      <c r="E53">
        <v>0.77</v>
      </c>
      <c r="F53">
        <v>7.6049999999999995</v>
      </c>
      <c r="G53">
        <v>3.87</v>
      </c>
      <c r="H53">
        <v>20.03</v>
      </c>
      <c r="I53">
        <v>16.96</v>
      </c>
      <c r="J53">
        <v>6.33</v>
      </c>
      <c r="K53">
        <v>25.15</v>
      </c>
      <c r="L53">
        <v>2.92</v>
      </c>
      <c r="M53">
        <v>1.645</v>
      </c>
      <c r="N53">
        <v>5.8250000000000002</v>
      </c>
      <c r="O53">
        <v>19.484999999999999</v>
      </c>
      <c r="P53">
        <v>2.87</v>
      </c>
      <c r="Q53">
        <v>106.81</v>
      </c>
      <c r="R53">
        <v>18.914999999999999</v>
      </c>
      <c r="S53">
        <v>25.865000000000002</v>
      </c>
      <c r="T53">
        <v>0.55499999999999994</v>
      </c>
      <c r="U53">
        <v>8.57</v>
      </c>
      <c r="V53">
        <v>3.6949999999999998</v>
      </c>
      <c r="W53">
        <v>3.5250000000000004</v>
      </c>
      <c r="AA53" t="e">
        <f>VLOOKUP(B53,'Master Sheet'!B$2:B$184,1,FALSE)</f>
        <v>#N/A</v>
      </c>
      <c r="AH53">
        <v>8114106</v>
      </c>
    </row>
    <row r="54" spans="1:34" x14ac:dyDescent="0.25">
      <c r="A54" t="s">
        <v>183</v>
      </c>
      <c r="B54">
        <v>2908279</v>
      </c>
      <c r="C54">
        <v>0.88</v>
      </c>
      <c r="D54">
        <v>0</v>
      </c>
      <c r="E54">
        <v>0</v>
      </c>
      <c r="F54">
        <v>3.2549999999999999</v>
      </c>
      <c r="G54">
        <v>0</v>
      </c>
      <c r="H54">
        <v>0</v>
      </c>
      <c r="I54">
        <v>18.740000000000002</v>
      </c>
      <c r="J54">
        <v>7.4999999999999997E-2</v>
      </c>
      <c r="K54">
        <v>3.7</v>
      </c>
      <c r="L54">
        <v>3.4249999999999998</v>
      </c>
      <c r="M54">
        <v>0</v>
      </c>
      <c r="N54">
        <v>0.53</v>
      </c>
      <c r="O54">
        <v>0</v>
      </c>
      <c r="P54">
        <v>0</v>
      </c>
      <c r="Q54">
        <v>118.69499999999999</v>
      </c>
      <c r="R54">
        <v>34.854999999999997</v>
      </c>
      <c r="S54">
        <v>83.844999999999999</v>
      </c>
      <c r="T54">
        <v>2.835</v>
      </c>
      <c r="U54">
        <v>20.285</v>
      </c>
      <c r="V54">
        <v>0.71</v>
      </c>
      <c r="W54">
        <v>0</v>
      </c>
      <c r="AA54">
        <f>VLOOKUP(B54,'Master Sheet'!B$2:B$184,1,FALSE)</f>
        <v>2908279</v>
      </c>
      <c r="AH54">
        <v>8114115</v>
      </c>
    </row>
    <row r="55" spans="1:34" x14ac:dyDescent="0.25">
      <c r="A55" t="s">
        <v>184</v>
      </c>
      <c r="B55">
        <v>3387478</v>
      </c>
      <c r="C55">
        <v>0</v>
      </c>
      <c r="D55">
        <v>0</v>
      </c>
      <c r="E55">
        <v>0</v>
      </c>
      <c r="F55">
        <v>0.43999999999999995</v>
      </c>
      <c r="G55">
        <v>0</v>
      </c>
      <c r="H55">
        <v>0</v>
      </c>
      <c r="I55">
        <v>2.1550000000000002</v>
      </c>
      <c r="J55">
        <v>0.51</v>
      </c>
      <c r="K55">
        <v>0</v>
      </c>
      <c r="L55">
        <v>0.2</v>
      </c>
      <c r="M55">
        <v>0</v>
      </c>
      <c r="N55">
        <v>0</v>
      </c>
      <c r="O55">
        <v>0</v>
      </c>
      <c r="P55">
        <v>0</v>
      </c>
      <c r="Q55">
        <v>24.774999999999999</v>
      </c>
      <c r="R55">
        <v>5.59</v>
      </c>
      <c r="S55">
        <v>15.924999999999999</v>
      </c>
      <c r="T55">
        <v>0.22500000000000003</v>
      </c>
      <c r="U55">
        <v>5.1300000000000008</v>
      </c>
      <c r="V55">
        <v>0</v>
      </c>
      <c r="W55">
        <v>0</v>
      </c>
      <c r="AA55">
        <f>VLOOKUP(B55,'Master Sheet'!B$2:B$184,1,FALSE)</f>
        <v>3387478</v>
      </c>
      <c r="AH55">
        <v>593786</v>
      </c>
    </row>
    <row r="56" spans="1:34" x14ac:dyDescent="0.25">
      <c r="A56" t="s">
        <v>185</v>
      </c>
      <c r="B56">
        <v>4776562</v>
      </c>
      <c r="C56">
        <v>2.0299999999999998</v>
      </c>
      <c r="D56">
        <v>0</v>
      </c>
      <c r="E56">
        <v>0.51500000000000001</v>
      </c>
      <c r="F56">
        <v>3.99</v>
      </c>
      <c r="G56">
        <v>4.0049999999999999</v>
      </c>
      <c r="H56">
        <v>0</v>
      </c>
      <c r="I56">
        <v>7.74</v>
      </c>
      <c r="J56">
        <v>0.51</v>
      </c>
      <c r="K56">
        <v>16.91</v>
      </c>
      <c r="L56">
        <v>0.38</v>
      </c>
      <c r="M56">
        <v>1.3599999999999999</v>
      </c>
      <c r="N56">
        <v>3.34</v>
      </c>
      <c r="O56">
        <v>17.600000000000001</v>
      </c>
      <c r="P56">
        <v>0.9</v>
      </c>
      <c r="Q56">
        <v>37.475000000000001</v>
      </c>
      <c r="R56">
        <v>6.57</v>
      </c>
      <c r="S56">
        <v>24.22</v>
      </c>
      <c r="T56">
        <v>0</v>
      </c>
      <c r="U56">
        <v>0</v>
      </c>
      <c r="V56">
        <v>1.07</v>
      </c>
      <c r="W56">
        <v>2.4749999999999996</v>
      </c>
      <c r="AA56">
        <f>VLOOKUP(B56,'Master Sheet'!B$2:B$184,1,FALSE)</f>
        <v>4776562</v>
      </c>
      <c r="AH56">
        <v>453155</v>
      </c>
    </row>
    <row r="57" spans="1:34" x14ac:dyDescent="0.25">
      <c r="A57" s="1" t="s">
        <v>186</v>
      </c>
      <c r="B57">
        <v>562141</v>
      </c>
      <c r="C57">
        <v>0</v>
      </c>
      <c r="D57">
        <v>0</v>
      </c>
      <c r="E57">
        <v>0</v>
      </c>
      <c r="F57">
        <v>1.0349999999999999</v>
      </c>
      <c r="G57">
        <v>0</v>
      </c>
      <c r="H57">
        <v>0</v>
      </c>
      <c r="I57">
        <v>2.0150000000000001</v>
      </c>
      <c r="J57">
        <v>7.4999999999999997E-2</v>
      </c>
      <c r="K57">
        <v>1.4450000000000001</v>
      </c>
      <c r="L57">
        <v>0.34</v>
      </c>
      <c r="M57">
        <v>0</v>
      </c>
      <c r="N57">
        <v>1.095</v>
      </c>
      <c r="O57">
        <v>0</v>
      </c>
      <c r="P57">
        <v>0</v>
      </c>
      <c r="Q57">
        <v>31.055</v>
      </c>
      <c r="R57">
        <v>4.3250000000000002</v>
      </c>
      <c r="S57">
        <v>2.6</v>
      </c>
      <c r="T57">
        <v>0.06</v>
      </c>
      <c r="U57">
        <v>17.885000000000002</v>
      </c>
      <c r="V57">
        <v>0.17499999999999999</v>
      </c>
      <c r="W57">
        <v>0</v>
      </c>
      <c r="AA57" t="e">
        <f>VLOOKUP(B57,'Master Sheet'!B$2:B$184,1,FALSE)</f>
        <v>#N/A</v>
      </c>
      <c r="AH57">
        <v>8125114</v>
      </c>
    </row>
    <row r="58" spans="1:34" x14ac:dyDescent="0.25">
      <c r="A58" s="1" t="s">
        <v>187</v>
      </c>
      <c r="B58">
        <v>10912836</v>
      </c>
      <c r="C58">
        <v>3.03</v>
      </c>
      <c r="D58">
        <v>0</v>
      </c>
      <c r="E58">
        <v>0</v>
      </c>
      <c r="F58">
        <v>0.96500000000000008</v>
      </c>
      <c r="G58">
        <v>0</v>
      </c>
      <c r="H58">
        <v>0</v>
      </c>
      <c r="I58">
        <v>8.2149999999999999</v>
      </c>
      <c r="J58">
        <v>0</v>
      </c>
      <c r="K58">
        <v>2.4699999999999998</v>
      </c>
      <c r="L58">
        <v>1.24</v>
      </c>
      <c r="M58">
        <v>0</v>
      </c>
      <c r="N58">
        <v>0.26500000000000001</v>
      </c>
      <c r="O58">
        <v>0</v>
      </c>
      <c r="P58">
        <v>0</v>
      </c>
      <c r="Q58">
        <v>51.244999999999997</v>
      </c>
      <c r="R58">
        <v>17.23</v>
      </c>
      <c r="S58">
        <v>106.935</v>
      </c>
      <c r="T58">
        <v>1.76</v>
      </c>
      <c r="U58">
        <v>32.74</v>
      </c>
      <c r="V58">
        <v>0.35</v>
      </c>
      <c r="W58">
        <v>0</v>
      </c>
      <c r="AA58" t="e">
        <f>VLOOKUP(B58,'Master Sheet'!B$2:B$184,1,FALSE)</f>
        <v>#N/A</v>
      </c>
      <c r="AH58">
        <v>8126518</v>
      </c>
    </row>
    <row r="59" spans="1:34" x14ac:dyDescent="0.25">
      <c r="A59" t="s">
        <v>188</v>
      </c>
      <c r="B59">
        <v>568818</v>
      </c>
      <c r="C59">
        <v>2.7549999999999999</v>
      </c>
      <c r="D59">
        <v>8.995000000000001</v>
      </c>
      <c r="E59">
        <v>0.185</v>
      </c>
      <c r="F59">
        <v>0.85499999999999998</v>
      </c>
      <c r="G59">
        <v>1.73</v>
      </c>
      <c r="H59">
        <v>4.2799999999999994</v>
      </c>
      <c r="I59">
        <v>7.4550000000000001</v>
      </c>
      <c r="J59">
        <v>2.79</v>
      </c>
      <c r="K59">
        <v>59.900000000000006</v>
      </c>
      <c r="L59">
        <v>6.0350000000000001</v>
      </c>
      <c r="M59">
        <v>0.57999999999999996</v>
      </c>
      <c r="N59">
        <v>2.2650000000000001</v>
      </c>
      <c r="O59">
        <v>1.42</v>
      </c>
      <c r="P59">
        <v>2.0649999999999999</v>
      </c>
      <c r="Q59">
        <v>41.7</v>
      </c>
      <c r="R59">
        <v>9.0749999999999993</v>
      </c>
      <c r="S59">
        <v>109.65</v>
      </c>
      <c r="T59">
        <v>1.095</v>
      </c>
      <c r="U59">
        <v>8.870000000000001</v>
      </c>
      <c r="V59">
        <v>2.125</v>
      </c>
      <c r="W59">
        <v>0</v>
      </c>
      <c r="AA59">
        <f>VLOOKUP(B59,'Master Sheet'!B$2:B$184,1,FALSE)</f>
        <v>568818</v>
      </c>
      <c r="AH59">
        <v>10612836</v>
      </c>
    </row>
    <row r="60" spans="1:34" x14ac:dyDescent="0.25">
      <c r="A60" s="1" t="s">
        <v>189</v>
      </c>
      <c r="B60">
        <v>5042447</v>
      </c>
      <c r="C60">
        <v>0.88</v>
      </c>
      <c r="D60">
        <v>0</v>
      </c>
      <c r="E60">
        <v>0</v>
      </c>
      <c r="F60">
        <v>1.49</v>
      </c>
      <c r="G60">
        <v>0.42500000000000004</v>
      </c>
      <c r="H60">
        <v>0</v>
      </c>
      <c r="I60">
        <v>4.5250000000000004</v>
      </c>
      <c r="J60">
        <v>0.32</v>
      </c>
      <c r="K60">
        <v>2.4699999999999998</v>
      </c>
      <c r="L60">
        <v>1.03</v>
      </c>
      <c r="M60">
        <v>0</v>
      </c>
      <c r="N60">
        <v>0.53</v>
      </c>
      <c r="O60">
        <v>14.13</v>
      </c>
      <c r="P60">
        <v>0.19</v>
      </c>
      <c r="Q60">
        <v>64.7</v>
      </c>
      <c r="R60">
        <v>10.99</v>
      </c>
      <c r="S60">
        <v>3.3250000000000002</v>
      </c>
      <c r="T60">
        <v>0</v>
      </c>
      <c r="U60">
        <v>0.79500000000000004</v>
      </c>
      <c r="V60">
        <v>1.07</v>
      </c>
      <c r="W60">
        <v>0</v>
      </c>
      <c r="AA60" t="e">
        <f>VLOOKUP(B60,'Master Sheet'!B$2:B$184,1,FALSE)</f>
        <v>#N/A</v>
      </c>
      <c r="AH60">
        <v>1427090</v>
      </c>
    </row>
    <row r="61" spans="1:34" x14ac:dyDescent="0.25">
      <c r="A61" t="s">
        <v>190</v>
      </c>
      <c r="B61">
        <v>11720128</v>
      </c>
      <c r="C61">
        <v>2.0299999999999998</v>
      </c>
      <c r="D61">
        <v>1.08</v>
      </c>
      <c r="E61">
        <v>0.27</v>
      </c>
      <c r="F61">
        <v>1.04</v>
      </c>
      <c r="G61">
        <v>3.31</v>
      </c>
      <c r="H61">
        <v>9.6199999999999992</v>
      </c>
      <c r="I61">
        <v>0.92999999999999994</v>
      </c>
      <c r="J61">
        <v>6.6400000000000006</v>
      </c>
      <c r="K61">
        <v>7.9550000000000001</v>
      </c>
      <c r="L61">
        <v>0.64</v>
      </c>
      <c r="M61">
        <v>0.38500000000000001</v>
      </c>
      <c r="N61">
        <v>4.1500000000000004</v>
      </c>
      <c r="O61">
        <v>0.71</v>
      </c>
      <c r="P61">
        <v>3.8949999999999996</v>
      </c>
      <c r="Q61">
        <v>26.81</v>
      </c>
      <c r="R61">
        <v>3.4699999999999998</v>
      </c>
      <c r="S61">
        <v>13.95</v>
      </c>
      <c r="T61">
        <v>0</v>
      </c>
      <c r="U61">
        <v>0</v>
      </c>
      <c r="V61">
        <v>2.12</v>
      </c>
      <c r="W61">
        <v>0</v>
      </c>
      <c r="AA61">
        <f>VLOOKUP(B61,'Master Sheet'!B$2:B$184,1,FALSE)</f>
        <v>11720128</v>
      </c>
      <c r="AH61">
        <v>5042442</v>
      </c>
    </row>
    <row r="62" spans="1:34" x14ac:dyDescent="0.25">
      <c r="A62" t="s">
        <v>191</v>
      </c>
      <c r="B62">
        <v>10424710</v>
      </c>
      <c r="C62">
        <v>0</v>
      </c>
      <c r="D62">
        <v>0</v>
      </c>
      <c r="E62">
        <v>0</v>
      </c>
      <c r="F62">
        <v>0.36499999999999999</v>
      </c>
      <c r="G62">
        <v>0</v>
      </c>
      <c r="H62">
        <v>0</v>
      </c>
      <c r="I62">
        <v>3.5150000000000001</v>
      </c>
      <c r="J62">
        <v>0</v>
      </c>
      <c r="K62">
        <v>0</v>
      </c>
      <c r="L62">
        <v>0.98499999999999999</v>
      </c>
      <c r="M62">
        <v>0</v>
      </c>
      <c r="N62">
        <v>0</v>
      </c>
      <c r="O62">
        <v>0</v>
      </c>
      <c r="P62">
        <v>0</v>
      </c>
      <c r="Q62">
        <v>24.96</v>
      </c>
      <c r="R62">
        <v>7.8650000000000002</v>
      </c>
      <c r="S62">
        <v>21.619999999999997</v>
      </c>
      <c r="T62">
        <v>0</v>
      </c>
      <c r="U62">
        <v>0</v>
      </c>
      <c r="V62">
        <v>0</v>
      </c>
      <c r="W62">
        <v>0</v>
      </c>
      <c r="AA62">
        <f>VLOOKUP(B62,'Master Sheet'!B$2:B$184,1,FALSE)</f>
        <v>10424710</v>
      </c>
      <c r="AH62">
        <v>6580256</v>
      </c>
    </row>
    <row r="63" spans="1:34" x14ac:dyDescent="0.25">
      <c r="A63" t="s">
        <v>192</v>
      </c>
      <c r="B63">
        <v>10783956</v>
      </c>
      <c r="C63">
        <v>0</v>
      </c>
      <c r="D63">
        <v>0</v>
      </c>
      <c r="E63">
        <v>0</v>
      </c>
      <c r="F63">
        <v>1.04</v>
      </c>
      <c r="G63">
        <v>0</v>
      </c>
      <c r="H63">
        <v>0</v>
      </c>
      <c r="I63">
        <v>0.125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41.144999999999996</v>
      </c>
      <c r="R63">
        <v>3.38</v>
      </c>
      <c r="S63">
        <v>27.774999999999999</v>
      </c>
      <c r="T63">
        <v>0</v>
      </c>
      <c r="U63">
        <v>0.185</v>
      </c>
      <c r="V63">
        <v>0.35</v>
      </c>
      <c r="W63">
        <v>0</v>
      </c>
      <c r="AA63">
        <f>VLOOKUP(B63,'Master Sheet'!B$2:B$184,1,FALSE)</f>
        <v>10783956</v>
      </c>
    </row>
    <row r="64" spans="1:34" x14ac:dyDescent="0.25">
      <c r="A64" t="s">
        <v>193</v>
      </c>
      <c r="B64">
        <v>4727076</v>
      </c>
      <c r="C64">
        <v>0</v>
      </c>
      <c r="D64">
        <v>0</v>
      </c>
      <c r="E64">
        <v>0</v>
      </c>
      <c r="F64">
        <v>2.375</v>
      </c>
      <c r="G64">
        <v>0.14499999999999999</v>
      </c>
      <c r="H64">
        <v>0</v>
      </c>
      <c r="I64">
        <v>2.84</v>
      </c>
      <c r="J64">
        <v>7.4999999999999997E-2</v>
      </c>
      <c r="K64">
        <v>2.0499999999999998</v>
      </c>
      <c r="L64">
        <v>0.44</v>
      </c>
      <c r="M64">
        <v>0</v>
      </c>
      <c r="N64">
        <v>0.26500000000000001</v>
      </c>
      <c r="O64">
        <v>0</v>
      </c>
      <c r="P64">
        <v>0</v>
      </c>
      <c r="Q64">
        <v>77.105000000000004</v>
      </c>
      <c r="R64">
        <v>6.6</v>
      </c>
      <c r="S64">
        <v>14.245000000000001</v>
      </c>
      <c r="T64">
        <v>0</v>
      </c>
      <c r="U64">
        <v>0</v>
      </c>
      <c r="V64">
        <v>0.71</v>
      </c>
      <c r="W64">
        <v>0</v>
      </c>
      <c r="AA64">
        <f>VLOOKUP(B64,'Master Sheet'!B$2:B$184,1,FALSE)</f>
        <v>4727076</v>
      </c>
    </row>
    <row r="65" spans="1:27" x14ac:dyDescent="0.25">
      <c r="A65" t="s">
        <v>194</v>
      </c>
      <c r="B65">
        <v>2501209</v>
      </c>
      <c r="C65">
        <v>0.88</v>
      </c>
      <c r="D65">
        <v>0</v>
      </c>
      <c r="E65">
        <v>0</v>
      </c>
      <c r="F65">
        <v>1.34</v>
      </c>
      <c r="G65">
        <v>0.42500000000000004</v>
      </c>
      <c r="H65">
        <v>0</v>
      </c>
      <c r="I65">
        <v>0.90500000000000003</v>
      </c>
      <c r="J65">
        <v>7.4999999999999997E-2</v>
      </c>
      <c r="K65">
        <v>0</v>
      </c>
      <c r="L65">
        <v>1.5249999999999999</v>
      </c>
      <c r="M65">
        <v>0</v>
      </c>
      <c r="N65">
        <v>1.115</v>
      </c>
      <c r="O65">
        <v>0</v>
      </c>
      <c r="P65">
        <v>0.55499999999999994</v>
      </c>
      <c r="Q65">
        <v>40.409999999999997</v>
      </c>
      <c r="R65">
        <v>3.6749999999999998</v>
      </c>
      <c r="S65">
        <v>18.755000000000003</v>
      </c>
      <c r="T65">
        <v>4.4999999999999998E-2</v>
      </c>
      <c r="U65">
        <v>8.27</v>
      </c>
      <c r="V65">
        <v>0.62</v>
      </c>
      <c r="W65">
        <v>0</v>
      </c>
      <c r="AA65">
        <f>VLOOKUP(B65,'Master Sheet'!B$2:B$184,1,FALSE)</f>
        <v>2501209</v>
      </c>
    </row>
    <row r="66" spans="1:27" x14ac:dyDescent="0.25">
      <c r="A66" t="s">
        <v>195</v>
      </c>
      <c r="B66">
        <v>4816355</v>
      </c>
      <c r="C66">
        <v>0.88</v>
      </c>
      <c r="D66">
        <v>0</v>
      </c>
      <c r="E66">
        <v>0.06</v>
      </c>
      <c r="F66">
        <v>0.28999999999999998</v>
      </c>
      <c r="G66">
        <v>1.3450000000000002</v>
      </c>
      <c r="H66">
        <v>1.7949999999999999</v>
      </c>
      <c r="I66">
        <v>3.52</v>
      </c>
      <c r="J66">
        <v>1.645</v>
      </c>
      <c r="K66">
        <v>1.4450000000000001</v>
      </c>
      <c r="L66">
        <v>0.2</v>
      </c>
      <c r="M66">
        <v>0</v>
      </c>
      <c r="N66">
        <v>2.1549999999999998</v>
      </c>
      <c r="O66">
        <v>0.49</v>
      </c>
      <c r="P66">
        <v>1.2349999999999999</v>
      </c>
      <c r="Q66">
        <v>11.89</v>
      </c>
      <c r="R66">
        <v>5.9350000000000005</v>
      </c>
      <c r="S66">
        <v>12.745000000000001</v>
      </c>
      <c r="T66">
        <v>0</v>
      </c>
      <c r="U66">
        <v>0</v>
      </c>
      <c r="V66">
        <v>1.42</v>
      </c>
      <c r="W66">
        <v>0</v>
      </c>
      <c r="AA66">
        <f>VLOOKUP(B66,'Master Sheet'!B$2:B$184,1,FALSE)</f>
        <v>4816355</v>
      </c>
    </row>
    <row r="67" spans="1:27" x14ac:dyDescent="0.25">
      <c r="A67" t="s">
        <v>196</v>
      </c>
      <c r="B67">
        <v>10568105</v>
      </c>
      <c r="C67">
        <v>0.88</v>
      </c>
      <c r="D67">
        <v>0</v>
      </c>
      <c r="E67">
        <v>0</v>
      </c>
      <c r="F67">
        <v>1.115</v>
      </c>
      <c r="G67">
        <v>0</v>
      </c>
      <c r="H67">
        <v>0</v>
      </c>
      <c r="I67">
        <v>8.44</v>
      </c>
      <c r="J67">
        <v>0</v>
      </c>
      <c r="K67">
        <v>0</v>
      </c>
      <c r="L67">
        <v>2.4349999999999996</v>
      </c>
      <c r="M67">
        <v>0</v>
      </c>
      <c r="N67">
        <v>0.53</v>
      </c>
      <c r="O67">
        <v>0</v>
      </c>
      <c r="P67">
        <v>0.38</v>
      </c>
      <c r="Q67">
        <v>46.284999999999997</v>
      </c>
      <c r="R67">
        <v>21.254999999999999</v>
      </c>
      <c r="S67">
        <v>40.195</v>
      </c>
      <c r="T67">
        <v>0.16500000000000001</v>
      </c>
      <c r="U67">
        <v>4.5250000000000004</v>
      </c>
      <c r="V67">
        <v>0.71</v>
      </c>
      <c r="W67">
        <v>0</v>
      </c>
      <c r="AA67">
        <f>VLOOKUP(B67,'Master Sheet'!B$2:B$184,1,FALSE)</f>
        <v>10568105</v>
      </c>
    </row>
    <row r="68" spans="1:27" x14ac:dyDescent="0.25">
      <c r="A68" t="s">
        <v>197</v>
      </c>
      <c r="B68">
        <v>3264435</v>
      </c>
      <c r="C68">
        <v>0</v>
      </c>
      <c r="D68">
        <v>0</v>
      </c>
      <c r="E68">
        <v>0</v>
      </c>
      <c r="F68">
        <v>1.64</v>
      </c>
      <c r="G68">
        <v>0</v>
      </c>
      <c r="H68">
        <v>0</v>
      </c>
      <c r="I68">
        <v>4.5250000000000004</v>
      </c>
      <c r="J68">
        <v>0</v>
      </c>
      <c r="K68">
        <v>3.7</v>
      </c>
      <c r="L68">
        <v>0.92500000000000004</v>
      </c>
      <c r="M68">
        <v>0</v>
      </c>
      <c r="N68">
        <v>0</v>
      </c>
      <c r="O68">
        <v>0</v>
      </c>
      <c r="P68">
        <v>0</v>
      </c>
      <c r="Q68">
        <v>60.82</v>
      </c>
      <c r="R68">
        <v>13.690000000000001</v>
      </c>
      <c r="S68">
        <v>51.335000000000001</v>
      </c>
      <c r="T68">
        <v>1.66</v>
      </c>
      <c r="U68">
        <v>12.68</v>
      </c>
      <c r="V68">
        <v>0.17499999999999999</v>
      </c>
      <c r="W68">
        <v>0</v>
      </c>
      <c r="AA68">
        <f>VLOOKUP(B68,'Master Sheet'!B$2:B$184,1,FALSE)</f>
        <v>3264435</v>
      </c>
    </row>
    <row r="69" spans="1:27" x14ac:dyDescent="0.25">
      <c r="A69" t="s">
        <v>198</v>
      </c>
      <c r="B69">
        <v>2956648</v>
      </c>
      <c r="C69">
        <v>0.88</v>
      </c>
      <c r="D69">
        <v>0</v>
      </c>
      <c r="E69">
        <v>0</v>
      </c>
      <c r="F69">
        <v>1.5649999999999999</v>
      </c>
      <c r="G69">
        <v>0.69</v>
      </c>
      <c r="H69">
        <v>0</v>
      </c>
      <c r="I69">
        <v>6.24</v>
      </c>
      <c r="J69">
        <v>2.8049999999999997</v>
      </c>
      <c r="K69">
        <v>0</v>
      </c>
      <c r="L69">
        <v>1.93</v>
      </c>
      <c r="M69">
        <v>0</v>
      </c>
      <c r="N69">
        <v>1.3</v>
      </c>
      <c r="O69">
        <v>0</v>
      </c>
      <c r="P69">
        <v>0.72500000000000009</v>
      </c>
      <c r="Q69">
        <v>44.82</v>
      </c>
      <c r="R69">
        <v>10.93</v>
      </c>
      <c r="S69">
        <v>18.93</v>
      </c>
      <c r="T69">
        <v>0</v>
      </c>
      <c r="U69">
        <v>0</v>
      </c>
      <c r="V69">
        <v>0.71</v>
      </c>
      <c r="W69">
        <v>0</v>
      </c>
      <c r="AA69">
        <f>VLOOKUP(B69,'Master Sheet'!B$2:B$184,1,FALSE)</f>
        <v>2956648</v>
      </c>
    </row>
    <row r="70" spans="1:27" x14ac:dyDescent="0.25">
      <c r="A70" t="s">
        <v>199</v>
      </c>
      <c r="B70">
        <v>4690720</v>
      </c>
      <c r="C70">
        <v>0.88</v>
      </c>
      <c r="D70">
        <v>0</v>
      </c>
      <c r="E70">
        <v>1.4999999999999999E-2</v>
      </c>
      <c r="F70">
        <v>2.2250000000000001</v>
      </c>
      <c r="G70">
        <v>0.28999999999999998</v>
      </c>
      <c r="H70">
        <v>1.02</v>
      </c>
      <c r="I70">
        <v>13.205</v>
      </c>
      <c r="J70">
        <v>0.51</v>
      </c>
      <c r="K70">
        <v>3.6950000000000003</v>
      </c>
      <c r="L70">
        <v>3.05</v>
      </c>
      <c r="M70">
        <v>0</v>
      </c>
      <c r="N70">
        <v>0.73</v>
      </c>
      <c r="O70">
        <v>2.65</v>
      </c>
      <c r="P70">
        <v>0.19</v>
      </c>
      <c r="Q70">
        <v>69.715000000000003</v>
      </c>
      <c r="R70">
        <v>30.875</v>
      </c>
      <c r="S70">
        <v>70.709999999999994</v>
      </c>
      <c r="T70">
        <v>2.37</v>
      </c>
      <c r="U70">
        <v>22.125</v>
      </c>
      <c r="V70">
        <v>0.53</v>
      </c>
      <c r="W70">
        <v>0.98</v>
      </c>
      <c r="AA70">
        <f>VLOOKUP(B70,'Master Sheet'!B$2:B$184,1,FALSE)</f>
        <v>4690720</v>
      </c>
    </row>
    <row r="71" spans="1:27" x14ac:dyDescent="0.25">
      <c r="A71" t="s">
        <v>200</v>
      </c>
      <c r="B71">
        <v>4886383</v>
      </c>
      <c r="C71">
        <v>0.125</v>
      </c>
      <c r="D71">
        <v>0</v>
      </c>
      <c r="E71">
        <v>0</v>
      </c>
      <c r="F71">
        <v>1.49</v>
      </c>
      <c r="G71">
        <v>0.76</v>
      </c>
      <c r="H71">
        <v>0</v>
      </c>
      <c r="I71">
        <v>9.5150000000000006</v>
      </c>
      <c r="J71">
        <v>2.42</v>
      </c>
      <c r="K71">
        <v>0</v>
      </c>
      <c r="L71">
        <v>3.1749999999999998</v>
      </c>
      <c r="M71">
        <v>0</v>
      </c>
      <c r="N71">
        <v>1.48</v>
      </c>
      <c r="O71">
        <v>0</v>
      </c>
      <c r="P71">
        <v>1.325</v>
      </c>
      <c r="Q71">
        <v>43.164999999999999</v>
      </c>
      <c r="R71">
        <v>9.56</v>
      </c>
      <c r="S71">
        <v>17.79</v>
      </c>
      <c r="T71">
        <v>0</v>
      </c>
      <c r="U71">
        <v>0</v>
      </c>
      <c r="V71">
        <v>0.89</v>
      </c>
      <c r="W71">
        <v>0</v>
      </c>
      <c r="AA71">
        <f>VLOOKUP(B71,'Master Sheet'!B$2:B$184,1,FALSE)</f>
        <v>4886383</v>
      </c>
    </row>
    <row r="72" spans="1:27" x14ac:dyDescent="0.25">
      <c r="A72" t="s">
        <v>201</v>
      </c>
      <c r="B72">
        <v>2363665</v>
      </c>
      <c r="C72">
        <v>0</v>
      </c>
      <c r="D72">
        <v>0</v>
      </c>
      <c r="E72">
        <v>0</v>
      </c>
      <c r="F72">
        <v>0.51500000000000001</v>
      </c>
      <c r="G72">
        <v>0</v>
      </c>
      <c r="H72">
        <v>0</v>
      </c>
      <c r="I72">
        <v>4.3600000000000003</v>
      </c>
      <c r="J72">
        <v>0</v>
      </c>
      <c r="K72">
        <v>1.0249999999999999</v>
      </c>
      <c r="L72">
        <v>0.60000000000000009</v>
      </c>
      <c r="M72">
        <v>0</v>
      </c>
      <c r="N72">
        <v>0</v>
      </c>
      <c r="O72">
        <v>0</v>
      </c>
      <c r="P72">
        <v>0</v>
      </c>
      <c r="Q72">
        <v>33.43</v>
      </c>
      <c r="R72">
        <v>6.32</v>
      </c>
      <c r="S72">
        <v>22.564999999999998</v>
      </c>
      <c r="T72">
        <v>0</v>
      </c>
      <c r="U72">
        <v>2.82</v>
      </c>
      <c r="V72">
        <v>0</v>
      </c>
      <c r="W72">
        <v>0</v>
      </c>
      <c r="AA72">
        <f>VLOOKUP(B72,'Master Sheet'!B$2:B$184,1,FALSE)</f>
        <v>2363665</v>
      </c>
    </row>
    <row r="73" spans="1:27" x14ac:dyDescent="0.25">
      <c r="A73" t="s">
        <v>202</v>
      </c>
      <c r="B73">
        <v>2168139</v>
      </c>
      <c r="C73">
        <v>0.125</v>
      </c>
      <c r="D73">
        <v>0</v>
      </c>
      <c r="E73">
        <v>0</v>
      </c>
      <c r="F73">
        <v>0.44</v>
      </c>
      <c r="G73">
        <v>0.14499999999999999</v>
      </c>
      <c r="H73">
        <v>0</v>
      </c>
      <c r="I73">
        <v>2.665</v>
      </c>
      <c r="J73">
        <v>7.4999999999999997E-2</v>
      </c>
      <c r="K73">
        <v>2.0499999999999998</v>
      </c>
      <c r="L73">
        <v>0</v>
      </c>
      <c r="M73">
        <v>0</v>
      </c>
      <c r="N73">
        <v>0.73</v>
      </c>
      <c r="O73">
        <v>0</v>
      </c>
      <c r="P73">
        <v>0.19</v>
      </c>
      <c r="Q73">
        <v>13.4</v>
      </c>
      <c r="R73">
        <v>8.2050000000000001</v>
      </c>
      <c r="S73">
        <v>13.16</v>
      </c>
      <c r="T73">
        <v>0</v>
      </c>
      <c r="U73">
        <v>0</v>
      </c>
      <c r="V73">
        <v>0.35</v>
      </c>
      <c r="W73">
        <v>0</v>
      </c>
      <c r="AA73">
        <f>VLOOKUP(B73,'Master Sheet'!B$2:B$184,1,FALSE)</f>
        <v>2168139</v>
      </c>
    </row>
    <row r="74" spans="1:27" x14ac:dyDescent="0.25">
      <c r="A74" t="s">
        <v>203</v>
      </c>
      <c r="B74">
        <v>4747326</v>
      </c>
      <c r="C74">
        <v>2.0299999999999998</v>
      </c>
      <c r="D74">
        <v>0</v>
      </c>
      <c r="E74">
        <v>4.4999999999999998E-2</v>
      </c>
      <c r="F74">
        <v>1.115</v>
      </c>
      <c r="G74">
        <v>0.95500000000000007</v>
      </c>
      <c r="H74">
        <v>0</v>
      </c>
      <c r="I74">
        <v>0.41499999999999998</v>
      </c>
      <c r="J74">
        <v>1.64</v>
      </c>
      <c r="K74">
        <v>28.325000000000003</v>
      </c>
      <c r="L74">
        <v>3.31</v>
      </c>
      <c r="M74">
        <v>0.36</v>
      </c>
      <c r="N74">
        <v>1.115</v>
      </c>
      <c r="O74">
        <v>0</v>
      </c>
      <c r="P74">
        <v>1.405</v>
      </c>
      <c r="Q74">
        <v>28.285</v>
      </c>
      <c r="R74">
        <v>3.6</v>
      </c>
      <c r="S74">
        <v>4.9950000000000001</v>
      </c>
      <c r="T74">
        <v>0.53</v>
      </c>
      <c r="U74">
        <v>0</v>
      </c>
      <c r="V74">
        <v>1.2450000000000001</v>
      </c>
      <c r="W74">
        <v>0</v>
      </c>
      <c r="AA74">
        <f>VLOOKUP(B74,'Master Sheet'!B$2:B$184,1,FALSE)</f>
        <v>4747326</v>
      </c>
    </row>
    <row r="75" spans="1:27" x14ac:dyDescent="0.25">
      <c r="A75" t="s">
        <v>204</v>
      </c>
      <c r="B75">
        <v>4697681</v>
      </c>
      <c r="C75">
        <v>0</v>
      </c>
      <c r="D75">
        <v>0</v>
      </c>
      <c r="E75">
        <v>0</v>
      </c>
      <c r="F75">
        <v>0.59</v>
      </c>
      <c r="G75">
        <v>0</v>
      </c>
      <c r="H75">
        <v>0</v>
      </c>
      <c r="I75">
        <v>4.5250000000000004</v>
      </c>
      <c r="J75">
        <v>7.4999999999999997E-2</v>
      </c>
      <c r="K75">
        <v>3.0949999999999998</v>
      </c>
      <c r="L75">
        <v>0.38</v>
      </c>
      <c r="M75">
        <v>0</v>
      </c>
      <c r="N75">
        <v>0</v>
      </c>
      <c r="O75">
        <v>0</v>
      </c>
      <c r="P75">
        <v>0</v>
      </c>
      <c r="Q75">
        <v>39.125</v>
      </c>
      <c r="R75">
        <v>12</v>
      </c>
      <c r="S75">
        <v>54.394999999999996</v>
      </c>
      <c r="T75">
        <v>0.24</v>
      </c>
      <c r="U75">
        <v>7.84</v>
      </c>
      <c r="V75">
        <v>0</v>
      </c>
      <c r="W75">
        <v>0</v>
      </c>
      <c r="AA75">
        <f>VLOOKUP(B75,'Master Sheet'!B$2:B$184,1,FALSE)</f>
        <v>4697681</v>
      </c>
    </row>
    <row r="76" spans="1:27" x14ac:dyDescent="0.25">
      <c r="A76" t="s">
        <v>205</v>
      </c>
      <c r="B76">
        <v>1250112</v>
      </c>
      <c r="C76">
        <v>1.4549999999999998</v>
      </c>
      <c r="D76">
        <v>0</v>
      </c>
      <c r="E76">
        <v>1.4999999999999999E-2</v>
      </c>
      <c r="F76">
        <v>7.66</v>
      </c>
      <c r="G76">
        <v>0.69</v>
      </c>
      <c r="H76">
        <v>0</v>
      </c>
      <c r="I76">
        <v>54.19</v>
      </c>
      <c r="J76">
        <v>0.87</v>
      </c>
      <c r="K76">
        <v>6.82</v>
      </c>
      <c r="L76">
        <v>30.925000000000001</v>
      </c>
      <c r="M76">
        <v>2.38</v>
      </c>
      <c r="N76">
        <v>1.66</v>
      </c>
      <c r="O76">
        <v>0.71</v>
      </c>
      <c r="P76">
        <v>0.55499999999999994</v>
      </c>
      <c r="Q76">
        <v>174.18</v>
      </c>
      <c r="R76">
        <v>113.88</v>
      </c>
      <c r="S76">
        <v>56.03</v>
      </c>
      <c r="T76">
        <v>2.15</v>
      </c>
      <c r="U76">
        <v>40.81</v>
      </c>
      <c r="V76">
        <v>2.12</v>
      </c>
      <c r="W76">
        <v>1.8199999999999998</v>
      </c>
      <c r="AA76">
        <f>VLOOKUP(B76,'Master Sheet'!B$2:B$184,1,FALSE)</f>
        <v>1250112</v>
      </c>
    </row>
    <row r="77" spans="1:27" x14ac:dyDescent="0.25">
      <c r="A77" t="s">
        <v>206</v>
      </c>
      <c r="B77">
        <v>6957015</v>
      </c>
      <c r="C77">
        <v>0.88</v>
      </c>
      <c r="D77">
        <v>0</v>
      </c>
      <c r="E77">
        <v>0</v>
      </c>
      <c r="F77">
        <v>0.44</v>
      </c>
      <c r="G77">
        <v>0.28000000000000003</v>
      </c>
      <c r="H77">
        <v>0</v>
      </c>
      <c r="I77">
        <v>2.3199999999999998</v>
      </c>
      <c r="J77">
        <v>0.51</v>
      </c>
      <c r="K77">
        <v>0</v>
      </c>
      <c r="L77">
        <v>1.56</v>
      </c>
      <c r="M77">
        <v>0</v>
      </c>
      <c r="N77">
        <v>1.2050000000000001</v>
      </c>
      <c r="O77">
        <v>0</v>
      </c>
      <c r="P77">
        <v>0.38</v>
      </c>
      <c r="Q77">
        <v>17.16</v>
      </c>
      <c r="R77">
        <v>4.5649999999999995</v>
      </c>
      <c r="S77">
        <v>16.119999999999997</v>
      </c>
      <c r="T77">
        <v>0</v>
      </c>
      <c r="U77">
        <v>0</v>
      </c>
      <c r="V77">
        <v>0.53</v>
      </c>
      <c r="W77">
        <v>0</v>
      </c>
      <c r="AA77">
        <f>VLOOKUP(B77,'Master Sheet'!B$2:B$184,1,FALSE)</f>
        <v>6957015</v>
      </c>
    </row>
    <row r="78" spans="1:27" x14ac:dyDescent="0.25">
      <c r="A78" t="s">
        <v>207</v>
      </c>
      <c r="B78">
        <v>4905770</v>
      </c>
      <c r="C78">
        <v>1.4549999999999998</v>
      </c>
      <c r="D78">
        <v>0</v>
      </c>
      <c r="E78">
        <v>1.4999999999999999E-2</v>
      </c>
      <c r="F78">
        <v>0.96500000000000008</v>
      </c>
      <c r="G78">
        <v>0.55499999999999994</v>
      </c>
      <c r="H78">
        <v>0</v>
      </c>
      <c r="I78">
        <v>0.125</v>
      </c>
      <c r="J78">
        <v>0.51</v>
      </c>
      <c r="K78">
        <v>0</v>
      </c>
      <c r="L78">
        <v>0</v>
      </c>
      <c r="M78">
        <v>0</v>
      </c>
      <c r="N78">
        <v>1.115</v>
      </c>
      <c r="O78">
        <v>3.44</v>
      </c>
      <c r="P78">
        <v>0.55499999999999994</v>
      </c>
      <c r="Q78">
        <v>18.100000000000001</v>
      </c>
      <c r="R78">
        <v>2.75</v>
      </c>
      <c r="S78">
        <v>13.455</v>
      </c>
      <c r="T78">
        <v>0</v>
      </c>
      <c r="U78">
        <v>0</v>
      </c>
      <c r="V78">
        <v>0.71</v>
      </c>
      <c r="W78">
        <v>0</v>
      </c>
      <c r="AA78">
        <f>VLOOKUP(B78,'Master Sheet'!B$2:B$184,1,FALSE)</f>
        <v>4905770</v>
      </c>
    </row>
    <row r="79" spans="1:27" x14ac:dyDescent="0.25">
      <c r="A79" t="s">
        <v>208</v>
      </c>
      <c r="B79">
        <v>4722831</v>
      </c>
      <c r="C79">
        <v>1.4549999999999998</v>
      </c>
      <c r="D79">
        <v>0</v>
      </c>
      <c r="E79">
        <v>0</v>
      </c>
      <c r="F79">
        <v>0.74</v>
      </c>
      <c r="G79">
        <v>0</v>
      </c>
      <c r="H79">
        <v>0</v>
      </c>
      <c r="I79">
        <v>10.515000000000001</v>
      </c>
      <c r="J79">
        <v>0.15</v>
      </c>
      <c r="K79">
        <v>2.89</v>
      </c>
      <c r="L79">
        <v>0.60000000000000009</v>
      </c>
      <c r="M79">
        <v>0</v>
      </c>
      <c r="N79">
        <v>0.53</v>
      </c>
      <c r="O79">
        <v>0</v>
      </c>
      <c r="P79">
        <v>0</v>
      </c>
      <c r="Q79">
        <v>30.495000000000001</v>
      </c>
      <c r="R79">
        <v>22.814999999999998</v>
      </c>
      <c r="S79">
        <v>98.484999999999999</v>
      </c>
      <c r="T79">
        <v>1.79</v>
      </c>
      <c r="U79">
        <v>28.64</v>
      </c>
      <c r="V79">
        <v>0.71</v>
      </c>
      <c r="W79">
        <v>0</v>
      </c>
      <c r="AA79">
        <f>VLOOKUP(B79,'Master Sheet'!B$2:B$184,1,FALSE)</f>
        <v>4722831</v>
      </c>
    </row>
    <row r="80" spans="1:27" x14ac:dyDescent="0.25">
      <c r="A80" t="s">
        <v>209</v>
      </c>
      <c r="B80">
        <v>4807190</v>
      </c>
      <c r="C80">
        <v>0.44</v>
      </c>
      <c r="D80">
        <v>0</v>
      </c>
      <c r="E80">
        <v>0</v>
      </c>
      <c r="F80">
        <v>0.32999999999999996</v>
      </c>
      <c r="G80">
        <v>0</v>
      </c>
      <c r="H80">
        <v>0</v>
      </c>
      <c r="I80">
        <v>1.63</v>
      </c>
      <c r="J80">
        <v>7.4999999999999997E-2</v>
      </c>
      <c r="K80">
        <v>0</v>
      </c>
      <c r="L80">
        <v>0.24000000000000002</v>
      </c>
      <c r="M80">
        <v>0</v>
      </c>
      <c r="N80">
        <v>0</v>
      </c>
      <c r="O80">
        <v>0</v>
      </c>
      <c r="P80">
        <v>0</v>
      </c>
      <c r="Q80">
        <v>18.285</v>
      </c>
      <c r="R80">
        <v>9.745000000000001</v>
      </c>
      <c r="S80">
        <v>48</v>
      </c>
      <c r="T80">
        <v>0</v>
      </c>
      <c r="U80">
        <v>3.2450000000000001</v>
      </c>
      <c r="V80">
        <v>0</v>
      </c>
      <c r="W80">
        <v>0</v>
      </c>
      <c r="AA80">
        <f>VLOOKUP(B80,'Master Sheet'!B$2:B$184,1,FALSE)</f>
        <v>4807190</v>
      </c>
    </row>
    <row r="81" spans="1:27" x14ac:dyDescent="0.25">
      <c r="A81" t="s">
        <v>210</v>
      </c>
      <c r="B81">
        <v>5005559</v>
      </c>
      <c r="C81">
        <v>0.44</v>
      </c>
      <c r="D81">
        <v>0</v>
      </c>
      <c r="E81">
        <v>0</v>
      </c>
      <c r="F81">
        <v>0.81499999999999995</v>
      </c>
      <c r="G81">
        <v>0</v>
      </c>
      <c r="H81">
        <v>0</v>
      </c>
      <c r="I81">
        <v>13.719999999999999</v>
      </c>
      <c r="J81">
        <v>7.4999999999999997E-2</v>
      </c>
      <c r="K81">
        <v>32.54</v>
      </c>
      <c r="L81">
        <v>5.08</v>
      </c>
      <c r="M81">
        <v>0</v>
      </c>
      <c r="N81">
        <v>0</v>
      </c>
      <c r="O81">
        <v>0</v>
      </c>
      <c r="P81">
        <v>0</v>
      </c>
      <c r="Q81">
        <v>50.695</v>
      </c>
      <c r="R81">
        <v>30.515000000000001</v>
      </c>
      <c r="S81">
        <v>37.354999999999997</v>
      </c>
      <c r="T81">
        <v>4.96</v>
      </c>
      <c r="U81">
        <v>70.14</v>
      </c>
      <c r="V81">
        <v>0.35</v>
      </c>
      <c r="W81">
        <v>0.26</v>
      </c>
      <c r="AA81">
        <f>VLOOKUP(B81,'Master Sheet'!B$2:B$184,1,FALSE)</f>
        <v>5005559</v>
      </c>
    </row>
    <row r="82" spans="1:27" x14ac:dyDescent="0.25">
      <c r="A82" t="s">
        <v>211</v>
      </c>
      <c r="B82">
        <v>778824</v>
      </c>
      <c r="C82">
        <v>0</v>
      </c>
      <c r="D82">
        <v>0</v>
      </c>
      <c r="E82">
        <v>6.5000000000000002E-2</v>
      </c>
      <c r="F82">
        <v>0.64</v>
      </c>
      <c r="G82">
        <v>0.20499999999999999</v>
      </c>
      <c r="H82">
        <v>0.72499999999999998</v>
      </c>
      <c r="I82">
        <v>7.2</v>
      </c>
      <c r="J82">
        <v>1.48</v>
      </c>
      <c r="K82">
        <v>2.3149999999999999</v>
      </c>
      <c r="L82">
        <v>0.92</v>
      </c>
      <c r="M82">
        <v>0</v>
      </c>
      <c r="N82">
        <v>0</v>
      </c>
      <c r="O82">
        <v>0.3</v>
      </c>
      <c r="P82">
        <v>0.17499999999999999</v>
      </c>
      <c r="Q82">
        <v>21.715</v>
      </c>
      <c r="R82">
        <v>16.190000000000001</v>
      </c>
      <c r="S82">
        <v>4.87</v>
      </c>
      <c r="T82">
        <v>0</v>
      </c>
      <c r="U82">
        <v>0</v>
      </c>
      <c r="V82">
        <v>1.06</v>
      </c>
      <c r="W82">
        <v>0</v>
      </c>
      <c r="AA82">
        <f>VLOOKUP(B82,'Master Sheet'!B$2:B$184,1,FALSE)</f>
        <v>778824</v>
      </c>
    </row>
    <row r="83" spans="1:27" x14ac:dyDescent="0.25">
      <c r="A83" t="s">
        <v>212</v>
      </c>
      <c r="B83">
        <v>172112</v>
      </c>
      <c r="C83">
        <v>3.0550000000000002</v>
      </c>
      <c r="D83">
        <v>0</v>
      </c>
      <c r="E83">
        <v>0</v>
      </c>
      <c r="F83">
        <v>4.3899999999999997</v>
      </c>
      <c r="G83">
        <v>3.7250000000000001</v>
      </c>
      <c r="H83">
        <v>0</v>
      </c>
      <c r="I83">
        <v>0.36499999999999999</v>
      </c>
      <c r="J83">
        <v>0.49</v>
      </c>
      <c r="K83">
        <v>9.81</v>
      </c>
      <c r="L83">
        <v>6.27</v>
      </c>
      <c r="M83">
        <v>0.48</v>
      </c>
      <c r="N83">
        <v>0.69500000000000006</v>
      </c>
      <c r="O83">
        <v>0.43999999999999995</v>
      </c>
      <c r="P83">
        <v>0.17499999999999999</v>
      </c>
      <c r="Q83">
        <v>192.66</v>
      </c>
      <c r="R83">
        <v>18.424999999999997</v>
      </c>
      <c r="S83">
        <v>199.57</v>
      </c>
      <c r="T83">
        <v>11.15</v>
      </c>
      <c r="U83">
        <v>42.46</v>
      </c>
      <c r="V83">
        <v>4.415</v>
      </c>
      <c r="W83">
        <v>0</v>
      </c>
      <c r="AA83">
        <f>VLOOKUP(B83,'Master Sheet'!B$2:B$184,1,FALSE)</f>
        <v>172112</v>
      </c>
    </row>
    <row r="84" spans="1:27" x14ac:dyDescent="0.25">
      <c r="A84" t="s">
        <v>213</v>
      </c>
      <c r="B84">
        <v>8134613</v>
      </c>
      <c r="C84">
        <v>7.6550000000000002</v>
      </c>
      <c r="D84">
        <v>15.120000000000001</v>
      </c>
      <c r="E84">
        <v>0.39</v>
      </c>
      <c r="F84">
        <v>4.4950000000000001</v>
      </c>
      <c r="G84">
        <v>5.4950000000000001</v>
      </c>
      <c r="H84">
        <v>10.75</v>
      </c>
      <c r="I84">
        <v>25.924999999999997</v>
      </c>
      <c r="J84">
        <v>4.8049999999999997</v>
      </c>
      <c r="K84">
        <v>4.5</v>
      </c>
      <c r="L84">
        <v>0.54499999999999993</v>
      </c>
      <c r="M84">
        <v>1.19</v>
      </c>
      <c r="N84">
        <v>8.1349999999999998</v>
      </c>
      <c r="O84">
        <v>7.74</v>
      </c>
      <c r="P84">
        <v>4.4450000000000003</v>
      </c>
      <c r="Q84">
        <v>78.215000000000003</v>
      </c>
      <c r="R84">
        <v>25.92</v>
      </c>
      <c r="S84">
        <v>19.64</v>
      </c>
      <c r="T84">
        <v>0</v>
      </c>
      <c r="U84">
        <v>6.5549999999999997</v>
      </c>
      <c r="V84">
        <v>4.9800000000000004</v>
      </c>
      <c r="W84">
        <v>2.75</v>
      </c>
      <c r="AA84">
        <f>VLOOKUP(B84,'Master Sheet'!B$2:B$184,1,FALSE)</f>
        <v>8134613</v>
      </c>
    </row>
    <row r="85" spans="1:27" x14ac:dyDescent="0.25">
      <c r="A85" t="s">
        <v>214</v>
      </c>
      <c r="B85">
        <v>562873</v>
      </c>
      <c r="C85">
        <v>0</v>
      </c>
      <c r="D85">
        <v>0</v>
      </c>
      <c r="E85">
        <v>0</v>
      </c>
      <c r="F85">
        <v>1.6</v>
      </c>
      <c r="G85">
        <v>0</v>
      </c>
      <c r="H85">
        <v>0</v>
      </c>
      <c r="I85">
        <v>18.16</v>
      </c>
      <c r="J85">
        <v>0.34</v>
      </c>
      <c r="K85">
        <v>6.81</v>
      </c>
      <c r="L85">
        <v>0.96500000000000008</v>
      </c>
      <c r="M85">
        <v>0</v>
      </c>
      <c r="N85">
        <v>0.82000000000000006</v>
      </c>
      <c r="O85">
        <v>0</v>
      </c>
      <c r="P85">
        <v>0.35</v>
      </c>
      <c r="Q85">
        <v>54.040000000000006</v>
      </c>
      <c r="R85">
        <v>23.454999999999998</v>
      </c>
      <c r="S85">
        <v>47.635000000000005</v>
      </c>
      <c r="T85">
        <v>1.4999999999999999E-2</v>
      </c>
      <c r="U85">
        <v>2.3449999999999998</v>
      </c>
      <c r="V85">
        <v>1.29</v>
      </c>
      <c r="W85">
        <v>0</v>
      </c>
      <c r="AA85">
        <f>VLOOKUP(B85,'Master Sheet'!B$2:B$184,1,FALSE)</f>
        <v>562873</v>
      </c>
    </row>
    <row r="86" spans="1:27" x14ac:dyDescent="0.25">
      <c r="A86" s="1" t="s">
        <v>215</v>
      </c>
      <c r="B86">
        <v>865833</v>
      </c>
      <c r="C86">
        <v>3.5</v>
      </c>
      <c r="D86">
        <v>7.2399999999999993</v>
      </c>
      <c r="E86">
        <v>0.75</v>
      </c>
      <c r="F86">
        <v>2.81</v>
      </c>
      <c r="G86">
        <v>3.66</v>
      </c>
      <c r="H86">
        <v>11.215</v>
      </c>
      <c r="I86">
        <v>24.805</v>
      </c>
      <c r="J86">
        <v>5.2249999999999996</v>
      </c>
      <c r="K86">
        <v>2.1150000000000002</v>
      </c>
      <c r="L86">
        <v>0.16</v>
      </c>
      <c r="M86">
        <v>0.97</v>
      </c>
      <c r="N86">
        <v>5.6</v>
      </c>
      <c r="O86">
        <v>0.96499999999999997</v>
      </c>
      <c r="P86">
        <v>3.2649999999999997</v>
      </c>
      <c r="Q86">
        <v>39.32</v>
      </c>
      <c r="R86">
        <v>21.265000000000001</v>
      </c>
      <c r="S86">
        <v>10.36</v>
      </c>
      <c r="T86">
        <v>0</v>
      </c>
      <c r="U86">
        <v>3.7250000000000001</v>
      </c>
      <c r="V86">
        <v>3.085</v>
      </c>
      <c r="W86">
        <v>1.6400000000000001</v>
      </c>
      <c r="AA86" t="e">
        <f>VLOOKUP(B86,'Master Sheet'!B$2:B$184,1,FALSE)</f>
        <v>#N/A</v>
      </c>
    </row>
    <row r="87" spans="1:27" x14ac:dyDescent="0.25">
      <c r="A87" t="s">
        <v>216</v>
      </c>
      <c r="B87">
        <v>341512</v>
      </c>
      <c r="C87">
        <v>1.28</v>
      </c>
      <c r="D87">
        <v>0</v>
      </c>
      <c r="E87">
        <v>0</v>
      </c>
      <c r="F87">
        <v>1.9450000000000001</v>
      </c>
      <c r="G87">
        <v>0</v>
      </c>
      <c r="H87">
        <v>0</v>
      </c>
      <c r="I87">
        <v>8.14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0.34499999999999997</v>
      </c>
      <c r="Q87">
        <v>86.144999999999996</v>
      </c>
      <c r="R87">
        <v>25.155000000000001</v>
      </c>
      <c r="S87">
        <v>44.01</v>
      </c>
      <c r="T87">
        <v>0</v>
      </c>
      <c r="U87">
        <v>0.64</v>
      </c>
      <c r="V87">
        <v>1.29</v>
      </c>
      <c r="W87">
        <v>0</v>
      </c>
      <c r="AA87">
        <f>VLOOKUP(B87,'Master Sheet'!B$2:B$184,1,FALSE)</f>
        <v>341512</v>
      </c>
    </row>
    <row r="88" spans="1:27" x14ac:dyDescent="0.25">
      <c r="A88" t="s">
        <v>217</v>
      </c>
      <c r="B88">
        <v>136869</v>
      </c>
      <c r="C88">
        <v>6.11</v>
      </c>
      <c r="D88">
        <v>6.59</v>
      </c>
      <c r="E88">
        <v>0.21500000000000002</v>
      </c>
      <c r="F88">
        <v>3.0300000000000002</v>
      </c>
      <c r="G88">
        <v>3.19</v>
      </c>
      <c r="H88">
        <v>7.88</v>
      </c>
      <c r="I88">
        <v>4.585</v>
      </c>
      <c r="J88">
        <v>4.18</v>
      </c>
      <c r="K88">
        <v>3.72</v>
      </c>
      <c r="L88">
        <v>0</v>
      </c>
      <c r="M88">
        <v>0.16999999999999998</v>
      </c>
      <c r="N88">
        <v>4.6850000000000005</v>
      </c>
      <c r="O88">
        <v>3.5750000000000002</v>
      </c>
      <c r="P88">
        <v>3.51</v>
      </c>
      <c r="Q88">
        <v>79.7</v>
      </c>
      <c r="R88">
        <v>11.04</v>
      </c>
      <c r="S88">
        <v>11.865</v>
      </c>
      <c r="T88">
        <v>0.14500000000000002</v>
      </c>
      <c r="U88">
        <v>2.42</v>
      </c>
      <c r="V88">
        <v>3.3149999999999999</v>
      </c>
      <c r="W88">
        <v>0</v>
      </c>
      <c r="AA88">
        <f>VLOOKUP(B88,'Master Sheet'!B$2:B$184,1,FALSE)</f>
        <v>136869</v>
      </c>
    </row>
    <row r="89" spans="1:27" x14ac:dyDescent="0.25">
      <c r="A89" t="s">
        <v>218</v>
      </c>
      <c r="B89">
        <v>597328</v>
      </c>
      <c r="C89">
        <v>0</v>
      </c>
      <c r="D89">
        <v>0</v>
      </c>
      <c r="E89">
        <v>0.81499999999999995</v>
      </c>
      <c r="F89">
        <v>3.9800000000000004</v>
      </c>
      <c r="G89">
        <v>0</v>
      </c>
      <c r="H89">
        <v>0</v>
      </c>
      <c r="I89">
        <v>25.67</v>
      </c>
      <c r="J89">
        <v>0.34</v>
      </c>
      <c r="K89">
        <v>5.6549999999999994</v>
      </c>
      <c r="L89">
        <v>0.94000000000000006</v>
      </c>
      <c r="M89">
        <v>0.33500000000000002</v>
      </c>
      <c r="N89">
        <v>0</v>
      </c>
      <c r="O89">
        <v>0</v>
      </c>
      <c r="P89">
        <v>0</v>
      </c>
      <c r="Q89">
        <v>42.504999999999995</v>
      </c>
      <c r="R89">
        <v>19.795000000000002</v>
      </c>
      <c r="S89">
        <v>39.29</v>
      </c>
      <c r="T89">
        <v>0</v>
      </c>
      <c r="U89">
        <v>0.23499999999999999</v>
      </c>
      <c r="V89">
        <v>0.83</v>
      </c>
      <c r="W89">
        <v>0</v>
      </c>
      <c r="AA89">
        <f>VLOOKUP(B89,'Master Sheet'!B$2:B$184,1,FALSE)</f>
        <v>597328</v>
      </c>
    </row>
    <row r="90" spans="1:27" x14ac:dyDescent="0.25">
      <c r="A90" t="s">
        <v>219</v>
      </c>
      <c r="B90">
        <v>449249</v>
      </c>
      <c r="C90">
        <v>1.28</v>
      </c>
      <c r="D90">
        <v>0</v>
      </c>
      <c r="E90">
        <v>0</v>
      </c>
      <c r="F90">
        <v>1.6</v>
      </c>
      <c r="G90">
        <v>1.115</v>
      </c>
      <c r="H90">
        <v>0</v>
      </c>
      <c r="I90">
        <v>9.6349999999999998</v>
      </c>
      <c r="J90">
        <v>1.48</v>
      </c>
      <c r="K90">
        <v>0</v>
      </c>
      <c r="L90">
        <v>0.37</v>
      </c>
      <c r="M90">
        <v>0</v>
      </c>
      <c r="N90">
        <v>2.06</v>
      </c>
      <c r="O90">
        <v>0</v>
      </c>
      <c r="P90">
        <v>1.2749999999999999</v>
      </c>
      <c r="Q90">
        <v>34.42</v>
      </c>
      <c r="R90">
        <v>14.26</v>
      </c>
      <c r="S90">
        <v>9.75</v>
      </c>
      <c r="T90">
        <v>0</v>
      </c>
      <c r="U90">
        <v>0</v>
      </c>
      <c r="V90">
        <v>1.9649999999999999</v>
      </c>
      <c r="W90">
        <v>0</v>
      </c>
      <c r="AA90">
        <f>VLOOKUP(B90,'Master Sheet'!B$2:B$184,1,FALSE)</f>
        <v>449249</v>
      </c>
    </row>
    <row r="91" spans="1:27" x14ac:dyDescent="0.25">
      <c r="A91" t="s">
        <v>220</v>
      </c>
      <c r="B91">
        <v>8134140</v>
      </c>
      <c r="C91">
        <v>0</v>
      </c>
      <c r="D91">
        <v>0</v>
      </c>
      <c r="E91">
        <v>0</v>
      </c>
      <c r="F91">
        <v>0.76500000000000001</v>
      </c>
      <c r="G91">
        <v>0.34499999999999997</v>
      </c>
      <c r="H91">
        <v>0</v>
      </c>
      <c r="I91">
        <v>1.18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0.34499999999999997</v>
      </c>
      <c r="Q91">
        <v>24.4</v>
      </c>
      <c r="R91">
        <v>3.1</v>
      </c>
      <c r="S91">
        <v>10.45</v>
      </c>
      <c r="T91">
        <v>0</v>
      </c>
      <c r="U91">
        <v>0</v>
      </c>
      <c r="V91">
        <v>1.06</v>
      </c>
      <c r="W91">
        <v>0</v>
      </c>
      <c r="AA91">
        <f>VLOOKUP(B91,'Master Sheet'!B$2:B$184,1,FALSE)</f>
        <v>8134140</v>
      </c>
    </row>
    <row r="92" spans="1:27" x14ac:dyDescent="0.25">
      <c r="A92" t="s">
        <v>221</v>
      </c>
      <c r="B92">
        <v>761488</v>
      </c>
      <c r="C92">
        <v>0</v>
      </c>
      <c r="D92">
        <v>0</v>
      </c>
      <c r="E92">
        <v>0</v>
      </c>
      <c r="F92">
        <v>1.36</v>
      </c>
      <c r="G92">
        <v>0</v>
      </c>
      <c r="H92">
        <v>0</v>
      </c>
      <c r="I92">
        <v>18.23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52.57</v>
      </c>
      <c r="R92">
        <v>14.094999999999999</v>
      </c>
      <c r="S92">
        <v>7.57</v>
      </c>
      <c r="T92">
        <v>0</v>
      </c>
      <c r="U92">
        <v>0</v>
      </c>
      <c r="V92">
        <v>0.39</v>
      </c>
      <c r="W92">
        <v>0</v>
      </c>
      <c r="AA92">
        <f>VLOOKUP(B92,'Master Sheet'!B$2:B$184,1,FALSE)</f>
        <v>761488</v>
      </c>
    </row>
    <row r="93" spans="1:27" x14ac:dyDescent="0.25">
      <c r="A93" s="1" t="s">
        <v>222</v>
      </c>
      <c r="B93">
        <v>813049</v>
      </c>
      <c r="C93">
        <v>2.56</v>
      </c>
      <c r="D93">
        <v>0</v>
      </c>
      <c r="E93">
        <v>0.35</v>
      </c>
      <c r="F93">
        <v>2.0549999999999997</v>
      </c>
      <c r="G93">
        <v>1.4</v>
      </c>
      <c r="H93">
        <v>3.5149999999999997</v>
      </c>
      <c r="I93">
        <v>32.075000000000003</v>
      </c>
      <c r="J93">
        <v>2.31</v>
      </c>
      <c r="K93">
        <v>65.944999999999993</v>
      </c>
      <c r="L93">
        <v>3.4849999999999999</v>
      </c>
      <c r="M93">
        <v>1.4049999999999998</v>
      </c>
      <c r="N93">
        <v>1.08</v>
      </c>
      <c r="O93">
        <v>1.27</v>
      </c>
      <c r="P93">
        <v>1.6850000000000001</v>
      </c>
      <c r="Q93">
        <v>50.125</v>
      </c>
      <c r="R93">
        <v>93.435000000000002</v>
      </c>
      <c r="S93">
        <v>11.33</v>
      </c>
      <c r="T93">
        <v>0.16500000000000001</v>
      </c>
      <c r="U93">
        <v>15.174999999999999</v>
      </c>
      <c r="V93">
        <v>1.9649999999999999</v>
      </c>
      <c r="W93">
        <v>0.69500000000000006</v>
      </c>
      <c r="AA93" t="e">
        <f>VLOOKUP(B93,'Master Sheet'!B$2:B$184,1,FALSE)</f>
        <v>#N/A</v>
      </c>
    </row>
    <row r="94" spans="1:27" x14ac:dyDescent="0.25">
      <c r="A94" s="1" t="s">
        <v>223</v>
      </c>
      <c r="B94">
        <v>464811</v>
      </c>
      <c r="C94">
        <v>4.4249999999999998</v>
      </c>
      <c r="D94">
        <v>0.30499999999999999</v>
      </c>
      <c r="E94">
        <v>0.13</v>
      </c>
      <c r="F94">
        <v>1.7150000000000001</v>
      </c>
      <c r="G94">
        <v>2.5049999999999999</v>
      </c>
      <c r="H94">
        <v>2.15</v>
      </c>
      <c r="I94">
        <v>7.66</v>
      </c>
      <c r="J94">
        <v>1.895</v>
      </c>
      <c r="K94">
        <v>0</v>
      </c>
      <c r="L94">
        <v>0</v>
      </c>
      <c r="M94">
        <v>0.03</v>
      </c>
      <c r="N94">
        <v>3.63</v>
      </c>
      <c r="O94">
        <v>1.27</v>
      </c>
      <c r="P94">
        <v>2.17</v>
      </c>
      <c r="Q94">
        <v>36.379999999999995</v>
      </c>
      <c r="R94">
        <v>6.9649999999999999</v>
      </c>
      <c r="S94">
        <v>2.92</v>
      </c>
      <c r="T94">
        <v>0</v>
      </c>
      <c r="U94">
        <v>0</v>
      </c>
      <c r="V94">
        <v>2.415</v>
      </c>
      <c r="W94">
        <v>0</v>
      </c>
      <c r="AA94" t="e">
        <f>VLOOKUP(B94,'Master Sheet'!B$2:B$184,1,FALSE)</f>
        <v>#N/A</v>
      </c>
    </row>
    <row r="95" spans="1:27" x14ac:dyDescent="0.25">
      <c r="A95" t="s">
        <v>224</v>
      </c>
      <c r="B95">
        <v>462131</v>
      </c>
      <c r="C95">
        <v>0</v>
      </c>
      <c r="D95">
        <v>0</v>
      </c>
      <c r="E95">
        <v>2.42</v>
      </c>
      <c r="F95">
        <v>3.56</v>
      </c>
      <c r="G95">
        <v>0.41</v>
      </c>
      <c r="H95">
        <v>0.72499999999999998</v>
      </c>
      <c r="I95">
        <v>23.195</v>
      </c>
      <c r="J95">
        <v>3.14</v>
      </c>
      <c r="K95">
        <v>4.5</v>
      </c>
      <c r="L95">
        <v>1.175</v>
      </c>
      <c r="M95">
        <v>1.2749999999999999</v>
      </c>
      <c r="N95">
        <v>0</v>
      </c>
      <c r="O95">
        <v>0</v>
      </c>
      <c r="P95">
        <v>0.86</v>
      </c>
      <c r="Q95">
        <v>86.644999999999996</v>
      </c>
      <c r="R95">
        <v>38.855000000000004</v>
      </c>
      <c r="S95">
        <v>48.475000000000001</v>
      </c>
      <c r="T95">
        <v>0.04</v>
      </c>
      <c r="U95">
        <v>8.5249999999999986</v>
      </c>
      <c r="V95">
        <v>1.06</v>
      </c>
      <c r="W95">
        <v>0</v>
      </c>
      <c r="AA95">
        <f>VLOOKUP(B95,'Master Sheet'!B$2:B$184,1,FALSE)</f>
        <v>462131</v>
      </c>
    </row>
    <row r="96" spans="1:27" x14ac:dyDescent="0.25">
      <c r="A96" t="s">
        <v>225</v>
      </c>
      <c r="B96">
        <v>162361</v>
      </c>
      <c r="C96">
        <v>5.5600000000000005</v>
      </c>
      <c r="D96">
        <v>6.1150000000000002</v>
      </c>
      <c r="E96">
        <v>0.77</v>
      </c>
      <c r="F96">
        <v>1.9300000000000002</v>
      </c>
      <c r="G96">
        <v>4.1449999999999996</v>
      </c>
      <c r="H96">
        <v>5.3650000000000002</v>
      </c>
      <c r="I96">
        <v>22.22</v>
      </c>
      <c r="J96">
        <v>4.3899999999999997</v>
      </c>
      <c r="K96">
        <v>5.2750000000000004</v>
      </c>
      <c r="L96">
        <v>1.5</v>
      </c>
      <c r="M96">
        <v>0.45999999999999996</v>
      </c>
      <c r="N96">
        <v>4.8899999999999997</v>
      </c>
      <c r="O96">
        <v>6.3599999999999994</v>
      </c>
      <c r="P96">
        <v>2.48</v>
      </c>
      <c r="Q96">
        <v>39.81</v>
      </c>
      <c r="R96">
        <v>24.615000000000002</v>
      </c>
      <c r="S96">
        <v>10.45</v>
      </c>
      <c r="T96">
        <v>0</v>
      </c>
      <c r="U96">
        <v>2.5</v>
      </c>
      <c r="V96">
        <v>2.64</v>
      </c>
      <c r="W96">
        <v>2.75</v>
      </c>
      <c r="AA96">
        <f>VLOOKUP(B96,'Master Sheet'!B$2:B$184,1,FALSE)</f>
        <v>162361</v>
      </c>
    </row>
    <row r="97" spans="1:27" x14ac:dyDescent="0.25">
      <c r="A97" t="s">
        <v>226</v>
      </c>
      <c r="B97">
        <v>472562</v>
      </c>
      <c r="C97">
        <v>1.28</v>
      </c>
      <c r="D97">
        <v>0</v>
      </c>
      <c r="E97">
        <v>0.26</v>
      </c>
      <c r="F97">
        <v>2.3849999999999998</v>
      </c>
      <c r="G97">
        <v>1.26</v>
      </c>
      <c r="H97">
        <v>0</v>
      </c>
      <c r="I97">
        <v>23.274999999999999</v>
      </c>
      <c r="J97">
        <v>0.68</v>
      </c>
      <c r="K97">
        <v>3.3200000000000003</v>
      </c>
      <c r="L97">
        <v>4.2300000000000004</v>
      </c>
      <c r="M97">
        <v>0</v>
      </c>
      <c r="N97">
        <v>1.33</v>
      </c>
      <c r="O97">
        <v>0.15</v>
      </c>
      <c r="P97">
        <v>0.85499999999999998</v>
      </c>
      <c r="Q97">
        <v>48.879999999999995</v>
      </c>
      <c r="R97">
        <v>55.144999999999996</v>
      </c>
      <c r="S97">
        <v>46.895000000000003</v>
      </c>
      <c r="T97">
        <v>3.5000000000000003E-2</v>
      </c>
      <c r="U97">
        <v>9.875</v>
      </c>
      <c r="V97">
        <v>0.83</v>
      </c>
      <c r="W97">
        <v>0</v>
      </c>
      <c r="AA97">
        <f>VLOOKUP(B97,'Master Sheet'!B$2:B$184,1,FALSE)</f>
        <v>472562</v>
      </c>
    </row>
    <row r="98" spans="1:27" x14ac:dyDescent="0.25">
      <c r="A98" t="s">
        <v>227</v>
      </c>
      <c r="B98">
        <v>689663</v>
      </c>
      <c r="C98">
        <v>3.2</v>
      </c>
      <c r="D98">
        <v>0</v>
      </c>
      <c r="E98">
        <v>0.13</v>
      </c>
      <c r="F98">
        <v>1.5449999999999999</v>
      </c>
      <c r="G98">
        <v>1.6749999999999998</v>
      </c>
      <c r="H98">
        <v>2.85</v>
      </c>
      <c r="I98">
        <v>9.8150000000000013</v>
      </c>
      <c r="J98">
        <v>2.7250000000000001</v>
      </c>
      <c r="K98">
        <v>3.3200000000000003</v>
      </c>
      <c r="L98">
        <v>0.82499999999999996</v>
      </c>
      <c r="M98">
        <v>1.19</v>
      </c>
      <c r="N98">
        <v>1.825</v>
      </c>
      <c r="O98">
        <v>0</v>
      </c>
      <c r="P98">
        <v>1.6</v>
      </c>
      <c r="Q98">
        <v>44.22</v>
      </c>
      <c r="R98">
        <v>24.234999999999999</v>
      </c>
      <c r="S98">
        <v>4.75</v>
      </c>
      <c r="T98">
        <v>3.5000000000000003E-2</v>
      </c>
      <c r="U98">
        <v>2.5049999999999999</v>
      </c>
      <c r="V98">
        <v>1.5150000000000001</v>
      </c>
      <c r="W98">
        <v>0</v>
      </c>
      <c r="AA98">
        <f>VLOOKUP(B98,'Master Sheet'!B$2:B$184,1,FALSE)</f>
        <v>689663</v>
      </c>
    </row>
    <row r="99" spans="1:27" x14ac:dyDescent="0.25">
      <c r="A99" s="1" t="s">
        <v>228</v>
      </c>
      <c r="B99">
        <v>699755</v>
      </c>
      <c r="C99">
        <v>3.2</v>
      </c>
      <c r="D99">
        <v>0.61</v>
      </c>
      <c r="E99">
        <v>0.91500000000000004</v>
      </c>
      <c r="F99">
        <v>5.415</v>
      </c>
      <c r="G99">
        <v>2.8499999999999996</v>
      </c>
      <c r="H99">
        <v>6.6150000000000002</v>
      </c>
      <c r="I99">
        <v>17.200000000000003</v>
      </c>
      <c r="J99">
        <v>5.64</v>
      </c>
      <c r="K99">
        <v>3.12</v>
      </c>
      <c r="L99">
        <v>3.8</v>
      </c>
      <c r="M99">
        <v>0.54500000000000004</v>
      </c>
      <c r="N99">
        <v>3.2749999999999999</v>
      </c>
      <c r="O99">
        <v>1.27</v>
      </c>
      <c r="P99">
        <v>2.0049999999999999</v>
      </c>
      <c r="Q99">
        <v>130.14500000000001</v>
      </c>
      <c r="R99">
        <v>22.07</v>
      </c>
      <c r="S99">
        <v>46.14</v>
      </c>
      <c r="T99">
        <v>0.18</v>
      </c>
      <c r="U99">
        <v>5.7</v>
      </c>
      <c r="V99">
        <v>2.415</v>
      </c>
      <c r="W99">
        <v>0</v>
      </c>
      <c r="AA99" t="e">
        <f>VLOOKUP(B99,'Master Sheet'!B$2:B$184,1,FALSE)</f>
        <v>#N/A</v>
      </c>
    </row>
    <row r="100" spans="1:27" x14ac:dyDescent="0.25">
      <c r="A100" s="1" t="s">
        <v>229</v>
      </c>
      <c r="B100">
        <v>593789</v>
      </c>
      <c r="C100">
        <v>2.56</v>
      </c>
      <c r="D100">
        <v>0</v>
      </c>
      <c r="E100">
        <v>0</v>
      </c>
      <c r="F100">
        <v>2.71</v>
      </c>
      <c r="G100">
        <v>0.98</v>
      </c>
      <c r="H100">
        <v>0.72499999999999998</v>
      </c>
      <c r="I100">
        <v>23.524999999999999</v>
      </c>
      <c r="J100">
        <v>2.31</v>
      </c>
      <c r="K100">
        <v>13.475</v>
      </c>
      <c r="L100">
        <v>3.57</v>
      </c>
      <c r="M100">
        <v>1.5350000000000001</v>
      </c>
      <c r="N100">
        <v>1.33</v>
      </c>
      <c r="O100">
        <v>0.3</v>
      </c>
      <c r="P100">
        <v>1.1950000000000001</v>
      </c>
      <c r="Q100">
        <v>114.07</v>
      </c>
      <c r="R100">
        <v>59.234999999999999</v>
      </c>
      <c r="S100">
        <v>9.3099999999999987</v>
      </c>
      <c r="T100">
        <v>1.69</v>
      </c>
      <c r="U100">
        <v>24.39</v>
      </c>
      <c r="V100">
        <v>1.5150000000000001</v>
      </c>
      <c r="W100">
        <v>0.39500000000000002</v>
      </c>
      <c r="AA100" t="e">
        <f>VLOOKUP(B100,'Master Sheet'!B$2:B$184,1,FALSE)</f>
        <v>#N/A</v>
      </c>
    </row>
    <row r="101" spans="1:27" x14ac:dyDescent="0.25">
      <c r="A101" t="s">
        <v>230</v>
      </c>
      <c r="B101">
        <v>145303</v>
      </c>
      <c r="C101">
        <v>2.56</v>
      </c>
      <c r="D101">
        <v>6.59</v>
      </c>
      <c r="E101">
        <v>0.13</v>
      </c>
      <c r="F101">
        <v>11.58</v>
      </c>
      <c r="G101">
        <v>0.97499999999999998</v>
      </c>
      <c r="H101">
        <v>9.0500000000000007</v>
      </c>
      <c r="I101">
        <v>29.145</v>
      </c>
      <c r="J101">
        <v>6.875</v>
      </c>
      <c r="K101">
        <v>1074.7249999999999</v>
      </c>
      <c r="L101">
        <v>45.84</v>
      </c>
      <c r="M101">
        <v>9.125</v>
      </c>
      <c r="N101">
        <v>2.3149999999999999</v>
      </c>
      <c r="O101">
        <v>2.39</v>
      </c>
      <c r="P101">
        <v>0.52</v>
      </c>
      <c r="Q101">
        <v>551.04999999999995</v>
      </c>
      <c r="R101">
        <v>85.61</v>
      </c>
      <c r="S101">
        <v>92.935000000000002</v>
      </c>
      <c r="T101">
        <v>8.6150000000000002</v>
      </c>
      <c r="U101">
        <v>48.155000000000001</v>
      </c>
      <c r="V101">
        <v>9.004999999999999</v>
      </c>
      <c r="W101">
        <v>0.85</v>
      </c>
      <c r="AA101">
        <f>VLOOKUP(B101,'Master Sheet'!B$2:B$184,1,FALSE)</f>
        <v>145303</v>
      </c>
    </row>
    <row r="102" spans="1:27" x14ac:dyDescent="0.25">
      <c r="A102" t="s">
        <v>231</v>
      </c>
      <c r="B102">
        <v>170984</v>
      </c>
      <c r="C102">
        <v>2.56</v>
      </c>
      <c r="D102">
        <v>0</v>
      </c>
      <c r="E102">
        <v>0</v>
      </c>
      <c r="F102">
        <v>0.75</v>
      </c>
      <c r="G102">
        <v>1.6800000000000002</v>
      </c>
      <c r="H102">
        <v>2.85</v>
      </c>
      <c r="I102">
        <v>2.46</v>
      </c>
      <c r="J102">
        <v>2.31</v>
      </c>
      <c r="K102">
        <v>1.29</v>
      </c>
      <c r="L102">
        <v>0</v>
      </c>
      <c r="M102">
        <v>0</v>
      </c>
      <c r="N102">
        <v>1.58</v>
      </c>
      <c r="O102">
        <v>0.15</v>
      </c>
      <c r="P102">
        <v>1.68</v>
      </c>
      <c r="Q102">
        <v>18.79</v>
      </c>
      <c r="R102">
        <v>9.5449999999999999</v>
      </c>
      <c r="S102">
        <v>29.990000000000002</v>
      </c>
      <c r="T102">
        <v>0</v>
      </c>
      <c r="U102">
        <v>0</v>
      </c>
      <c r="V102">
        <v>1.5150000000000001</v>
      </c>
      <c r="W102">
        <v>0</v>
      </c>
      <c r="AA102">
        <f>VLOOKUP(B102,'Master Sheet'!B$2:B$184,1,FALSE)</f>
        <v>170984</v>
      </c>
    </row>
    <row r="103" spans="1:27" x14ac:dyDescent="0.25">
      <c r="A103" t="s">
        <v>232</v>
      </c>
      <c r="B103">
        <v>570156</v>
      </c>
      <c r="C103">
        <v>1.28</v>
      </c>
      <c r="D103">
        <v>0</v>
      </c>
      <c r="E103">
        <v>0</v>
      </c>
      <c r="F103">
        <v>1.1200000000000001</v>
      </c>
      <c r="G103">
        <v>0.20499999999999999</v>
      </c>
      <c r="H103">
        <v>0</v>
      </c>
      <c r="I103">
        <v>12.92</v>
      </c>
      <c r="J103">
        <v>1.4950000000000001</v>
      </c>
      <c r="K103">
        <v>89.504999999999995</v>
      </c>
      <c r="L103">
        <v>4.28</v>
      </c>
      <c r="M103">
        <v>0</v>
      </c>
      <c r="N103">
        <v>0.54</v>
      </c>
      <c r="O103">
        <v>0</v>
      </c>
      <c r="P103">
        <v>0.52</v>
      </c>
      <c r="Q103">
        <v>38.119999999999997</v>
      </c>
      <c r="R103">
        <v>28.950000000000003</v>
      </c>
      <c r="S103">
        <v>43.36</v>
      </c>
      <c r="T103">
        <v>0</v>
      </c>
      <c r="U103">
        <v>7.4949999999999992</v>
      </c>
      <c r="V103">
        <v>1.74</v>
      </c>
      <c r="W103">
        <v>0</v>
      </c>
      <c r="AA103">
        <f>VLOOKUP(B103,'Master Sheet'!B$2:B$184,1,FALSE)</f>
        <v>570156</v>
      </c>
    </row>
    <row r="104" spans="1:27" x14ac:dyDescent="0.25">
      <c r="A104" t="s">
        <v>233</v>
      </c>
      <c r="B104">
        <v>8134517</v>
      </c>
      <c r="C104">
        <v>4.4249999999999998</v>
      </c>
      <c r="D104">
        <v>4.8849999999999998</v>
      </c>
      <c r="E104">
        <v>0</v>
      </c>
      <c r="F104">
        <v>1.4849999999999999</v>
      </c>
      <c r="G104">
        <v>1.54</v>
      </c>
      <c r="H104">
        <v>6.0750000000000002</v>
      </c>
      <c r="I104">
        <v>34.134999999999998</v>
      </c>
      <c r="J104">
        <v>3.97</v>
      </c>
      <c r="K104">
        <v>137.285</v>
      </c>
      <c r="L104">
        <v>2.62</v>
      </c>
      <c r="M104">
        <v>0.25</v>
      </c>
      <c r="N104">
        <v>3.27</v>
      </c>
      <c r="O104">
        <v>0.45500000000000002</v>
      </c>
      <c r="P104">
        <v>3.1150000000000002</v>
      </c>
      <c r="Q104">
        <v>42.755000000000003</v>
      </c>
      <c r="R104">
        <v>49.2</v>
      </c>
      <c r="S104">
        <v>44.965000000000003</v>
      </c>
      <c r="T104">
        <v>0.15</v>
      </c>
      <c r="U104">
        <v>12.23</v>
      </c>
      <c r="V104">
        <v>4.2050000000000001</v>
      </c>
      <c r="W104">
        <v>0.94</v>
      </c>
      <c r="AA104">
        <f>VLOOKUP(B104,'Master Sheet'!B$2:B$184,1,FALSE)</f>
        <v>8134517</v>
      </c>
    </row>
    <row r="105" spans="1:27" x14ac:dyDescent="0.25">
      <c r="A105" t="s">
        <v>234</v>
      </c>
      <c r="B105">
        <v>72612</v>
      </c>
      <c r="C105">
        <v>0</v>
      </c>
      <c r="D105">
        <v>0</v>
      </c>
      <c r="E105">
        <v>6.5000000000000002E-2</v>
      </c>
      <c r="F105">
        <v>0.93500000000000005</v>
      </c>
      <c r="G105">
        <v>0</v>
      </c>
      <c r="H105">
        <v>0</v>
      </c>
      <c r="I105">
        <v>8.0449999999999999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36.875</v>
      </c>
      <c r="R105">
        <v>10.8</v>
      </c>
      <c r="S105">
        <v>7.8250000000000002</v>
      </c>
      <c r="T105">
        <v>0</v>
      </c>
      <c r="U105">
        <v>0</v>
      </c>
      <c r="V105">
        <v>0.19500000000000001</v>
      </c>
      <c r="W105">
        <v>0</v>
      </c>
      <c r="AA105">
        <f>VLOOKUP(B105,'Master Sheet'!B$2:B$184,1,FALSE)</f>
        <v>72612</v>
      </c>
    </row>
    <row r="106" spans="1:27" x14ac:dyDescent="0.25">
      <c r="A106" t="s">
        <v>235</v>
      </c>
      <c r="B106">
        <v>383453</v>
      </c>
      <c r="C106">
        <v>0</v>
      </c>
      <c r="D106">
        <v>0</v>
      </c>
      <c r="E106">
        <v>1.27</v>
      </c>
      <c r="F106">
        <v>1.8900000000000001</v>
      </c>
      <c r="G106">
        <v>0</v>
      </c>
      <c r="H106">
        <v>0</v>
      </c>
      <c r="I106">
        <v>10.92</v>
      </c>
      <c r="J106">
        <v>0.68</v>
      </c>
      <c r="K106">
        <v>0</v>
      </c>
      <c r="L106">
        <v>1.0350000000000001</v>
      </c>
      <c r="M106">
        <v>0.42</v>
      </c>
      <c r="N106">
        <v>0</v>
      </c>
      <c r="O106">
        <v>0</v>
      </c>
      <c r="P106">
        <v>0.35</v>
      </c>
      <c r="Q106">
        <v>73.025000000000006</v>
      </c>
      <c r="R106">
        <v>24.34</v>
      </c>
      <c r="S106">
        <v>22.04</v>
      </c>
      <c r="T106">
        <v>0</v>
      </c>
      <c r="U106">
        <v>0</v>
      </c>
      <c r="V106">
        <v>0.83</v>
      </c>
      <c r="W106">
        <v>0</v>
      </c>
      <c r="AA106">
        <f>VLOOKUP(B106,'Master Sheet'!B$2:B$184,1,FALSE)</f>
        <v>383453</v>
      </c>
    </row>
    <row r="107" spans="1:27" x14ac:dyDescent="0.25">
      <c r="A107" t="s">
        <v>236</v>
      </c>
      <c r="B107">
        <v>8135059</v>
      </c>
      <c r="C107">
        <v>1.28</v>
      </c>
      <c r="D107">
        <v>0</v>
      </c>
      <c r="E107">
        <v>6.5000000000000002E-2</v>
      </c>
      <c r="F107">
        <v>1.0149999999999999</v>
      </c>
      <c r="G107">
        <v>1.26</v>
      </c>
      <c r="H107">
        <v>0</v>
      </c>
      <c r="I107">
        <v>11.745000000000001</v>
      </c>
      <c r="J107">
        <v>1.48</v>
      </c>
      <c r="K107">
        <v>0</v>
      </c>
      <c r="L107">
        <v>0</v>
      </c>
      <c r="M107">
        <v>0</v>
      </c>
      <c r="N107">
        <v>2.0700000000000003</v>
      </c>
      <c r="O107">
        <v>0</v>
      </c>
      <c r="P107">
        <v>1.52</v>
      </c>
      <c r="Q107">
        <v>17.324999999999999</v>
      </c>
      <c r="R107">
        <v>15.434999999999999</v>
      </c>
      <c r="S107">
        <v>8.0299999999999994</v>
      </c>
      <c r="T107">
        <v>0</v>
      </c>
      <c r="U107">
        <v>0</v>
      </c>
      <c r="V107">
        <v>1.74</v>
      </c>
      <c r="W107">
        <v>0</v>
      </c>
      <c r="AA107">
        <f>VLOOKUP(B107,'Master Sheet'!B$2:B$184,1,FALSE)</f>
        <v>8135059</v>
      </c>
    </row>
    <row r="108" spans="1:27" x14ac:dyDescent="0.25">
      <c r="A108" t="s">
        <v>237</v>
      </c>
      <c r="B108">
        <v>322840</v>
      </c>
      <c r="C108">
        <v>10.494999999999999</v>
      </c>
      <c r="D108">
        <v>13.875</v>
      </c>
      <c r="E108">
        <v>1.54</v>
      </c>
      <c r="F108">
        <v>2.6550000000000002</v>
      </c>
      <c r="G108">
        <v>4.5500000000000007</v>
      </c>
      <c r="H108">
        <v>14.545</v>
      </c>
      <c r="I108">
        <v>41.02</v>
      </c>
      <c r="J108">
        <v>16.200000000000003</v>
      </c>
      <c r="K108">
        <v>8.129999999999999</v>
      </c>
      <c r="L108">
        <v>2.1949999999999998</v>
      </c>
      <c r="M108">
        <v>2.7199999999999998</v>
      </c>
      <c r="N108">
        <v>7.2249999999999996</v>
      </c>
      <c r="O108">
        <v>2.8</v>
      </c>
      <c r="P108">
        <v>5.4450000000000003</v>
      </c>
      <c r="Q108">
        <v>53.055000000000007</v>
      </c>
      <c r="R108">
        <v>28.32</v>
      </c>
      <c r="S108">
        <v>21.905000000000001</v>
      </c>
      <c r="T108">
        <v>1.7050000000000001</v>
      </c>
      <c r="U108">
        <v>26.52</v>
      </c>
      <c r="V108">
        <v>4.4249999999999998</v>
      </c>
      <c r="W108">
        <v>10.004999999999999</v>
      </c>
      <c r="AA108">
        <f>VLOOKUP(B108,'Master Sheet'!B$2:B$184,1,FALSE)</f>
        <v>322840</v>
      </c>
    </row>
    <row r="109" spans="1:27" x14ac:dyDescent="0.25">
      <c r="A109" s="1" t="s">
        <v>238</v>
      </c>
      <c r="B109">
        <v>98014</v>
      </c>
      <c r="C109">
        <v>0</v>
      </c>
      <c r="D109">
        <v>0</v>
      </c>
      <c r="E109">
        <v>0</v>
      </c>
      <c r="F109">
        <v>1.21</v>
      </c>
      <c r="G109">
        <v>0</v>
      </c>
      <c r="H109">
        <v>0</v>
      </c>
      <c r="I109">
        <v>3.9699999999999998</v>
      </c>
      <c r="J109">
        <v>0</v>
      </c>
      <c r="K109">
        <v>0</v>
      </c>
      <c r="L109">
        <v>0</v>
      </c>
      <c r="M109">
        <v>0</v>
      </c>
      <c r="N109">
        <v>0.28000000000000003</v>
      </c>
      <c r="O109">
        <v>0</v>
      </c>
      <c r="P109">
        <v>0.17499999999999999</v>
      </c>
      <c r="Q109">
        <v>43.75</v>
      </c>
      <c r="R109">
        <v>8.3999999999999986</v>
      </c>
      <c r="S109">
        <v>13.17</v>
      </c>
      <c r="T109">
        <v>0</v>
      </c>
      <c r="U109">
        <v>0</v>
      </c>
      <c r="V109">
        <v>0.84000000000000008</v>
      </c>
      <c r="W109">
        <v>0</v>
      </c>
      <c r="AA109" t="e">
        <f>VLOOKUP(B109,'Master Sheet'!B$2:B$184,1,FALSE)</f>
        <v>#N/A</v>
      </c>
    </row>
    <row r="110" spans="1:27" x14ac:dyDescent="0.25">
      <c r="A110" t="s">
        <v>239</v>
      </c>
      <c r="B110">
        <v>627904</v>
      </c>
      <c r="C110">
        <v>4.7249999999999996</v>
      </c>
      <c r="D110">
        <v>1.63</v>
      </c>
      <c r="E110">
        <v>0</v>
      </c>
      <c r="F110">
        <v>1.37</v>
      </c>
      <c r="G110">
        <v>1.115</v>
      </c>
      <c r="H110">
        <v>1.425</v>
      </c>
      <c r="I110">
        <v>20.585000000000001</v>
      </c>
      <c r="J110">
        <v>3.5599999999999996</v>
      </c>
      <c r="K110">
        <v>2.105</v>
      </c>
      <c r="L110">
        <v>0.94</v>
      </c>
      <c r="M110">
        <v>1.02</v>
      </c>
      <c r="N110">
        <v>1.825</v>
      </c>
      <c r="O110">
        <v>0.60499999999999998</v>
      </c>
      <c r="P110">
        <v>0.86</v>
      </c>
      <c r="Q110">
        <v>26.11</v>
      </c>
      <c r="R110">
        <v>46.424999999999997</v>
      </c>
      <c r="S110">
        <v>27.354999999999997</v>
      </c>
      <c r="T110">
        <v>0.01</v>
      </c>
      <c r="U110">
        <v>8.5850000000000009</v>
      </c>
      <c r="V110">
        <v>1.74</v>
      </c>
      <c r="W110">
        <v>0.25</v>
      </c>
      <c r="AA110">
        <f>VLOOKUP(B110,'Master Sheet'!B$2:B$184,1,FALSE)</f>
        <v>627904</v>
      </c>
    </row>
    <row r="111" spans="1:27" x14ac:dyDescent="0.25">
      <c r="A111" t="s">
        <v>240</v>
      </c>
      <c r="B111">
        <v>8134180</v>
      </c>
      <c r="C111">
        <v>2.56</v>
      </c>
      <c r="D111">
        <v>0</v>
      </c>
      <c r="E111">
        <v>0</v>
      </c>
      <c r="F111">
        <v>1.83</v>
      </c>
      <c r="G111">
        <v>1.05</v>
      </c>
      <c r="H111">
        <v>0</v>
      </c>
      <c r="I111">
        <v>15.95</v>
      </c>
      <c r="J111">
        <v>2.31</v>
      </c>
      <c r="K111">
        <v>0</v>
      </c>
      <c r="L111">
        <v>0</v>
      </c>
      <c r="M111">
        <v>0</v>
      </c>
      <c r="N111">
        <v>1.08</v>
      </c>
      <c r="O111">
        <v>0.15</v>
      </c>
      <c r="P111">
        <v>0.86</v>
      </c>
      <c r="Q111">
        <v>42.015000000000001</v>
      </c>
      <c r="R111">
        <v>21.68</v>
      </c>
      <c r="S111">
        <v>19.055</v>
      </c>
      <c r="T111">
        <v>0</v>
      </c>
      <c r="U111">
        <v>0.125</v>
      </c>
      <c r="V111">
        <v>1.74</v>
      </c>
      <c r="W111">
        <v>1.3149999999999999</v>
      </c>
      <c r="AA111">
        <f>VLOOKUP(B111,'Master Sheet'!B$2:B$184,1,FALSE)</f>
        <v>8134180</v>
      </c>
    </row>
    <row r="112" spans="1:27" x14ac:dyDescent="0.25">
      <c r="A112" t="s">
        <v>241</v>
      </c>
      <c r="B112">
        <v>73582</v>
      </c>
      <c r="C112">
        <v>3.84</v>
      </c>
      <c r="D112">
        <v>2.165</v>
      </c>
      <c r="E112">
        <v>0.19500000000000001</v>
      </c>
      <c r="F112">
        <v>1.37</v>
      </c>
      <c r="G112">
        <v>2.5</v>
      </c>
      <c r="H112">
        <v>3.3450000000000002</v>
      </c>
      <c r="I112">
        <v>8.3249999999999993</v>
      </c>
      <c r="J112">
        <v>4.18</v>
      </c>
      <c r="K112">
        <v>0</v>
      </c>
      <c r="L112">
        <v>1.145</v>
      </c>
      <c r="M112">
        <v>0.14499999999999999</v>
      </c>
      <c r="N112">
        <v>3.9699999999999998</v>
      </c>
      <c r="O112">
        <v>1.59</v>
      </c>
      <c r="P112">
        <v>2.4849999999999999</v>
      </c>
      <c r="Q112">
        <v>28.55</v>
      </c>
      <c r="R112">
        <v>7.1099999999999994</v>
      </c>
      <c r="S112">
        <v>10.66</v>
      </c>
      <c r="T112">
        <v>0</v>
      </c>
      <c r="U112">
        <v>0</v>
      </c>
      <c r="V112">
        <v>1.06</v>
      </c>
      <c r="W112">
        <v>0</v>
      </c>
      <c r="AA112">
        <f>VLOOKUP(B112,'Master Sheet'!B$2:B$184,1,FALSE)</f>
        <v>73582</v>
      </c>
    </row>
    <row r="113" spans="1:27" x14ac:dyDescent="0.25">
      <c r="A113" s="1" t="s">
        <v>242</v>
      </c>
      <c r="B113">
        <v>117012</v>
      </c>
      <c r="C113">
        <v>0</v>
      </c>
      <c r="D113">
        <v>0</v>
      </c>
      <c r="E113">
        <v>0.94</v>
      </c>
      <c r="F113">
        <v>1.9450000000000001</v>
      </c>
      <c r="G113">
        <v>0</v>
      </c>
      <c r="H113">
        <v>0</v>
      </c>
      <c r="I113">
        <v>12.379999999999999</v>
      </c>
      <c r="J113">
        <v>0</v>
      </c>
      <c r="K113">
        <v>3.3200000000000003</v>
      </c>
      <c r="L113">
        <v>0.85</v>
      </c>
      <c r="M113">
        <v>0.84000000000000008</v>
      </c>
      <c r="N113">
        <v>0</v>
      </c>
      <c r="O113">
        <v>0</v>
      </c>
      <c r="P113">
        <v>0</v>
      </c>
      <c r="Q113">
        <v>42.75</v>
      </c>
      <c r="R113">
        <v>30.5</v>
      </c>
      <c r="S113">
        <v>16.59</v>
      </c>
      <c r="T113">
        <v>0</v>
      </c>
      <c r="U113">
        <v>0</v>
      </c>
      <c r="V113">
        <v>0.39</v>
      </c>
      <c r="W113">
        <v>0</v>
      </c>
      <c r="AA113" t="e">
        <f>VLOOKUP(B113,'Master Sheet'!B$2:B$184,1,FALSE)</f>
        <v>#N/A</v>
      </c>
    </row>
    <row r="114" spans="1:27" x14ac:dyDescent="0.25">
      <c r="A114" t="s">
        <v>243</v>
      </c>
      <c r="B114">
        <v>744193</v>
      </c>
      <c r="C114">
        <v>1.28</v>
      </c>
      <c r="D114">
        <v>0</v>
      </c>
      <c r="E114">
        <v>0</v>
      </c>
      <c r="F114">
        <v>2.98</v>
      </c>
      <c r="G114">
        <v>0</v>
      </c>
      <c r="H114">
        <v>0</v>
      </c>
      <c r="I114">
        <v>25.754999999999999</v>
      </c>
      <c r="J114">
        <v>0.34</v>
      </c>
      <c r="K114">
        <v>3.3200000000000003</v>
      </c>
      <c r="L114">
        <v>3.3149999999999999</v>
      </c>
      <c r="M114">
        <v>0</v>
      </c>
      <c r="N114">
        <v>0.56000000000000005</v>
      </c>
      <c r="O114">
        <v>0</v>
      </c>
      <c r="P114">
        <v>0.35</v>
      </c>
      <c r="Q114">
        <v>146.27500000000001</v>
      </c>
      <c r="R114">
        <v>37.334999999999994</v>
      </c>
      <c r="S114">
        <v>102.31</v>
      </c>
      <c r="T114">
        <v>0</v>
      </c>
      <c r="U114">
        <v>6.4749999999999996</v>
      </c>
      <c r="V114">
        <v>1.29</v>
      </c>
      <c r="W114">
        <v>0</v>
      </c>
      <c r="AA114">
        <f>VLOOKUP(B114,'Master Sheet'!B$2:B$184,1,FALSE)</f>
        <v>744193</v>
      </c>
    </row>
    <row r="115" spans="1:27" x14ac:dyDescent="0.25">
      <c r="A115" t="s">
        <v>244</v>
      </c>
      <c r="B115">
        <v>88295</v>
      </c>
      <c r="C115">
        <v>1.92</v>
      </c>
      <c r="D115">
        <v>0.30499999999999999</v>
      </c>
      <c r="E115">
        <v>0.19500000000000001</v>
      </c>
      <c r="F115">
        <v>1.37</v>
      </c>
      <c r="G115">
        <v>1.1200000000000001</v>
      </c>
      <c r="H115">
        <v>2.15</v>
      </c>
      <c r="I115">
        <v>15.154999999999999</v>
      </c>
      <c r="J115">
        <v>2.31</v>
      </c>
      <c r="K115">
        <v>2.92</v>
      </c>
      <c r="L115">
        <v>0</v>
      </c>
      <c r="M115">
        <v>0</v>
      </c>
      <c r="N115">
        <v>1.82</v>
      </c>
      <c r="O115">
        <v>0.45500000000000002</v>
      </c>
      <c r="P115">
        <v>1.355</v>
      </c>
      <c r="Q115">
        <v>33.44</v>
      </c>
      <c r="R115">
        <v>10.395</v>
      </c>
      <c r="S115">
        <v>33.424999999999997</v>
      </c>
      <c r="T115">
        <v>0</v>
      </c>
      <c r="U115">
        <v>0</v>
      </c>
      <c r="V115">
        <v>1.175</v>
      </c>
      <c r="W115">
        <v>0.27</v>
      </c>
      <c r="AA115">
        <f>VLOOKUP(B115,'Master Sheet'!B$2:B$184,1,FALSE)</f>
        <v>88295</v>
      </c>
    </row>
    <row r="116" spans="1:27" x14ac:dyDescent="0.25">
      <c r="A116" t="s">
        <v>245</v>
      </c>
      <c r="B116">
        <v>8134377</v>
      </c>
      <c r="C116">
        <v>0</v>
      </c>
      <c r="D116">
        <v>0</v>
      </c>
      <c r="E116">
        <v>0</v>
      </c>
      <c r="F116">
        <v>0.18</v>
      </c>
      <c r="G116">
        <v>0.69</v>
      </c>
      <c r="H116">
        <v>0.36</v>
      </c>
      <c r="I116">
        <v>6.625</v>
      </c>
      <c r="J116">
        <v>1.08</v>
      </c>
      <c r="K116">
        <v>0</v>
      </c>
      <c r="L116">
        <v>0</v>
      </c>
      <c r="M116">
        <v>0</v>
      </c>
      <c r="N116">
        <v>0.82000000000000006</v>
      </c>
      <c r="O116">
        <v>0</v>
      </c>
      <c r="P116">
        <v>1.2749999999999999</v>
      </c>
      <c r="Q116">
        <v>3.73</v>
      </c>
      <c r="R116">
        <v>9.83</v>
      </c>
      <c r="S116">
        <v>13.29</v>
      </c>
      <c r="T116">
        <v>0</v>
      </c>
      <c r="U116">
        <v>0</v>
      </c>
      <c r="V116">
        <v>1.06</v>
      </c>
      <c r="W116">
        <v>0</v>
      </c>
      <c r="AA116">
        <f>VLOOKUP(B116,'Master Sheet'!B$2:B$184,1,FALSE)</f>
        <v>8134377</v>
      </c>
    </row>
    <row r="117" spans="1:27" x14ac:dyDescent="0.25">
      <c r="A117" s="1" t="s">
        <v>246</v>
      </c>
      <c r="B117">
        <v>507344</v>
      </c>
      <c r="C117">
        <v>2.56</v>
      </c>
      <c r="D117">
        <v>0</v>
      </c>
      <c r="E117">
        <v>0</v>
      </c>
      <c r="F117">
        <v>5.6150000000000002</v>
      </c>
      <c r="G117">
        <v>0.83499999999999996</v>
      </c>
      <c r="H117">
        <v>0</v>
      </c>
      <c r="I117">
        <v>10.55</v>
      </c>
      <c r="J117">
        <v>1.895</v>
      </c>
      <c r="K117">
        <v>3.3200000000000003</v>
      </c>
      <c r="L117">
        <v>0.70500000000000007</v>
      </c>
      <c r="M117">
        <v>0</v>
      </c>
      <c r="N117">
        <v>1.575</v>
      </c>
      <c r="O117">
        <v>0</v>
      </c>
      <c r="P117">
        <v>0.69</v>
      </c>
      <c r="Q117">
        <v>162.495</v>
      </c>
      <c r="R117">
        <v>12.6</v>
      </c>
      <c r="S117">
        <v>16.690000000000001</v>
      </c>
      <c r="T117">
        <v>1.31</v>
      </c>
      <c r="U117">
        <v>7.495000000000001</v>
      </c>
      <c r="V117">
        <v>1.9649999999999999</v>
      </c>
      <c r="W117">
        <v>0</v>
      </c>
      <c r="AA117" t="e">
        <f>VLOOKUP(B117,'Master Sheet'!B$2:B$184,1,FALSE)</f>
        <v>#N/A</v>
      </c>
    </row>
    <row r="118" spans="1:27" x14ac:dyDescent="0.25">
      <c r="A118" t="s">
        <v>247</v>
      </c>
      <c r="B118">
        <v>517261</v>
      </c>
      <c r="C118">
        <v>0</v>
      </c>
      <c r="D118">
        <v>0</v>
      </c>
      <c r="E118">
        <v>0</v>
      </c>
      <c r="F118">
        <v>2.8149999999999999</v>
      </c>
      <c r="G118">
        <v>0.20499999999999999</v>
      </c>
      <c r="H118">
        <v>0</v>
      </c>
      <c r="I118">
        <v>4.085</v>
      </c>
      <c r="J118">
        <v>1.48</v>
      </c>
      <c r="K118">
        <v>1.29</v>
      </c>
      <c r="L118">
        <v>6.3450000000000006</v>
      </c>
      <c r="M118">
        <v>0</v>
      </c>
      <c r="N118">
        <v>0</v>
      </c>
      <c r="O118">
        <v>0</v>
      </c>
      <c r="P118">
        <v>0</v>
      </c>
      <c r="Q118">
        <v>67.84</v>
      </c>
      <c r="R118">
        <v>13.39</v>
      </c>
      <c r="S118">
        <v>35.644999999999996</v>
      </c>
      <c r="T118">
        <v>0</v>
      </c>
      <c r="U118">
        <v>0</v>
      </c>
      <c r="V118">
        <v>1.06</v>
      </c>
      <c r="W118">
        <v>1.395</v>
      </c>
      <c r="AA118">
        <f>VLOOKUP(B118,'Master Sheet'!B$2:B$184,1,FALSE)</f>
        <v>517261</v>
      </c>
    </row>
    <row r="119" spans="1:27" x14ac:dyDescent="0.25">
      <c r="A119" t="s">
        <v>248</v>
      </c>
      <c r="B119">
        <v>352486</v>
      </c>
      <c r="C119">
        <v>1.28</v>
      </c>
      <c r="D119">
        <v>0</v>
      </c>
      <c r="E119">
        <v>1.1299999999999999</v>
      </c>
      <c r="F119">
        <v>1.1950000000000001</v>
      </c>
      <c r="G119">
        <v>0.83499999999999996</v>
      </c>
      <c r="H119">
        <v>1.45</v>
      </c>
      <c r="I119">
        <v>18.164999999999999</v>
      </c>
      <c r="J119">
        <v>1.08</v>
      </c>
      <c r="K119">
        <v>0</v>
      </c>
      <c r="L119">
        <v>0.57000000000000006</v>
      </c>
      <c r="M119">
        <v>0.16999999999999998</v>
      </c>
      <c r="N119">
        <v>0.82000000000000006</v>
      </c>
      <c r="O119">
        <v>0</v>
      </c>
      <c r="P119">
        <v>0.86</v>
      </c>
      <c r="Q119">
        <v>40.790000000000006</v>
      </c>
      <c r="R119">
        <v>41.38</v>
      </c>
      <c r="S119">
        <v>7.8599999999999994</v>
      </c>
      <c r="T119">
        <v>0</v>
      </c>
      <c r="U119">
        <v>2.56</v>
      </c>
      <c r="V119">
        <v>0.94500000000000006</v>
      </c>
      <c r="W119">
        <v>0</v>
      </c>
      <c r="AA119">
        <f>VLOOKUP(B119,'Master Sheet'!B$2:B$184,1,FALSE)</f>
        <v>352486</v>
      </c>
    </row>
    <row r="120" spans="1:27" x14ac:dyDescent="0.25">
      <c r="A120" t="s">
        <v>249</v>
      </c>
      <c r="B120">
        <v>8134517</v>
      </c>
      <c r="C120">
        <v>1.7750000000000001</v>
      </c>
      <c r="D120">
        <v>0</v>
      </c>
      <c r="E120">
        <v>2.2949999999999999</v>
      </c>
      <c r="F120">
        <v>0.81</v>
      </c>
      <c r="G120">
        <v>1.095</v>
      </c>
      <c r="H120">
        <v>0</v>
      </c>
      <c r="I120">
        <v>11.440000000000001</v>
      </c>
      <c r="J120">
        <v>2.02</v>
      </c>
      <c r="K120">
        <v>4.8049999999999997</v>
      </c>
      <c r="L120">
        <v>4.22</v>
      </c>
      <c r="M120">
        <v>1.825</v>
      </c>
      <c r="N120">
        <v>0.96500000000000008</v>
      </c>
      <c r="O120">
        <v>0.435</v>
      </c>
      <c r="P120">
        <v>0.92</v>
      </c>
      <c r="Q120">
        <v>68.615000000000009</v>
      </c>
      <c r="R120">
        <v>59.57</v>
      </c>
      <c r="S120">
        <v>33.405000000000001</v>
      </c>
      <c r="T120">
        <v>0.05</v>
      </c>
      <c r="U120">
        <v>6.42</v>
      </c>
      <c r="V120">
        <v>0.82499999999999996</v>
      </c>
      <c r="W120">
        <v>0.09</v>
      </c>
      <c r="AA120">
        <f>VLOOKUP(B120,'Master Sheet'!B$2:B$184,1,FALSE)</f>
        <v>8134517</v>
      </c>
    </row>
    <row r="121" spans="1:27" x14ac:dyDescent="0.25">
      <c r="A121" t="s">
        <v>250</v>
      </c>
      <c r="B121">
        <v>530211</v>
      </c>
      <c r="C121">
        <v>0.42499999999999999</v>
      </c>
      <c r="D121">
        <v>0</v>
      </c>
      <c r="E121">
        <v>0.44</v>
      </c>
      <c r="F121">
        <v>2.8650000000000002</v>
      </c>
      <c r="G121">
        <v>7.4999999999999997E-2</v>
      </c>
      <c r="H121">
        <v>0</v>
      </c>
      <c r="I121">
        <v>6.9550000000000001</v>
      </c>
      <c r="J121">
        <v>0</v>
      </c>
      <c r="K121">
        <v>25.984999999999999</v>
      </c>
      <c r="L121">
        <v>2.5449999999999999</v>
      </c>
      <c r="M121">
        <v>0.65500000000000003</v>
      </c>
      <c r="N121">
        <v>0</v>
      </c>
      <c r="O121">
        <v>0</v>
      </c>
      <c r="P121">
        <v>0</v>
      </c>
      <c r="Q121">
        <v>75.080000000000013</v>
      </c>
      <c r="R121">
        <v>28.115000000000002</v>
      </c>
      <c r="S121">
        <v>65.05</v>
      </c>
      <c r="T121">
        <v>0.44</v>
      </c>
      <c r="U121">
        <v>51.605000000000004</v>
      </c>
      <c r="V121">
        <v>0.94500000000000006</v>
      </c>
      <c r="W121">
        <v>0.09</v>
      </c>
      <c r="AA121">
        <f>VLOOKUP(B121,'Master Sheet'!B$2:B$184,1,FALSE)</f>
        <v>530211</v>
      </c>
    </row>
    <row r="122" spans="1:27" x14ac:dyDescent="0.25">
      <c r="A122" t="s">
        <v>251</v>
      </c>
      <c r="B122">
        <v>341512</v>
      </c>
      <c r="C122">
        <v>0.76</v>
      </c>
      <c r="D122">
        <v>0</v>
      </c>
      <c r="E122">
        <v>0.52</v>
      </c>
      <c r="F122">
        <v>0.69</v>
      </c>
      <c r="G122">
        <v>7.4999999999999997E-2</v>
      </c>
      <c r="H122">
        <v>0</v>
      </c>
      <c r="I122">
        <v>19.260000000000002</v>
      </c>
      <c r="J122">
        <v>0.96499999999999997</v>
      </c>
      <c r="K122">
        <v>0.8</v>
      </c>
      <c r="L122">
        <v>1.1299999999999999</v>
      </c>
      <c r="M122">
        <v>1.04</v>
      </c>
      <c r="N122">
        <v>0.36</v>
      </c>
      <c r="O122">
        <v>0</v>
      </c>
      <c r="P122">
        <v>0.60000000000000009</v>
      </c>
      <c r="Q122">
        <v>38.134999999999998</v>
      </c>
      <c r="R122">
        <v>33.204999999999998</v>
      </c>
      <c r="S122">
        <v>20.3</v>
      </c>
      <c r="T122">
        <v>0</v>
      </c>
      <c r="U122">
        <v>5.4649999999999999</v>
      </c>
      <c r="V122">
        <v>0.71</v>
      </c>
      <c r="W122">
        <v>0.09</v>
      </c>
      <c r="AA122">
        <f>VLOOKUP(B122,'Master Sheet'!B$2:B$184,1,FALSE)</f>
        <v>341512</v>
      </c>
    </row>
    <row r="123" spans="1:27" x14ac:dyDescent="0.25">
      <c r="A123" t="s">
        <v>252</v>
      </c>
      <c r="B123">
        <v>708704</v>
      </c>
      <c r="C123">
        <v>0.23499999999999999</v>
      </c>
      <c r="D123">
        <v>0</v>
      </c>
      <c r="E123">
        <v>0.45</v>
      </c>
      <c r="F123">
        <v>2.8450000000000002</v>
      </c>
      <c r="G123">
        <v>7.4999999999999997E-2</v>
      </c>
      <c r="H123">
        <v>0</v>
      </c>
      <c r="I123">
        <v>8.4350000000000005</v>
      </c>
      <c r="J123">
        <v>0.75</v>
      </c>
      <c r="K123">
        <v>25.895</v>
      </c>
      <c r="L123">
        <v>2.5449999999999999</v>
      </c>
      <c r="M123">
        <v>0.61</v>
      </c>
      <c r="N123">
        <v>0.36</v>
      </c>
      <c r="O123">
        <v>0</v>
      </c>
      <c r="P123">
        <v>0</v>
      </c>
      <c r="Q123">
        <v>73.210000000000008</v>
      </c>
      <c r="R123">
        <v>27.259999999999998</v>
      </c>
      <c r="S123">
        <v>66.489999999999995</v>
      </c>
      <c r="T123">
        <v>0.47499999999999998</v>
      </c>
      <c r="U123">
        <v>51.57</v>
      </c>
      <c r="V123">
        <v>0.94500000000000006</v>
      </c>
      <c r="W123">
        <v>0.05</v>
      </c>
      <c r="AA123">
        <f>VLOOKUP(B123,'Master Sheet'!B$2:B$184,1,FALSE)</f>
        <v>708704</v>
      </c>
    </row>
    <row r="124" spans="1:27" x14ac:dyDescent="0.25">
      <c r="A124" t="s">
        <v>253</v>
      </c>
      <c r="B124">
        <v>8132930</v>
      </c>
      <c r="C124">
        <v>0.85</v>
      </c>
      <c r="D124">
        <v>0</v>
      </c>
      <c r="E124">
        <v>0.44</v>
      </c>
      <c r="F124">
        <v>2.76</v>
      </c>
      <c r="G124">
        <v>0.15</v>
      </c>
      <c r="H124">
        <v>0</v>
      </c>
      <c r="I124">
        <v>7.6550000000000002</v>
      </c>
      <c r="J124">
        <v>0.375</v>
      </c>
      <c r="K124">
        <v>26.67</v>
      </c>
      <c r="L124">
        <v>2.63</v>
      </c>
      <c r="M124">
        <v>0.54499999999999993</v>
      </c>
      <c r="N124">
        <v>0.36</v>
      </c>
      <c r="O124">
        <v>0</v>
      </c>
      <c r="P124">
        <v>0</v>
      </c>
      <c r="Q124">
        <v>74.72</v>
      </c>
      <c r="R124">
        <v>28.84</v>
      </c>
      <c r="S124">
        <v>65.81</v>
      </c>
      <c r="T124">
        <v>0.495</v>
      </c>
      <c r="U124">
        <v>52.935000000000002</v>
      </c>
      <c r="V124">
        <v>0.83</v>
      </c>
      <c r="W124">
        <v>0.05</v>
      </c>
      <c r="AA124">
        <f>VLOOKUP(B124,'Master Sheet'!B$2:B$184,1,FALSE)</f>
        <v>8132930</v>
      </c>
    </row>
    <row r="125" spans="1:27" x14ac:dyDescent="0.25">
      <c r="A125" t="s">
        <v>254</v>
      </c>
      <c r="B125">
        <v>628607</v>
      </c>
      <c r="C125">
        <v>1.825</v>
      </c>
      <c r="D125">
        <v>0</v>
      </c>
      <c r="E125">
        <v>11.670000000000002</v>
      </c>
      <c r="F125">
        <v>1.65</v>
      </c>
      <c r="G125">
        <v>0.43500000000000005</v>
      </c>
      <c r="H125">
        <v>1.7250000000000001</v>
      </c>
      <c r="I125">
        <v>21.984999999999999</v>
      </c>
      <c r="J125">
        <v>4.335</v>
      </c>
      <c r="K125">
        <v>9.81</v>
      </c>
      <c r="L125">
        <v>2.12</v>
      </c>
      <c r="M125">
        <v>7.04</v>
      </c>
      <c r="N125">
        <v>0.18</v>
      </c>
      <c r="O125">
        <v>0</v>
      </c>
      <c r="P125">
        <v>0.8</v>
      </c>
      <c r="Q125">
        <v>62.91</v>
      </c>
      <c r="R125">
        <v>66.92</v>
      </c>
      <c r="S125">
        <v>54.765000000000001</v>
      </c>
      <c r="T125">
        <v>0.23499999999999999</v>
      </c>
      <c r="U125">
        <v>13.625</v>
      </c>
      <c r="V125">
        <v>1.06</v>
      </c>
      <c r="W125">
        <v>0.18</v>
      </c>
      <c r="AA125">
        <f>VLOOKUP(B125,'Master Sheet'!B$2:B$184,1,FALSE)</f>
        <v>628607</v>
      </c>
    </row>
    <row r="126" spans="1:27" x14ac:dyDescent="0.25">
      <c r="A126" t="s">
        <v>255</v>
      </c>
      <c r="B126">
        <v>169232</v>
      </c>
      <c r="C126">
        <v>0.85</v>
      </c>
      <c r="D126">
        <v>0</v>
      </c>
      <c r="E126">
        <v>0.435</v>
      </c>
      <c r="F126">
        <v>2.8250000000000002</v>
      </c>
      <c r="G126">
        <v>0</v>
      </c>
      <c r="H126">
        <v>0</v>
      </c>
      <c r="I126">
        <v>6.585</v>
      </c>
      <c r="J126">
        <v>0.375</v>
      </c>
      <c r="K126">
        <v>27.454999999999998</v>
      </c>
      <c r="L126">
        <v>2.6500000000000004</v>
      </c>
      <c r="M126">
        <v>0.54499999999999993</v>
      </c>
      <c r="N126">
        <v>0</v>
      </c>
      <c r="O126">
        <v>0</v>
      </c>
      <c r="P126">
        <v>0</v>
      </c>
      <c r="Q126">
        <v>78.305000000000007</v>
      </c>
      <c r="R126">
        <v>26.509999999999998</v>
      </c>
      <c r="S126">
        <v>64.819999999999993</v>
      </c>
      <c r="T126">
        <v>0.4</v>
      </c>
      <c r="U126">
        <v>53.545000000000002</v>
      </c>
      <c r="V126">
        <v>0.82499999999999996</v>
      </c>
      <c r="W126">
        <v>0</v>
      </c>
      <c r="AA126">
        <f>VLOOKUP(B126,'Master Sheet'!B$2:B$184,1,FALSE)</f>
        <v>169232</v>
      </c>
    </row>
    <row r="127" spans="1:27" x14ac:dyDescent="0.25">
      <c r="A127" t="s">
        <v>256</v>
      </c>
      <c r="B127">
        <v>223420</v>
      </c>
      <c r="C127">
        <v>1.1850000000000001</v>
      </c>
      <c r="D127">
        <v>0</v>
      </c>
      <c r="E127">
        <v>0.39</v>
      </c>
      <c r="F127">
        <v>2.4900000000000002</v>
      </c>
      <c r="G127">
        <v>0.15</v>
      </c>
      <c r="H127">
        <v>0</v>
      </c>
      <c r="I127">
        <v>6.6850000000000005</v>
      </c>
      <c r="J127">
        <v>0</v>
      </c>
      <c r="K127">
        <v>25.594999999999999</v>
      </c>
      <c r="L127">
        <v>2.5049999999999999</v>
      </c>
      <c r="M127">
        <v>0.51</v>
      </c>
      <c r="N127">
        <v>0</v>
      </c>
      <c r="O127">
        <v>0</v>
      </c>
      <c r="P127">
        <v>0</v>
      </c>
      <c r="Q127">
        <v>72.844999999999999</v>
      </c>
      <c r="R127">
        <v>26.225000000000001</v>
      </c>
      <c r="S127">
        <v>62.78</v>
      </c>
      <c r="T127">
        <v>0.40500000000000003</v>
      </c>
      <c r="U127">
        <v>48.519999999999996</v>
      </c>
      <c r="V127">
        <v>0.71</v>
      </c>
      <c r="W127">
        <v>0</v>
      </c>
      <c r="AA127">
        <f>VLOOKUP(B127,'Master Sheet'!B$2:B$184,1,FALSE)</f>
        <v>223420</v>
      </c>
    </row>
    <row r="128" spans="1:27" x14ac:dyDescent="0.25">
      <c r="A128" t="s">
        <v>257</v>
      </c>
      <c r="B128">
        <v>8133425</v>
      </c>
      <c r="C128">
        <v>1.1850000000000001</v>
      </c>
      <c r="D128">
        <v>0</v>
      </c>
      <c r="E128">
        <v>0.39500000000000002</v>
      </c>
      <c r="F128">
        <v>2.68</v>
      </c>
      <c r="G128">
        <v>7.4999999999999997E-2</v>
      </c>
      <c r="H128">
        <v>0</v>
      </c>
      <c r="I128">
        <v>6.8149999999999995</v>
      </c>
      <c r="J128">
        <v>0</v>
      </c>
      <c r="K128">
        <v>25.704999999999998</v>
      </c>
      <c r="L128">
        <v>2.41</v>
      </c>
      <c r="M128">
        <v>0.56999999999999995</v>
      </c>
      <c r="N128">
        <v>0.18</v>
      </c>
      <c r="O128">
        <v>0</v>
      </c>
      <c r="P128">
        <v>0</v>
      </c>
      <c r="Q128">
        <v>70.710000000000008</v>
      </c>
      <c r="R128">
        <v>26.5</v>
      </c>
      <c r="S128">
        <v>62.585000000000008</v>
      </c>
      <c r="T128">
        <v>0.43</v>
      </c>
      <c r="U128">
        <v>50.295000000000002</v>
      </c>
      <c r="V128">
        <v>0.88500000000000001</v>
      </c>
      <c r="W128">
        <v>2.5000000000000001E-2</v>
      </c>
      <c r="AA128">
        <f>VLOOKUP(B128,'Master Sheet'!B$2:B$184,1,FALSE)</f>
        <v>8133425</v>
      </c>
    </row>
    <row r="129" spans="1:27" x14ac:dyDescent="0.25">
      <c r="A129" t="s">
        <v>258</v>
      </c>
      <c r="B129">
        <v>468133</v>
      </c>
      <c r="C129">
        <v>1.825</v>
      </c>
      <c r="D129">
        <v>0</v>
      </c>
      <c r="E129">
        <v>0</v>
      </c>
      <c r="F129">
        <v>0.64500000000000002</v>
      </c>
      <c r="G129">
        <v>0.55000000000000004</v>
      </c>
      <c r="H129">
        <v>0</v>
      </c>
      <c r="I129">
        <v>4.0250000000000004</v>
      </c>
      <c r="J129">
        <v>0.375</v>
      </c>
      <c r="K129">
        <v>2.1349999999999998</v>
      </c>
      <c r="L129">
        <v>0</v>
      </c>
      <c r="M129">
        <v>0</v>
      </c>
      <c r="N129">
        <v>0.54</v>
      </c>
      <c r="O129">
        <v>0.435</v>
      </c>
      <c r="P129">
        <v>0.75</v>
      </c>
      <c r="Q129">
        <v>27.655000000000001</v>
      </c>
      <c r="R129">
        <v>8.5249999999999986</v>
      </c>
      <c r="S129">
        <v>18.689999999999998</v>
      </c>
      <c r="T129">
        <v>0.02</v>
      </c>
      <c r="U129">
        <v>0.255</v>
      </c>
      <c r="V129">
        <v>0.94</v>
      </c>
      <c r="W129">
        <v>0</v>
      </c>
      <c r="AA129">
        <f>VLOOKUP(B129,'Master Sheet'!B$2:B$184,1,FALSE)</f>
        <v>468133</v>
      </c>
    </row>
    <row r="130" spans="1:27" x14ac:dyDescent="0.25">
      <c r="A130" t="s">
        <v>259</v>
      </c>
      <c r="B130">
        <v>8019883</v>
      </c>
      <c r="C130">
        <v>3.085</v>
      </c>
      <c r="D130">
        <v>1.21</v>
      </c>
      <c r="E130">
        <v>1.2250000000000001</v>
      </c>
      <c r="F130">
        <v>2.8250000000000002</v>
      </c>
      <c r="G130">
        <v>1.57</v>
      </c>
      <c r="H130">
        <v>1.37</v>
      </c>
      <c r="I130">
        <v>29.16</v>
      </c>
      <c r="J130">
        <v>2.71</v>
      </c>
      <c r="K130">
        <v>21.35</v>
      </c>
      <c r="L130">
        <v>1.5899999999999999</v>
      </c>
      <c r="M130">
        <v>1.2450000000000001</v>
      </c>
      <c r="N130">
        <v>1.44</v>
      </c>
      <c r="O130">
        <v>1.42</v>
      </c>
      <c r="P130">
        <v>1.2</v>
      </c>
      <c r="Q130">
        <v>87.805000000000007</v>
      </c>
      <c r="R130">
        <v>50.67</v>
      </c>
      <c r="S130">
        <v>67.650000000000006</v>
      </c>
      <c r="T130">
        <v>0.44</v>
      </c>
      <c r="U130">
        <v>12.47</v>
      </c>
      <c r="V130">
        <v>1.625</v>
      </c>
      <c r="W130">
        <v>0.90500000000000003</v>
      </c>
      <c r="AA130">
        <f>VLOOKUP(B130,'Master Sheet'!B$2:B$184,1,FALSE)</f>
        <v>8019883</v>
      </c>
    </row>
    <row r="131" spans="1:27" x14ac:dyDescent="0.25">
      <c r="A131" t="s">
        <v>260</v>
      </c>
      <c r="B131">
        <v>73581</v>
      </c>
      <c r="C131">
        <v>0</v>
      </c>
      <c r="D131">
        <v>0</v>
      </c>
      <c r="E131">
        <v>0</v>
      </c>
      <c r="F131">
        <v>2.4449999999999998</v>
      </c>
      <c r="G131">
        <v>7.66</v>
      </c>
      <c r="H131">
        <v>0</v>
      </c>
      <c r="I131">
        <v>6.165</v>
      </c>
      <c r="J131">
        <v>0</v>
      </c>
      <c r="K131">
        <v>19.54</v>
      </c>
      <c r="L131">
        <v>0.64500000000000002</v>
      </c>
      <c r="M131">
        <v>7.0000000000000007E-2</v>
      </c>
      <c r="N131">
        <v>0.48499999999999999</v>
      </c>
      <c r="O131">
        <v>0</v>
      </c>
      <c r="P131">
        <v>0</v>
      </c>
      <c r="Q131">
        <v>123.8</v>
      </c>
      <c r="R131">
        <v>19.515000000000001</v>
      </c>
      <c r="S131">
        <v>60.795000000000002</v>
      </c>
      <c r="T131">
        <v>4.3849999999999998</v>
      </c>
      <c r="U131">
        <v>25.664999999999999</v>
      </c>
      <c r="V131">
        <v>0.83</v>
      </c>
      <c r="W131">
        <v>0</v>
      </c>
      <c r="AA131">
        <f>VLOOKUP(B131,'Master Sheet'!B$2:B$184,1,FALSE)</f>
        <v>73581</v>
      </c>
    </row>
    <row r="132" spans="1:27" x14ac:dyDescent="0.25">
      <c r="A132" s="1" t="s">
        <v>261</v>
      </c>
      <c r="B132">
        <v>322890</v>
      </c>
      <c r="C132">
        <v>6.07</v>
      </c>
      <c r="D132">
        <v>11.945</v>
      </c>
      <c r="E132">
        <v>2.9400000000000004</v>
      </c>
      <c r="F132">
        <v>0.755</v>
      </c>
      <c r="G132">
        <v>2.4849999999999999</v>
      </c>
      <c r="H132">
        <v>9.4250000000000007</v>
      </c>
      <c r="I132">
        <v>21.574999999999999</v>
      </c>
      <c r="J132">
        <v>7.34</v>
      </c>
      <c r="K132">
        <v>4.92</v>
      </c>
      <c r="L132">
        <v>2.0549999999999997</v>
      </c>
      <c r="M132">
        <v>1.6400000000000001</v>
      </c>
      <c r="N132">
        <v>1.915</v>
      </c>
      <c r="O132">
        <v>1.94</v>
      </c>
      <c r="P132">
        <v>1.9749999999999999</v>
      </c>
      <c r="Q132">
        <v>31.795000000000002</v>
      </c>
      <c r="R132">
        <v>31.285000000000004</v>
      </c>
      <c r="S132">
        <v>53.795000000000002</v>
      </c>
      <c r="T132">
        <v>2.5549999999999997</v>
      </c>
      <c r="U132">
        <v>33.92</v>
      </c>
      <c r="V132">
        <v>1.85</v>
      </c>
      <c r="W132">
        <v>5.2850000000000001</v>
      </c>
      <c r="AA132" t="e">
        <f>VLOOKUP(B132,'Master Sheet'!B$2:B$184,1,FALSE)</f>
        <v>#N/A</v>
      </c>
    </row>
    <row r="133" spans="1:27" x14ac:dyDescent="0.25">
      <c r="A133" s="1" t="s">
        <v>262</v>
      </c>
      <c r="B133" t="s">
        <v>263</v>
      </c>
      <c r="C133">
        <v>0.85</v>
      </c>
      <c r="D133">
        <v>0</v>
      </c>
      <c r="E133">
        <v>7.4999999999999997E-2</v>
      </c>
      <c r="F133">
        <v>0.77</v>
      </c>
      <c r="G133">
        <v>0.91</v>
      </c>
      <c r="H133">
        <v>0</v>
      </c>
      <c r="I133">
        <v>11.065000000000001</v>
      </c>
      <c r="J133">
        <v>0.375</v>
      </c>
      <c r="K133">
        <v>0.28999999999999998</v>
      </c>
      <c r="L133">
        <v>0</v>
      </c>
      <c r="M133">
        <v>0.09</v>
      </c>
      <c r="N133">
        <v>1.2000000000000002</v>
      </c>
      <c r="O133">
        <v>1.145</v>
      </c>
      <c r="P133">
        <v>0.52</v>
      </c>
      <c r="Q133">
        <v>28.38</v>
      </c>
      <c r="R133">
        <v>10.37</v>
      </c>
      <c r="S133">
        <v>4.09</v>
      </c>
      <c r="T133">
        <v>0</v>
      </c>
      <c r="U133">
        <v>1.4500000000000002</v>
      </c>
      <c r="V133">
        <v>0.94500000000000006</v>
      </c>
      <c r="W133">
        <v>0.09</v>
      </c>
      <c r="AA133" t="e">
        <f>VLOOKUP(B133,'Master Sheet'!B$2:B$184,1,FALSE)</f>
        <v>#N/A</v>
      </c>
    </row>
    <row r="134" spans="1:27" x14ac:dyDescent="0.25">
      <c r="A134" t="s">
        <v>264</v>
      </c>
      <c r="B134">
        <v>465716</v>
      </c>
      <c r="C134">
        <v>4.2050000000000001</v>
      </c>
      <c r="D134">
        <v>0</v>
      </c>
      <c r="E134">
        <v>8.4999999999999992E-2</v>
      </c>
      <c r="F134">
        <v>0.81</v>
      </c>
      <c r="G134">
        <v>7.4999999999999997E-2</v>
      </c>
      <c r="H134">
        <v>0</v>
      </c>
      <c r="I134">
        <v>28.96</v>
      </c>
      <c r="J134">
        <v>0.59</v>
      </c>
      <c r="K134">
        <v>10.765000000000001</v>
      </c>
      <c r="L134">
        <v>1.845</v>
      </c>
      <c r="M134">
        <v>0.435</v>
      </c>
      <c r="N134">
        <v>0.96500000000000008</v>
      </c>
      <c r="O134">
        <v>11.955</v>
      </c>
      <c r="P134">
        <v>13.18</v>
      </c>
      <c r="Q134">
        <v>36.92</v>
      </c>
      <c r="R134">
        <v>61.63</v>
      </c>
      <c r="S134">
        <v>14.99</v>
      </c>
      <c r="T134">
        <v>6.6750000000000007</v>
      </c>
      <c r="U134">
        <v>69.015000000000001</v>
      </c>
      <c r="V134">
        <v>1.175</v>
      </c>
      <c r="W134">
        <v>1.895</v>
      </c>
      <c r="AA134">
        <f>VLOOKUP(B134,'Master Sheet'!B$2:B$184,1,FALSE)</f>
        <v>465716</v>
      </c>
    </row>
    <row r="135" spans="1:27" x14ac:dyDescent="0.25">
      <c r="A135" t="s">
        <v>265</v>
      </c>
      <c r="B135">
        <v>8133450</v>
      </c>
      <c r="C135">
        <v>9.2149999999999999</v>
      </c>
      <c r="D135">
        <v>24.75</v>
      </c>
      <c r="E135">
        <v>8.1550000000000011</v>
      </c>
      <c r="F135">
        <v>4.2850000000000001</v>
      </c>
      <c r="G135">
        <v>2.58</v>
      </c>
      <c r="H135">
        <v>34.47</v>
      </c>
      <c r="I135">
        <v>16.82</v>
      </c>
      <c r="J135">
        <v>18.125</v>
      </c>
      <c r="K135">
        <v>20.95</v>
      </c>
      <c r="L135">
        <v>2.645</v>
      </c>
      <c r="M135">
        <v>2.2050000000000001</v>
      </c>
      <c r="N135">
        <v>2.9750000000000001</v>
      </c>
      <c r="O135">
        <v>8.2050000000000001</v>
      </c>
      <c r="P135">
        <v>1.7450000000000001</v>
      </c>
      <c r="Q135">
        <v>128.32</v>
      </c>
      <c r="R135">
        <v>35.17</v>
      </c>
      <c r="S135">
        <v>48.364999999999995</v>
      </c>
      <c r="T135">
        <v>5.93</v>
      </c>
      <c r="U135">
        <v>51.524999999999999</v>
      </c>
      <c r="V135">
        <v>4.99</v>
      </c>
      <c r="W135">
        <v>5.9399999999999995</v>
      </c>
      <c r="AA135">
        <f>VLOOKUP(B135,'Master Sheet'!B$2:B$184,1,FALSE)</f>
        <v>8133450</v>
      </c>
    </row>
    <row r="136" spans="1:27" x14ac:dyDescent="0.25">
      <c r="A136" t="s">
        <v>266</v>
      </c>
      <c r="B136">
        <v>703764</v>
      </c>
      <c r="C136">
        <v>1.1850000000000001</v>
      </c>
      <c r="D136">
        <v>0</v>
      </c>
      <c r="E136">
        <v>0.115</v>
      </c>
      <c r="F136">
        <v>0.41499999999999998</v>
      </c>
      <c r="G136">
        <v>0.72</v>
      </c>
      <c r="H136">
        <v>0</v>
      </c>
      <c r="I136">
        <v>7.08</v>
      </c>
      <c r="J136">
        <v>0.86</v>
      </c>
      <c r="K136">
        <v>0.8</v>
      </c>
      <c r="L136">
        <v>0.56499999999999995</v>
      </c>
      <c r="M136">
        <v>7.4999999999999997E-2</v>
      </c>
      <c r="N136">
        <v>0.73</v>
      </c>
      <c r="O136">
        <v>0</v>
      </c>
      <c r="P136">
        <v>0.39</v>
      </c>
      <c r="Q136">
        <v>20.815000000000001</v>
      </c>
      <c r="R136">
        <v>7.66</v>
      </c>
      <c r="S136">
        <v>13.074999999999999</v>
      </c>
      <c r="T136">
        <v>9.5000000000000001E-2</v>
      </c>
      <c r="U136">
        <v>6.4399999999999995</v>
      </c>
      <c r="V136">
        <v>0.59</v>
      </c>
      <c r="W136">
        <v>0</v>
      </c>
      <c r="AA136">
        <f>VLOOKUP(B136,'Master Sheet'!B$2:B$184,1,FALSE)</f>
        <v>703764</v>
      </c>
    </row>
    <row r="137" spans="1:27" x14ac:dyDescent="0.25">
      <c r="A137" t="s">
        <v>267</v>
      </c>
      <c r="B137">
        <v>704980</v>
      </c>
      <c r="C137">
        <v>9.0350000000000001</v>
      </c>
      <c r="D137">
        <v>25.69</v>
      </c>
      <c r="E137">
        <v>7.0549999999999997</v>
      </c>
      <c r="F137">
        <v>3.9550000000000001</v>
      </c>
      <c r="G137">
        <v>2.4849999999999999</v>
      </c>
      <c r="H137">
        <v>35.049999999999997</v>
      </c>
      <c r="I137">
        <v>13.445</v>
      </c>
      <c r="J137">
        <v>18.12</v>
      </c>
      <c r="K137">
        <v>19.435000000000002</v>
      </c>
      <c r="L137">
        <v>2.2999999999999998</v>
      </c>
      <c r="M137">
        <v>1.9550000000000001</v>
      </c>
      <c r="N137">
        <v>2.97</v>
      </c>
      <c r="O137">
        <v>8.0949999999999989</v>
      </c>
      <c r="P137">
        <v>1.395</v>
      </c>
      <c r="Q137">
        <v>118.53</v>
      </c>
      <c r="R137">
        <v>26.064999999999998</v>
      </c>
      <c r="S137">
        <v>46.234999999999999</v>
      </c>
      <c r="T137">
        <v>5.3049999999999997</v>
      </c>
      <c r="U137">
        <v>45.314999999999998</v>
      </c>
      <c r="V137">
        <v>4.375</v>
      </c>
      <c r="W137">
        <v>5.5549999999999997</v>
      </c>
      <c r="AA137">
        <f>VLOOKUP(B137,'Master Sheet'!B$2:B$184,1,FALSE)</f>
        <v>704980</v>
      </c>
    </row>
    <row r="138" spans="1:27" x14ac:dyDescent="0.25">
      <c r="A138" t="s">
        <v>268</v>
      </c>
      <c r="B138">
        <v>652640</v>
      </c>
      <c r="C138">
        <v>1.825</v>
      </c>
      <c r="D138">
        <v>0</v>
      </c>
      <c r="E138">
        <v>0</v>
      </c>
      <c r="F138">
        <v>0.25</v>
      </c>
      <c r="G138">
        <v>0.39500000000000002</v>
      </c>
      <c r="H138">
        <v>0</v>
      </c>
      <c r="I138">
        <v>1.1099999999999999</v>
      </c>
      <c r="J138">
        <v>1.18</v>
      </c>
      <c r="K138">
        <v>0.8</v>
      </c>
      <c r="L138">
        <v>0</v>
      </c>
      <c r="M138">
        <v>3.5000000000000003E-2</v>
      </c>
      <c r="N138">
        <v>0.84499999999999997</v>
      </c>
      <c r="O138">
        <v>0</v>
      </c>
      <c r="P138">
        <v>0.59</v>
      </c>
      <c r="Q138">
        <v>23.254999999999999</v>
      </c>
      <c r="R138">
        <v>4.9550000000000001</v>
      </c>
      <c r="S138">
        <v>14.875</v>
      </c>
      <c r="T138">
        <v>1.4999999999999999E-2</v>
      </c>
      <c r="U138">
        <v>1.415</v>
      </c>
      <c r="V138">
        <v>0.82499999999999996</v>
      </c>
      <c r="W138">
        <v>0</v>
      </c>
      <c r="AA138">
        <f>VLOOKUP(B138,'Master Sheet'!B$2:B$184,1,FALSE)</f>
        <v>652640</v>
      </c>
    </row>
    <row r="139" spans="1:27" x14ac:dyDescent="0.25">
      <c r="A139" t="s">
        <v>269</v>
      </c>
      <c r="B139">
        <v>490550</v>
      </c>
      <c r="C139">
        <v>1.1850000000000001</v>
      </c>
      <c r="D139">
        <v>0</v>
      </c>
      <c r="E139">
        <v>2.0049999999999999</v>
      </c>
      <c r="F139">
        <v>2.3250000000000002</v>
      </c>
      <c r="G139">
        <v>0.53</v>
      </c>
      <c r="H139">
        <v>0.505</v>
      </c>
      <c r="I139">
        <v>6.63</v>
      </c>
      <c r="J139">
        <v>0.375</v>
      </c>
      <c r="K139">
        <v>13.375</v>
      </c>
      <c r="L139">
        <v>2.3600000000000003</v>
      </c>
      <c r="M139">
        <v>1.355</v>
      </c>
      <c r="N139">
        <v>0.30499999999999999</v>
      </c>
      <c r="O139">
        <v>0</v>
      </c>
      <c r="P139">
        <v>0</v>
      </c>
      <c r="Q139">
        <v>85.55</v>
      </c>
      <c r="R139">
        <v>34.805</v>
      </c>
      <c r="S139">
        <v>81.36</v>
      </c>
      <c r="T139">
        <v>1.21</v>
      </c>
      <c r="U139">
        <v>26.105</v>
      </c>
      <c r="V139">
        <v>0.59</v>
      </c>
      <c r="W139">
        <v>2.5000000000000001E-2</v>
      </c>
      <c r="AA139">
        <f>VLOOKUP(B139,'Master Sheet'!B$2:B$184,1,FALSE)</f>
        <v>490550</v>
      </c>
    </row>
    <row r="140" spans="1:27" x14ac:dyDescent="0.25">
      <c r="A140" t="s">
        <v>270</v>
      </c>
      <c r="B140">
        <v>8096478</v>
      </c>
      <c r="C140">
        <v>2.375</v>
      </c>
      <c r="D140">
        <v>1.21</v>
      </c>
      <c r="E140">
        <v>7.0000000000000007E-2</v>
      </c>
      <c r="F140">
        <v>0.79</v>
      </c>
      <c r="G140">
        <v>1.38</v>
      </c>
      <c r="H140">
        <v>2.395</v>
      </c>
      <c r="I140">
        <v>9.245000000000001</v>
      </c>
      <c r="J140">
        <v>1.7999999999999998</v>
      </c>
      <c r="K140">
        <v>4.92</v>
      </c>
      <c r="L140">
        <v>0.44500000000000001</v>
      </c>
      <c r="M140">
        <v>0.02</v>
      </c>
      <c r="N140">
        <v>1.44</v>
      </c>
      <c r="O140">
        <v>1.42</v>
      </c>
      <c r="P140">
        <v>0.68</v>
      </c>
      <c r="Q140">
        <v>30.7</v>
      </c>
      <c r="R140">
        <v>6.7200000000000006</v>
      </c>
      <c r="S140">
        <v>11.365</v>
      </c>
      <c r="T140">
        <v>1.9950000000000001</v>
      </c>
      <c r="U140">
        <v>2.2050000000000001</v>
      </c>
      <c r="V140">
        <v>1.175</v>
      </c>
      <c r="W140">
        <v>0</v>
      </c>
      <c r="AA140">
        <f>VLOOKUP(B140,'Master Sheet'!B$2:B$184,1,FALSE)</f>
        <v>8096478</v>
      </c>
    </row>
    <row r="141" spans="1:27" x14ac:dyDescent="0.25">
      <c r="A141" t="s">
        <v>271</v>
      </c>
      <c r="B141">
        <v>8133617</v>
      </c>
      <c r="C141">
        <v>0.85</v>
      </c>
      <c r="D141">
        <v>0</v>
      </c>
      <c r="E141">
        <v>3</v>
      </c>
      <c r="F141">
        <v>2.5950000000000002</v>
      </c>
      <c r="G141">
        <v>0.435</v>
      </c>
      <c r="H141">
        <v>0.505</v>
      </c>
      <c r="I141">
        <v>6.3550000000000004</v>
      </c>
      <c r="J141">
        <v>0.96499999999999997</v>
      </c>
      <c r="K141">
        <v>14.844999999999999</v>
      </c>
      <c r="L141">
        <v>2.875</v>
      </c>
      <c r="M141">
        <v>1.7</v>
      </c>
      <c r="N141">
        <v>0.18</v>
      </c>
      <c r="O141">
        <v>0</v>
      </c>
      <c r="P141">
        <v>0.18</v>
      </c>
      <c r="Q141">
        <v>78.42</v>
      </c>
      <c r="R141">
        <v>43.980000000000004</v>
      </c>
      <c r="S141">
        <v>90.77000000000001</v>
      </c>
      <c r="T141">
        <v>1.3250000000000002</v>
      </c>
      <c r="U141">
        <v>31.675000000000001</v>
      </c>
      <c r="V141">
        <v>0.47</v>
      </c>
      <c r="W141">
        <v>0</v>
      </c>
      <c r="AA141">
        <f>VLOOKUP(B141,'Master Sheet'!B$2:B$184,1,FALSE)</f>
        <v>8133617</v>
      </c>
    </row>
    <row r="142" spans="1:27" x14ac:dyDescent="0.25">
      <c r="A142" t="s">
        <v>272</v>
      </c>
      <c r="B142">
        <v>8103811</v>
      </c>
      <c r="C142">
        <v>1.1850000000000001</v>
      </c>
      <c r="D142">
        <v>0</v>
      </c>
      <c r="E142">
        <v>0.76</v>
      </c>
      <c r="F142">
        <v>0.77500000000000002</v>
      </c>
      <c r="G142">
        <v>0.43500000000000005</v>
      </c>
      <c r="H142">
        <v>0</v>
      </c>
      <c r="I142">
        <v>11.395</v>
      </c>
      <c r="J142">
        <v>0.375</v>
      </c>
      <c r="K142">
        <v>1.02</v>
      </c>
      <c r="L142">
        <v>1.03</v>
      </c>
      <c r="M142">
        <v>0.125</v>
      </c>
      <c r="N142">
        <v>0.18</v>
      </c>
      <c r="O142">
        <v>0</v>
      </c>
      <c r="P142">
        <v>0.35</v>
      </c>
      <c r="Q142">
        <v>34.36</v>
      </c>
      <c r="R142">
        <v>23.18</v>
      </c>
      <c r="S142">
        <v>40.760000000000005</v>
      </c>
      <c r="T142">
        <v>0</v>
      </c>
      <c r="U142">
        <v>6.0350000000000001</v>
      </c>
      <c r="V142">
        <v>0.47</v>
      </c>
      <c r="W142">
        <v>0</v>
      </c>
      <c r="AA142">
        <f>VLOOKUP(B142,'Master Sheet'!B$2:B$184,1,FALSE)</f>
        <v>8103811</v>
      </c>
    </row>
    <row r="143" spans="1:27" x14ac:dyDescent="0.25">
      <c r="A143" t="s">
        <v>273</v>
      </c>
      <c r="B143">
        <v>8134403</v>
      </c>
      <c r="C143">
        <v>0.6</v>
      </c>
      <c r="D143">
        <v>0</v>
      </c>
      <c r="E143">
        <v>0</v>
      </c>
      <c r="F143">
        <v>0.94</v>
      </c>
      <c r="G143">
        <v>0.53</v>
      </c>
      <c r="H143">
        <v>0.86499999999999999</v>
      </c>
      <c r="I143">
        <v>8.8849999999999998</v>
      </c>
      <c r="J143">
        <v>1.395</v>
      </c>
      <c r="K143">
        <v>2.585</v>
      </c>
      <c r="L143">
        <v>0.46500000000000002</v>
      </c>
      <c r="M143">
        <v>0</v>
      </c>
      <c r="N143">
        <v>0.85</v>
      </c>
      <c r="O143">
        <v>1.145</v>
      </c>
      <c r="P143">
        <v>0.60000000000000009</v>
      </c>
      <c r="Q143">
        <v>61.945</v>
      </c>
      <c r="R143">
        <v>56.515000000000001</v>
      </c>
      <c r="S143">
        <v>19.36</v>
      </c>
      <c r="T143">
        <v>0.11499999999999999</v>
      </c>
      <c r="U143">
        <v>15.395</v>
      </c>
      <c r="V143">
        <v>0.94500000000000006</v>
      </c>
      <c r="W143">
        <v>0</v>
      </c>
      <c r="AA143">
        <f>VLOOKUP(B143,'Master Sheet'!B$2:B$184,1,FALSE)</f>
        <v>8134403</v>
      </c>
    </row>
    <row r="144" spans="1:27" x14ac:dyDescent="0.25">
      <c r="A144" t="s">
        <v>274</v>
      </c>
      <c r="B144">
        <v>8015203</v>
      </c>
      <c r="C144">
        <v>0.42499999999999999</v>
      </c>
      <c r="D144">
        <v>0</v>
      </c>
      <c r="E144">
        <v>0</v>
      </c>
      <c r="F144">
        <v>0.52</v>
      </c>
      <c r="G144">
        <v>0</v>
      </c>
      <c r="H144">
        <v>0</v>
      </c>
      <c r="I144">
        <v>13.745000000000001</v>
      </c>
      <c r="J144">
        <v>0</v>
      </c>
      <c r="K144">
        <v>0</v>
      </c>
      <c r="L144">
        <v>0.55499999999999994</v>
      </c>
      <c r="M144">
        <v>0</v>
      </c>
      <c r="N144">
        <v>0</v>
      </c>
      <c r="O144">
        <v>0</v>
      </c>
      <c r="P144">
        <v>0</v>
      </c>
      <c r="Q144">
        <v>32.894999999999996</v>
      </c>
      <c r="R144">
        <v>25.975000000000001</v>
      </c>
      <c r="S144">
        <v>4.7050000000000001</v>
      </c>
      <c r="T144">
        <v>0</v>
      </c>
      <c r="U144">
        <v>2.46</v>
      </c>
      <c r="V144">
        <v>0.47</v>
      </c>
      <c r="W144">
        <v>0</v>
      </c>
      <c r="AA144">
        <f>VLOOKUP(B144,'Master Sheet'!B$2:B$184,1,FALSE)</f>
        <v>8015203</v>
      </c>
    </row>
    <row r="145" spans="1:27" x14ac:dyDescent="0.25">
      <c r="A145" t="s">
        <v>275</v>
      </c>
      <c r="B145">
        <v>375729</v>
      </c>
      <c r="C145">
        <v>1.825</v>
      </c>
      <c r="D145">
        <v>0</v>
      </c>
      <c r="E145">
        <v>0.2</v>
      </c>
      <c r="F145">
        <v>1.1950000000000001</v>
      </c>
      <c r="G145">
        <v>0</v>
      </c>
      <c r="H145">
        <v>0</v>
      </c>
      <c r="I145">
        <v>17.740000000000002</v>
      </c>
      <c r="J145">
        <v>0</v>
      </c>
      <c r="K145">
        <v>8.52</v>
      </c>
      <c r="L145">
        <v>0.52500000000000002</v>
      </c>
      <c r="M145">
        <v>0.57499999999999996</v>
      </c>
      <c r="N145">
        <v>0.48499999999999999</v>
      </c>
      <c r="O145">
        <v>1.145</v>
      </c>
      <c r="P145">
        <v>0</v>
      </c>
      <c r="Q145">
        <v>55.769999999999996</v>
      </c>
      <c r="R145">
        <v>28.509999999999998</v>
      </c>
      <c r="S145">
        <v>13.219999999999999</v>
      </c>
      <c r="T145">
        <v>0</v>
      </c>
      <c r="U145">
        <v>3.5250000000000004</v>
      </c>
      <c r="V145">
        <v>0.59</v>
      </c>
      <c r="W145">
        <v>7.0000000000000007E-2</v>
      </c>
      <c r="AA145">
        <f>VLOOKUP(B145,'Master Sheet'!B$2:B$184,1,FALSE)</f>
        <v>375729</v>
      </c>
    </row>
    <row r="146" spans="1:27" x14ac:dyDescent="0.25">
      <c r="A146" t="s">
        <v>276</v>
      </c>
      <c r="B146">
        <v>8085985</v>
      </c>
      <c r="C146">
        <v>0.42499999999999999</v>
      </c>
      <c r="D146">
        <v>0</v>
      </c>
      <c r="E146">
        <v>2.8149999999999999</v>
      </c>
      <c r="F146">
        <v>2.3199999999999998</v>
      </c>
      <c r="G146">
        <v>0.43500000000000005</v>
      </c>
      <c r="H146">
        <v>0.505</v>
      </c>
      <c r="I146">
        <v>7.5399999999999991</v>
      </c>
      <c r="J146">
        <v>0.375</v>
      </c>
      <c r="K146">
        <v>13.395</v>
      </c>
      <c r="L146">
        <v>2.81</v>
      </c>
      <c r="M146">
        <v>1.655</v>
      </c>
      <c r="N146">
        <v>0.18</v>
      </c>
      <c r="O146">
        <v>0</v>
      </c>
      <c r="P146">
        <v>0.09</v>
      </c>
      <c r="Q146">
        <v>76.069999999999993</v>
      </c>
      <c r="R146">
        <v>43.215000000000003</v>
      </c>
      <c r="S146">
        <v>89.19</v>
      </c>
      <c r="T146">
        <v>1.25</v>
      </c>
      <c r="U146">
        <v>29.02</v>
      </c>
      <c r="V146">
        <v>0.59</v>
      </c>
      <c r="W146">
        <v>0</v>
      </c>
      <c r="AA146">
        <f>VLOOKUP(B146,'Master Sheet'!B$2:B$184,1,FALSE)</f>
        <v>8085985</v>
      </c>
    </row>
    <row r="147" spans="1:27" x14ac:dyDescent="0.25">
      <c r="A147" t="s">
        <v>277</v>
      </c>
      <c r="B147">
        <v>771982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0.505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AA147">
        <f>VLOOKUP(B147,'Master Sheet'!B$2:B$184,1,FALSE)</f>
        <v>771982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Sheet</vt:lpstr>
      <vt:lpstr>Baseline Characteristics</vt:lpstr>
      <vt:lpstr>Inflammatory Mediators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</dc:creator>
  <cp:keywords/>
  <dc:description/>
  <cp:lastModifiedBy>Luigi Brunetti</cp:lastModifiedBy>
  <cp:revision/>
  <dcterms:created xsi:type="dcterms:W3CDTF">2022-12-21T23:12:55Z</dcterms:created>
  <dcterms:modified xsi:type="dcterms:W3CDTF">2024-02-01T21:23:00Z</dcterms:modified>
  <cp:category/>
  <cp:contentStatus/>
</cp:coreProperties>
</file>