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Ex1.xml" ContentType="application/vnd.ms-office.chartex+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7.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db937185e34b307d/0aaaSPRINGBOARD/Ch5-Financial Analysis/"/>
    </mc:Choice>
  </mc:AlternateContent>
  <xr:revisionPtr revIDLastSave="75" documentId="8_{73CCE1EC-2678-4450-88D3-38D210B51AAE}" xr6:coauthVersionLast="47" xr6:coauthVersionMax="47" xr10:uidLastSave="{D9F6FE9E-E206-4F21-8A17-2103FBE8A11C}"/>
  <bookViews>
    <workbookView xWindow="840" yWindow="1420" windowWidth="46280" windowHeight="24600" tabRatio="837" firstSheet="5" activeTab="4"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Q58" i="16" l="1"/>
  <c r="R58" i="16"/>
  <c r="S58" i="16"/>
  <c r="R33" i="16"/>
  <c r="O33" i="16"/>
  <c r="P26" i="16"/>
  <c r="P33" i="16" s="1"/>
  <c r="P27" i="16"/>
  <c r="P28" i="16"/>
  <c r="P29" i="16"/>
  <c r="P30" i="16"/>
  <c r="P31" i="16"/>
  <c r="P32" i="16"/>
  <c r="Q26" i="16"/>
  <c r="Q33" i="16" s="1"/>
  <c r="Q27" i="16"/>
  <c r="Q28" i="16"/>
  <c r="Q29" i="16"/>
  <c r="Q30" i="16"/>
  <c r="Q31" i="16"/>
  <c r="Q32" i="16"/>
  <c r="H33" i="16"/>
  <c r="I33" i="16"/>
  <c r="J33" i="16"/>
  <c r="K33" i="16"/>
  <c r="L33" i="16"/>
  <c r="M33" i="16"/>
  <c r="N33" i="16"/>
  <c r="G33" i="16"/>
  <c r="G23" i="16"/>
  <c r="H23" i="16"/>
  <c r="I23" i="16"/>
  <c r="J23" i="16"/>
  <c r="K23" i="16"/>
  <c r="L23" i="16"/>
  <c r="M23" i="16"/>
  <c r="N23" i="16"/>
  <c r="O23" i="16"/>
  <c r="P23" i="16"/>
  <c r="Q23" i="16"/>
  <c r="R23" i="16"/>
  <c r="G35" i="16"/>
  <c r="G36" i="16"/>
  <c r="F35" i="16"/>
  <c r="Q56" i="18"/>
  <c r="Q57" i="18"/>
  <c r="Q58" i="18"/>
  <c r="P57" i="18"/>
  <c r="P58" i="18"/>
  <c r="F56" i="18"/>
  <c r="G56" i="18"/>
  <c r="H56" i="18"/>
  <c r="I56" i="18"/>
  <c r="J56" i="18"/>
  <c r="K56" i="18"/>
  <c r="L56" i="18"/>
  <c r="M56" i="18"/>
  <c r="N56" i="18"/>
  <c r="O56" i="18"/>
  <c r="P56" i="18"/>
  <c r="F57" i="18"/>
  <c r="G57" i="18"/>
  <c r="H57" i="18"/>
  <c r="I57" i="18"/>
  <c r="J57" i="18"/>
  <c r="K57" i="18"/>
  <c r="L57" i="18"/>
  <c r="M57" i="18"/>
  <c r="N57" i="18"/>
  <c r="O57" i="18"/>
  <c r="F58" i="18"/>
  <c r="G58" i="18"/>
  <c r="H58" i="18"/>
  <c r="I58" i="18"/>
  <c r="J58" i="18"/>
  <c r="K58" i="18"/>
  <c r="L58" i="18"/>
  <c r="M58" i="18"/>
  <c r="N58" i="18"/>
  <c r="O58" i="18"/>
  <c r="E57" i="18"/>
  <c r="E58" i="18"/>
  <c r="E56" i="18"/>
  <c r="Q19" i="18"/>
  <c r="Q20" i="18"/>
  <c r="Q21" i="18"/>
  <c r="Q23" i="18"/>
  <c r="Q24" i="18"/>
  <c r="Q25" i="18"/>
  <c r="Q17" i="18"/>
  <c r="Q16" i="18"/>
  <c r="Q15" i="18"/>
  <c r="G23" i="18"/>
  <c r="H23" i="18"/>
  <c r="I23" i="18"/>
  <c r="J23" i="18"/>
  <c r="K23" i="18"/>
  <c r="L23" i="18"/>
  <c r="M23" i="18"/>
  <c r="N23" i="18"/>
  <c r="O23" i="18"/>
  <c r="P23" i="18"/>
  <c r="G24" i="18"/>
  <c r="H24" i="18"/>
  <c r="I24" i="18"/>
  <c r="J24" i="18"/>
  <c r="K24" i="18"/>
  <c r="L24" i="18"/>
  <c r="M24" i="18"/>
  <c r="N24" i="18"/>
  <c r="O24" i="18"/>
  <c r="P24" i="18"/>
  <c r="G25" i="18"/>
  <c r="H25" i="18"/>
  <c r="I25" i="18"/>
  <c r="J25" i="18"/>
  <c r="K25" i="18"/>
  <c r="L25" i="18"/>
  <c r="M25" i="18"/>
  <c r="N25" i="18"/>
  <c r="O25" i="18"/>
  <c r="P25" i="18"/>
  <c r="F23" i="18"/>
  <c r="F24" i="18"/>
  <c r="F25" i="18"/>
  <c r="E25" i="18"/>
  <c r="E24" i="18"/>
  <c r="E23" i="18"/>
  <c r="E20" i="18"/>
  <c r="E19" i="18"/>
  <c r="E15" i="18"/>
  <c r="E21" i="18"/>
  <c r="F19" i="18"/>
  <c r="G19" i="18"/>
  <c r="H19" i="18"/>
  <c r="I19" i="18"/>
  <c r="J19" i="18"/>
  <c r="K19" i="18"/>
  <c r="L19" i="18"/>
  <c r="M19" i="18"/>
  <c r="N19" i="18"/>
  <c r="O19" i="18"/>
  <c r="P19" i="18"/>
  <c r="F20" i="18"/>
  <c r="G20" i="18"/>
  <c r="H20" i="18"/>
  <c r="I20" i="18"/>
  <c r="J20" i="18"/>
  <c r="K20" i="18"/>
  <c r="L20" i="18"/>
  <c r="M20" i="18"/>
  <c r="N20" i="18"/>
  <c r="O20" i="18"/>
  <c r="P20" i="18"/>
  <c r="F21" i="18"/>
  <c r="G21" i="18"/>
  <c r="H21" i="18"/>
  <c r="I21" i="18"/>
  <c r="J21" i="18"/>
  <c r="K21" i="18"/>
  <c r="L21" i="18"/>
  <c r="M21" i="18"/>
  <c r="N21" i="18"/>
  <c r="O21" i="18"/>
  <c r="P21" i="18"/>
  <c r="F15" i="18"/>
  <c r="G15" i="18"/>
  <c r="H15" i="18"/>
  <c r="I15" i="18"/>
  <c r="J15" i="18"/>
  <c r="K15" i="18"/>
  <c r="L15" i="18"/>
  <c r="M15" i="18"/>
  <c r="N15" i="18"/>
  <c r="O15" i="18"/>
  <c r="P15" i="18"/>
  <c r="F16" i="18"/>
  <c r="G16" i="18"/>
  <c r="H16" i="18"/>
  <c r="I16" i="18"/>
  <c r="J16" i="18"/>
  <c r="K16" i="18"/>
  <c r="L16" i="18"/>
  <c r="M16" i="18"/>
  <c r="N16" i="18"/>
  <c r="O16" i="18"/>
  <c r="P16" i="18"/>
  <c r="F17" i="18"/>
  <c r="G17" i="18"/>
  <c r="H17" i="18"/>
  <c r="I17" i="18"/>
  <c r="J17" i="18"/>
  <c r="K17" i="18"/>
  <c r="L17" i="18"/>
  <c r="M17" i="18"/>
  <c r="N17" i="18"/>
  <c r="O17" i="18"/>
  <c r="P17" i="18"/>
  <c r="E17" i="18"/>
  <c r="E16" i="18"/>
  <c r="E34" i="15"/>
  <c r="H106" i="16"/>
  <c r="I106" i="16"/>
  <c r="J106" i="16"/>
  <c r="K106" i="16"/>
  <c r="L106" i="16"/>
  <c r="M106" i="16"/>
  <c r="N106" i="16"/>
  <c r="O106" i="16"/>
  <c r="P106" i="16"/>
  <c r="Q106" i="16"/>
  <c r="H107" i="16"/>
  <c r="I107" i="16"/>
  <c r="J107" i="16"/>
  <c r="K107" i="16"/>
  <c r="L107" i="16"/>
  <c r="M107" i="16"/>
  <c r="N107" i="16"/>
  <c r="O107" i="16"/>
  <c r="P107" i="16"/>
  <c r="Q107" i="16"/>
  <c r="H108" i="16"/>
  <c r="I108" i="16"/>
  <c r="J108" i="16"/>
  <c r="K108" i="16"/>
  <c r="L108" i="16"/>
  <c r="M108" i="16"/>
  <c r="N108" i="16"/>
  <c r="O108" i="16"/>
  <c r="P108" i="16"/>
  <c r="Q108" i="16"/>
  <c r="H109" i="16"/>
  <c r="I109" i="16"/>
  <c r="J109" i="16"/>
  <c r="K109" i="16"/>
  <c r="L109" i="16"/>
  <c r="M109" i="16"/>
  <c r="N109" i="16"/>
  <c r="O109" i="16"/>
  <c r="P109" i="16"/>
  <c r="Q109" i="16"/>
  <c r="H110" i="16"/>
  <c r="I110" i="16"/>
  <c r="J110" i="16"/>
  <c r="K110" i="16"/>
  <c r="L110" i="16"/>
  <c r="M110" i="16"/>
  <c r="N110" i="16"/>
  <c r="O110" i="16"/>
  <c r="P110" i="16"/>
  <c r="Q110" i="16"/>
  <c r="H111" i="16"/>
  <c r="I111" i="16"/>
  <c r="J111" i="16"/>
  <c r="K111" i="16"/>
  <c r="L111" i="16"/>
  <c r="M111" i="16"/>
  <c r="N111" i="16"/>
  <c r="O111" i="16"/>
  <c r="P111" i="16"/>
  <c r="Q111" i="16"/>
  <c r="H112" i="16"/>
  <c r="I112" i="16"/>
  <c r="J112" i="16"/>
  <c r="K112" i="16"/>
  <c r="L112" i="16"/>
  <c r="M112" i="16"/>
  <c r="N112" i="16"/>
  <c r="O112" i="16"/>
  <c r="P112" i="16"/>
  <c r="Q112" i="16"/>
  <c r="H113" i="16"/>
  <c r="I113" i="16"/>
  <c r="J113" i="16"/>
  <c r="K113" i="16"/>
  <c r="L113" i="16"/>
  <c r="M113" i="16"/>
  <c r="N113" i="16"/>
  <c r="O113" i="16"/>
  <c r="P113" i="16"/>
  <c r="Q113" i="16"/>
  <c r="H114" i="16"/>
  <c r="I114" i="16"/>
  <c r="J114" i="16"/>
  <c r="K114" i="16"/>
  <c r="L114" i="16"/>
  <c r="M114" i="16"/>
  <c r="N114" i="16"/>
  <c r="O114" i="16"/>
  <c r="P114" i="16"/>
  <c r="Q114" i="16"/>
  <c r="G106" i="16"/>
  <c r="G107" i="16"/>
  <c r="G108" i="16"/>
  <c r="G109" i="16"/>
  <c r="G110" i="16"/>
  <c r="G111" i="16"/>
  <c r="G112" i="16"/>
  <c r="G113" i="16"/>
  <c r="G114" i="16"/>
  <c r="F108" i="16"/>
  <c r="F109" i="16"/>
  <c r="F110" i="16"/>
  <c r="F111" i="16"/>
  <c r="F112" i="16"/>
  <c r="F113" i="16"/>
  <c r="F114" i="16"/>
  <c r="F107" i="16"/>
  <c r="F106" i="16"/>
  <c r="F15" i="16"/>
  <c r="F51" i="16"/>
  <c r="G51" i="16"/>
  <c r="H51" i="16"/>
  <c r="I51" i="16"/>
  <c r="J51" i="16"/>
  <c r="K51" i="16"/>
  <c r="L51" i="16"/>
  <c r="M51" i="16"/>
  <c r="N51" i="16"/>
  <c r="O51" i="16"/>
  <c r="P51" i="16"/>
  <c r="Q51" i="16"/>
  <c r="K53" i="16"/>
  <c r="G50" i="16"/>
  <c r="H50" i="16"/>
  <c r="I50" i="16"/>
  <c r="J50" i="16"/>
  <c r="K50" i="16"/>
  <c r="L50" i="16"/>
  <c r="M50" i="16"/>
  <c r="N50" i="16"/>
  <c r="O50" i="16"/>
  <c r="P50" i="16"/>
  <c r="Q50" i="16"/>
  <c r="G52" i="16"/>
  <c r="H52" i="16"/>
  <c r="I52" i="16"/>
  <c r="J52" i="16"/>
  <c r="K52" i="16"/>
  <c r="L52" i="16"/>
  <c r="M52" i="16"/>
  <c r="N52" i="16"/>
  <c r="O52" i="16"/>
  <c r="P52" i="16"/>
  <c r="Q52" i="16"/>
  <c r="G53" i="16"/>
  <c r="H53" i="16"/>
  <c r="I53" i="16"/>
  <c r="J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G57" i="16"/>
  <c r="H57" i="16"/>
  <c r="I57" i="16"/>
  <c r="J57" i="16"/>
  <c r="K57" i="16"/>
  <c r="L57" i="16"/>
  <c r="M57" i="16"/>
  <c r="N57" i="16"/>
  <c r="O57" i="16"/>
  <c r="P57" i="16"/>
  <c r="Q57" i="16"/>
  <c r="F52" i="16"/>
  <c r="F53" i="16"/>
  <c r="F54" i="16"/>
  <c r="F55" i="16"/>
  <c r="F56" i="16"/>
  <c r="F57" i="16"/>
  <c r="F50" i="16"/>
  <c r="F58" i="16" s="1"/>
  <c r="H35" i="16"/>
  <c r="I35" i="16"/>
  <c r="J35" i="16"/>
  <c r="K35" i="16"/>
  <c r="L35" i="16"/>
  <c r="M35" i="16"/>
  <c r="N35" i="16"/>
  <c r="O35" i="16"/>
  <c r="P35" i="16"/>
  <c r="Q35"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F36" i="16"/>
  <c r="F37" i="16"/>
  <c r="F38" i="16"/>
  <c r="F39" i="16"/>
  <c r="F40" i="16"/>
  <c r="F41" i="16"/>
  <c r="F42" i="16"/>
  <c r="G25" i="16"/>
  <c r="H25" i="16"/>
  <c r="I25" i="16"/>
  <c r="J25" i="16"/>
  <c r="K25" i="16"/>
  <c r="L25" i="16"/>
  <c r="M25" i="16"/>
  <c r="N25" i="16"/>
  <c r="O25" i="16"/>
  <c r="P25" i="16"/>
  <c r="Q25" i="16"/>
  <c r="G26" i="16"/>
  <c r="H26" i="16"/>
  <c r="I26" i="16"/>
  <c r="J26" i="16"/>
  <c r="K26" i="16"/>
  <c r="L26" i="16"/>
  <c r="M26" i="16"/>
  <c r="N26" i="16"/>
  <c r="O26" i="16"/>
  <c r="G27" i="16"/>
  <c r="H27" i="16"/>
  <c r="I27" i="16"/>
  <c r="J27" i="16"/>
  <c r="K27" i="16"/>
  <c r="L27" i="16"/>
  <c r="M27" i="16"/>
  <c r="N27" i="16"/>
  <c r="O27" i="16"/>
  <c r="G28" i="16"/>
  <c r="H28" i="16"/>
  <c r="I28" i="16"/>
  <c r="J28" i="16"/>
  <c r="K28" i="16"/>
  <c r="L28" i="16"/>
  <c r="M28" i="16"/>
  <c r="N28" i="16"/>
  <c r="O28" i="16"/>
  <c r="G29" i="16"/>
  <c r="H29" i="16"/>
  <c r="I29" i="16"/>
  <c r="J29" i="16"/>
  <c r="K29" i="16"/>
  <c r="L29" i="16"/>
  <c r="M29" i="16"/>
  <c r="N29" i="16"/>
  <c r="O29" i="16"/>
  <c r="G30" i="16"/>
  <c r="H30" i="16"/>
  <c r="I30" i="16"/>
  <c r="J30" i="16"/>
  <c r="K30" i="16"/>
  <c r="L30" i="16"/>
  <c r="M30" i="16"/>
  <c r="N30" i="16"/>
  <c r="O30" i="16"/>
  <c r="G31" i="16"/>
  <c r="H31" i="16"/>
  <c r="I31" i="16"/>
  <c r="J31" i="16"/>
  <c r="K31" i="16"/>
  <c r="L31" i="16"/>
  <c r="M31" i="16"/>
  <c r="N31" i="16"/>
  <c r="O31" i="16"/>
  <c r="G32" i="16"/>
  <c r="H32" i="16"/>
  <c r="I32" i="16"/>
  <c r="J32" i="16"/>
  <c r="K32" i="16"/>
  <c r="L32" i="16"/>
  <c r="M32" i="16"/>
  <c r="N32" i="16"/>
  <c r="O32" i="16"/>
  <c r="F26" i="16"/>
  <c r="F27" i="16"/>
  <c r="F28" i="16"/>
  <c r="F29" i="16"/>
  <c r="F30" i="16"/>
  <c r="F31" i="16"/>
  <c r="F32" i="16"/>
  <c r="F16" i="16"/>
  <c r="F17" i="16"/>
  <c r="F18" i="16"/>
  <c r="F19" i="16"/>
  <c r="F20" i="16"/>
  <c r="F21" i="16"/>
  <c r="F22" i="16"/>
  <c r="F25" i="16"/>
  <c r="F33" i="16" s="1"/>
  <c r="G15" i="16"/>
  <c r="H15" i="16"/>
  <c r="I15" i="16"/>
  <c r="J15" i="16"/>
  <c r="K15" i="16"/>
  <c r="L15" i="16"/>
  <c r="M15" i="16"/>
  <c r="N15" i="16"/>
  <c r="O15" i="16"/>
  <c r="P15" i="16"/>
  <c r="Q15"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E12" i="15"/>
  <c r="B63" i="15"/>
  <c r="C63" i="15"/>
  <c r="D63" i="15"/>
  <c r="B64" i="15"/>
  <c r="C64" i="15"/>
  <c r="D64" i="15"/>
  <c r="C62" i="15"/>
  <c r="D62" i="15"/>
  <c r="B62" i="15"/>
  <c r="B57" i="15"/>
  <c r="D57" i="15"/>
  <c r="D58" i="15"/>
  <c r="D59" i="15"/>
  <c r="C57" i="15"/>
  <c r="C58" i="15"/>
  <c r="C59" i="15"/>
  <c r="B59" i="15"/>
  <c r="B58" i="15"/>
  <c r="F34" i="15"/>
  <c r="G34" i="15"/>
  <c r="H34" i="15"/>
  <c r="I34" i="15"/>
  <c r="J34" i="15"/>
  <c r="K34" i="15"/>
  <c r="L34" i="15"/>
  <c r="M34" i="15"/>
  <c r="N34" i="15"/>
  <c r="O34" i="15"/>
  <c r="P34"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E35" i="15"/>
  <c r="E36" i="15"/>
  <c r="E37" i="15"/>
  <c r="E38" i="15"/>
  <c r="E39" i="15"/>
  <c r="E40" i="15"/>
  <c r="E41" i="15"/>
  <c r="E42" i="15"/>
  <c r="F12" i="15"/>
  <c r="G12" i="15"/>
  <c r="H12" i="15"/>
  <c r="I12" i="15"/>
  <c r="J12" i="15"/>
  <c r="K12" i="15"/>
  <c r="L12" i="15"/>
  <c r="M12" i="15"/>
  <c r="N12" i="15"/>
  <c r="O12" i="15"/>
  <c r="P12"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F18" i="15"/>
  <c r="G18" i="15"/>
  <c r="H18" i="15"/>
  <c r="I18" i="15"/>
  <c r="J18" i="15"/>
  <c r="K18" i="15"/>
  <c r="L18" i="15"/>
  <c r="M18" i="15"/>
  <c r="N18" i="15"/>
  <c r="O18" i="15"/>
  <c r="P18"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F24" i="15"/>
  <c r="G24" i="15"/>
  <c r="H24" i="15"/>
  <c r="I24" i="15"/>
  <c r="J24" i="15"/>
  <c r="K24" i="15"/>
  <c r="L24" i="15"/>
  <c r="M24" i="15"/>
  <c r="N24" i="15"/>
  <c r="O24" i="15"/>
  <c r="P24"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E18" i="15"/>
  <c r="E19" i="15"/>
  <c r="E20" i="15"/>
  <c r="E21" i="15"/>
  <c r="E22" i="15"/>
  <c r="E24" i="15"/>
  <c r="E25" i="15"/>
  <c r="E26" i="15"/>
  <c r="E27" i="15"/>
  <c r="E28" i="15"/>
  <c r="E13" i="15"/>
  <c r="E14" i="15"/>
  <c r="E15" i="15"/>
  <c r="E16" i="15"/>
  <c r="R31" i="16" l="1"/>
  <c r="R30" i="16"/>
  <c r="R29" i="16"/>
  <c r="R32" i="16"/>
  <c r="R28" i="16"/>
  <c r="R27" i="16"/>
  <c r="R26" i="16"/>
  <c r="N43" i="16"/>
  <c r="I58" i="16"/>
  <c r="L58" i="16"/>
  <c r="R16" i="16"/>
  <c r="R36" i="16"/>
  <c r="J58" i="16"/>
  <c r="R41" i="16"/>
  <c r="L43" i="16"/>
  <c r="R17" i="16"/>
  <c r="H43" i="16"/>
  <c r="M43" i="16"/>
  <c r="R22" i="16"/>
  <c r="R40" i="16"/>
  <c r="K43" i="16"/>
  <c r="P43" i="16"/>
  <c r="R21" i="16"/>
  <c r="R39" i="16"/>
  <c r="J43" i="16"/>
  <c r="R15" i="16"/>
  <c r="R20" i="16"/>
  <c r="R42" i="16"/>
  <c r="G58" i="16"/>
  <c r="R38" i="16"/>
  <c r="Q43" i="16"/>
  <c r="I43" i="16"/>
  <c r="R19" i="16"/>
  <c r="R37" i="16"/>
  <c r="R18" i="16"/>
  <c r="O43" i="16"/>
  <c r="G43" i="16"/>
  <c r="F23" i="16"/>
  <c r="M58" i="16"/>
  <c r="H58" i="16"/>
  <c r="R51" i="16"/>
  <c r="P58" i="16"/>
  <c r="O58" i="16"/>
  <c r="N58" i="16"/>
  <c r="R53" i="16"/>
  <c r="K58" i="16"/>
  <c r="R57" i="16"/>
  <c r="R56" i="16"/>
  <c r="R55" i="16"/>
  <c r="R52" i="16"/>
  <c r="R54" i="16"/>
  <c r="R50" i="16"/>
  <c r="F43" i="16"/>
  <c r="Q34" i="15"/>
  <c r="R43" i="16" l="1"/>
  <c r="R35" i="16"/>
  <c r="R25"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9" i="15"/>
  <c r="Q35"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K44" i="8" l="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G50" i="7"/>
  <c r="K50"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L24" i="7"/>
  <c r="D19" i="7"/>
  <c r="E19" i="7"/>
  <c r="F19" i="7"/>
  <c r="G19" i="7"/>
  <c r="H19" i="7"/>
  <c r="I19" i="7"/>
  <c r="J19" i="7"/>
  <c r="K19" i="7"/>
  <c r="L19" i="7"/>
  <c r="M19" i="7"/>
  <c r="N19" i="7"/>
  <c r="C19" i="7"/>
  <c r="D16" i="7"/>
  <c r="H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L16" i="4"/>
  <c r="L44" i="8" s="1"/>
  <c r="M16" i="4"/>
  <c r="M44" i="8" s="1"/>
  <c r="N16" i="4"/>
  <c r="N44" i="8" s="1"/>
  <c r="C16" i="4"/>
  <c r="C44" i="8" s="1"/>
  <c r="E41" i="4"/>
  <c r="E21" i="8" s="1"/>
  <c r="F41" i="4"/>
  <c r="F21" i="8" s="1"/>
  <c r="G41" i="4"/>
  <c r="G21" i="8" s="1"/>
  <c r="H41" i="4"/>
  <c r="H21" i="8"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E62" i="15" l="1"/>
  <c r="E64" i="15"/>
  <c r="L7" i="8"/>
  <c r="H7" i="8"/>
  <c r="D7" i="8"/>
  <c r="L62" i="4"/>
  <c r="L83" i="4" s="1"/>
  <c r="L16" i="7"/>
  <c r="H24" i="7"/>
  <c r="L21" i="8"/>
  <c r="D24" i="7"/>
  <c r="H62" i="4"/>
  <c r="H83" i="4" s="1"/>
  <c r="C52" i="8"/>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J122" i="4" s="1"/>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B124" i="4"/>
  <c r="E123" i="4" l="1"/>
  <c r="I123" i="4"/>
  <c r="F125" i="4"/>
  <c r="L11" i="8"/>
  <c r="K125" i="4" s="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<sst xmlns="http://schemas.openxmlformats.org/spreadsheetml/2006/main" count="8095" uniqueCount="198">
  <si>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</si>
  <si>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</si>
  <si>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</si>
  <si>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</si>
  <si>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</si>
  <si>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</si>
  <si>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</si>
  <si>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</si>
  <si>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</si>
  <si>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</si>
  <si>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</si>
  <si>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</si>
  <si>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</si>
  <si>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</si>
  <si>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</si>
  <si>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</si>
  <si>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</si>
  <si>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</si>
  <si>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</si>
  <si>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</si>
  <si>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</si>
  <si>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</si>
  <si>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</si>
  <si>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</si>
  <si>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</si>
  <si>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</si>
  <si>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</si>
  <si>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</si>
  <si>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</si>
  <si>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</si>
  <si>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</si>
  <si>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</si>
  <si>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</si>
  <si>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</si>
  <si>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</si>
  <si>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</si>
  <si>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</si>
  <si>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</si>
  <si>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</si>
  <si>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</si>
  <si>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</si>
  <si>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</si>
  <si>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</si>
  <si>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</si>
  <si>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</si>
  <si>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</si>
  <si>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</si>
  <si>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</si>
  <si>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</si>
  <si>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</si>
  <si>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</si>
  <si>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</si>
  <si>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</si>
  <si>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</si>
  <si>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</si>
  <si>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</si>
  <si>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</si>
  <si>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</si>
  <si>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</si>
  <si>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</si>
  <si>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</si>
  <si>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</si>
  <si>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</si>
  <si>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</si>
  <si>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</si>
  <si>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</si>
  <si>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</si>
  <si>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</si>
  <si>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</si>
  <si>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</si>
  <si>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</si>
  <si>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</si>
  <si>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</si>
  <si>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</si>
  <si>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</si>
  <si>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</si>
  <si>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</si>
  <si>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</si>
  <si>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</si>
  <si>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</si>
  <si>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</si>
  <si>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t>From this Heatmap, we have the highest revenues with the "001 Private Water Hedge Sales" Profit Centre for Surjek in Jan-14. It's also the highest Total Revenue of the all three units.</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</si>
  <si>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</si>
  <si>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</si>
  <si>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We can see that the "001 Private Water Hedge Sales" Profit Centre has most often the highest Monthly Revenues for all three units during Jul-13 to Jun-14. Overall, Surjek has the highest revenue followed by Jutik and lastly Kootha.</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</si>
  <si>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</si>
  <si>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Surjek and Jutik have the same % Contribution while Kootha has a higher "Private Water Hedge Sales" contribution. Overall and for each Profit Centre, Surjek has the highest $ Contribution.</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</si>
  <si>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</si>
  <si>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</si>
  <si>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</si>
  <si>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</si>
  <si>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</si>
  <si>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</si>
  <si>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</si>
  <si>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</si>
  <si>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</si>
  <si>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t>This Heatmap tells us that Blue is low expenses and Red high expenses.
Overall, Surjek has the highest expenses followed by Jutik and then Kootha. 
All three units have higher expenses for Labour-Costs(001) and Chem-Exp(001).</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</si>
  <si>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</si>
  <si>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</si>
  <si>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</si>
  <si>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</si>
  <si>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This Heatmap tells us that Blue is high expenses and Red low expenses.
Surjek has the highest expenses followed by Jutik and then Kootha. 
For all Units together, Labour Costs then Chemical Costs have the highest expenses.
Labour Costs are higher between Jul-13 and Dec-13 then Chemical Costs are higher between Jan-14 and May-14. They are almost equal in Dec-13.
Operational Maintenance Costs are the lowest, especially Plant Admin Costs (004).</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</si>
  <si>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</si>
  <si>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
Surjek has the highest expenses for Chem-Exp (001) whereas Jutik and Kootha have highest expenses for Labour-Costs(001).</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</si>
  <si>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</si>
  <si>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</si>
  <si>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</si>
  <si>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</si>
  <si>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</si>
  <si>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</si>
  <si>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</si>
  <si>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For Surjek that has the highest Chemical Costs, it seems that these costs increase with the Water Production between Feb-14 and May-14.
Jutik has the same trend with lower numbers.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</si>
  <si>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</si>
  <si>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</si>
  <si>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</si>
  <si>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</si>
  <si>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</si>
  <si>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</si>
  <si>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</si>
  <si>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</si>
  <si>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Looking at the EBIT, Jutik has the highest EBIT followed by Surjek and then Kootha.</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</si>
  <si>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</si>
  <si>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Looking at the EBIT margin, Jutik has again the highest EBIT Margins followed now by Kootha then Surjek.
Overall, Jutik is the most profitable.
</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</si>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</sst>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quot;$&quot;#,##0.00;[Red]\-&quot;$&quot;#,##0.00"/>
    <numFmt numFmtId="165" formatCode="[$$-C09]#,##0.00"/>
    <numFmt numFmtId="166" formatCode="0.0%"/>
    <numFmt numFmtId="167" formatCode="&quot;$&quot;##,##0.00;[Red]\-&quot;$&quot;#,##0.00"/>
    <numFmt numFmtId="168" formatCode="&quot;$&quot;###,##0.00;[Red]\-&quot;$&quot;#,##0.00"/>
  </numFmts>
  <fonts count="45">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16"/>
      <color rgb="FFFF0000"/>
      <name val="Arial"/>
      <family val="2"/>
    </font>
    <font>
      <b/>
      <sz val="14"/>
      <color theme="1"/>
      <name val="Arial"/>
      <family val="2"/>
    </font>
    <font>
      <sz val="11"/>
      <color rgb="FF000000"/>
      <name val="Calibri"/>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8">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style="double">
        <color auto="1"/>
      </top>
      <bottom/>
      <diagonal/>
    </border>
  </borders>
  <cellStyleXfs count="3">
    <xf numFmtId="0" fontId="0" fillId="0" borderId="0"/>
    <xf numFmtId="9" fontId="31" fillId="0" borderId="0" applyFont="0" applyFill="0" applyBorder="0" applyAlignment="0" applyProtection="0"/>
    <xf numFmtId="44" fontId="44" fillId="0" borderId="0" applyFont="0" applyFill="0" applyBorder="0" applyAlignment="0" applyProtection="0"/>
  </cellStyleXfs>
  <cellXfs count="178">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0" fontId="41" fillId="0" borderId="0" xfId="0" applyFont="1"/>
    <xf numFmtId="8" fontId="7" fillId="0" borderId="0" xfId="0" applyNumberFormat="1" applyFont="1"/>
    <xf numFmtId="0" fontId="31" fillId="0" borderId="0" xfId="0" applyFont="1"/>
    <xf numFmtId="166" fontId="3" fillId="0" borderId="0" xfId="1" applyNumberFormat="1" applyFont="1"/>
    <xf numFmtId="0" fontId="42" fillId="0" borderId="0" xfId="0" applyFont="1"/>
    <xf numFmtId="0" fontId="7" fillId="0" borderId="1" xfId="0" applyFont="1" applyBorder="1"/>
    <xf numFmtId="164" fontId="8" fillId="0" borderId="1" xfId="0" applyNumberFormat="1" applyFont="1" applyBorder="1"/>
    <xf numFmtId="0" fontId="0" fillId="0" borderId="1" xfId="0" applyBorder="1"/>
    <xf numFmtId="40" fontId="3" fillId="0" borderId="0" xfId="0" applyNumberFormat="1" applyFont="1"/>
    <xf numFmtId="167" fontId="3" fillId="0" borderId="16" xfId="0" applyNumberFormat="1" applyFont="1" applyBorder="1"/>
    <xf numFmtId="168" fontId="3" fillId="0" borderId="16" xfId="2" applyNumberFormat="1" applyFont="1" applyBorder="1"/>
    <xf numFmtId="0" fontId="7" fillId="0" borderId="0" xfId="0" applyFont="1" applyAlignment="1">
      <alignment wrapText="1"/>
    </xf>
    <xf numFmtId="0" fontId="38"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43" fillId="0" borderId="1" xfId="0" applyFont="1" applyBorder="1" applyAlignment="1">
      <alignment horizontal="lef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43" fillId="0" borderId="17" xfId="0" applyFont="1" applyBorder="1" applyAlignment="1">
      <alignment horizontal="left" wrapText="1"/>
    </xf>
    <xf numFmtId="0" fontId="43" fillId="0" borderId="1" xfId="0" applyFont="1" applyBorder="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5" borderId="5" xfId="0" applyFont="1" applyFill="1" applyBorder="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0" fillId="0" borderId="0" xfId="0" applyAlignme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colors>
    <mruColors>
      <color rgb="FFF94C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Kootha Monthly Revenues (Jul-13 to Jun-14)</a:t>
            </a:r>
          </a:p>
        </c:rich>
      </c:tx>
      <c:layout>
        <c:manualLayout>
          <c:xMode val="edge"/>
          <c:yMode val="edge"/>
          <c:x val="0.30963319919677579"/>
          <c:y val="0"/>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001 Private Water Hedge Sales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AB09-4D76-BC9C-A34379EAEC5A}"/>
            </c:ext>
          </c:extLst>
        </c:ser>
        <c:ser>
          <c:idx val="1"/>
          <c:order val="1"/>
          <c:tx>
            <c:v>002 Public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AB09-4D76-BC9C-A34379EAEC5A}"/>
            </c:ext>
          </c:extLst>
        </c:ser>
        <c:ser>
          <c:idx val="2"/>
          <c:order val="2"/>
          <c:tx>
            <c:v>003 Residential Sales</c:v>
          </c:tx>
          <c:spPr>
            <a:ln w="28575" cap="rnd">
              <a:solidFill>
                <a:srgbClr val="FF0000"/>
              </a:solidFill>
              <a:round/>
            </a:ln>
            <a:effectLst/>
          </c:spPr>
          <c:marker>
            <c:symbol val="circle"/>
            <c:size val="5"/>
            <c:spPr>
              <a:solidFill>
                <a:srgbClr val="FF0000"/>
              </a:solidFill>
              <a:ln w="9525">
                <a:solidFill>
                  <a:srgbClr val="FF0000"/>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AB09-4D76-BC9C-A34379EAEC5A}"/>
            </c:ext>
          </c:extLst>
        </c:ser>
        <c:dLbls>
          <c:showLegendKey val="0"/>
          <c:showVal val="0"/>
          <c:showCatName val="0"/>
          <c:showSerName val="0"/>
          <c:showPercent val="0"/>
          <c:showBubbleSize val="0"/>
        </c:dLbls>
        <c:marker val="1"/>
        <c:smooth val="0"/>
        <c:axId val="1188295792"/>
        <c:axId val="1188296624"/>
      </c:lineChart>
      <c:catAx>
        <c:axId val="118829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800" b="1" i="0" u="none" strike="noStrike" kern="1200" baseline="0">
                <a:solidFill>
                  <a:schemeClr val="tx1">
                    <a:lumMod val="65000"/>
                    <a:lumOff val="35000"/>
                  </a:schemeClr>
                </a:solidFill>
                <a:latin typeface="+mn-lt"/>
                <a:ea typeface="+mn-ea"/>
                <a:cs typeface="+mn-cs"/>
              </a:defRPr>
            </a:pPr>
            <a:endParaRPr lang="en-US"/>
          </a:p>
        </c:txPr>
        <c:crossAx val="1188296624"/>
        <c:crosses val="autoZero"/>
        <c:auto val="1"/>
        <c:lblAlgn val="ctr"/>
        <c:lblOffset val="50"/>
        <c:tickLblSkip val="1"/>
        <c:noMultiLvlLbl val="0"/>
      </c:catAx>
      <c:valAx>
        <c:axId val="1188296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88295792"/>
        <c:crosses val="autoZero"/>
        <c:crossBetween val="midCat"/>
      </c:valAx>
      <c:spPr>
        <a:noFill/>
        <a:ln>
          <a:noFill/>
        </a:ln>
        <a:effectLst/>
      </c:spPr>
    </c:plotArea>
    <c:legend>
      <c:legendPos val="t"/>
      <c:legendEntry>
        <c:idx val="2"/>
        <c:txPr>
          <a:bodyPr rot="0" spcFirstLastPara="1" vertOverflow="ellipsis" vert="horz" wrap="square" anchor="ctr" anchorCtr="1"/>
          <a:lstStyle/>
          <a:p>
            <a:pPr>
              <a:defRPr sz="900" b="1" i="0" u="none" strike="noStrike" kern="1200" baseline="0">
                <a:ln cap="rnd">
                  <a:noFill/>
                </a:ln>
                <a:solidFill>
                  <a:schemeClr val="tx1">
                    <a:lumMod val="65000"/>
                    <a:lumOff val="35000"/>
                  </a:schemeClr>
                </a:solidFill>
                <a:latin typeface="+mn-lt"/>
                <a:ea typeface="+mn-ea"/>
                <a:cs typeface="+mn-cs"/>
              </a:defRPr>
            </a:pPr>
            <a:endParaRPr lang="en-US"/>
          </a:p>
        </c:txPr>
      </c:legendEntry>
      <c:layout>
        <c:manualLayout>
          <c:xMode val="edge"/>
          <c:yMode val="edge"/>
          <c:x val="0.18702969634910926"/>
          <c:y val="9.3461521130184827E-2"/>
          <c:w val="0.7580797013739613"/>
          <c:h val="5.581121364923420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baseline="0">
                <a:effectLst/>
              </a:rPr>
              <a:t>Monthly Chemical Expenses and Water Production - Surjek</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Chemical Costs</c:v>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97E1-4EE8-A23F-AA4EA364D291}"/>
            </c:ext>
          </c:extLst>
        </c:ser>
        <c:dLbls>
          <c:showLegendKey val="0"/>
          <c:showVal val="0"/>
          <c:showCatName val="0"/>
          <c:showSerName val="0"/>
          <c:showPercent val="0"/>
          <c:showBubbleSize val="0"/>
        </c:dLbls>
        <c:gapWidth val="79"/>
        <c:axId val="1999654416"/>
        <c:axId val="1999650256"/>
      </c:barChart>
      <c:lineChart>
        <c:grouping val="standard"/>
        <c:varyColors val="0"/>
        <c:ser>
          <c:idx val="1"/>
          <c:order val="1"/>
          <c:tx>
            <c:v>Water Production (Soft+Hard)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Analysis'!$F$110:$Q$110</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97E1-4EE8-A23F-AA4EA364D291}"/>
            </c:ext>
          </c:extLst>
        </c:ser>
        <c:dLbls>
          <c:showLegendKey val="0"/>
          <c:showVal val="0"/>
          <c:showCatName val="0"/>
          <c:showSerName val="0"/>
          <c:showPercent val="0"/>
          <c:showBubbleSize val="0"/>
        </c:dLbls>
        <c:marker val="1"/>
        <c:smooth val="0"/>
        <c:axId val="451356512"/>
        <c:axId val="451350272"/>
      </c:lineChart>
      <c:dateAx>
        <c:axId val="199965441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50256"/>
        <c:crosses val="autoZero"/>
        <c:auto val="1"/>
        <c:lblOffset val="100"/>
        <c:baseTimeUnit val="months"/>
      </c:dateAx>
      <c:valAx>
        <c:axId val="199965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54416"/>
        <c:crosses val="autoZero"/>
        <c:crossBetween val="between"/>
      </c:valAx>
      <c:valAx>
        <c:axId val="451350272"/>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56512"/>
        <c:crosses val="max"/>
        <c:crossBetween val="between"/>
      </c:valAx>
      <c:catAx>
        <c:axId val="451356512"/>
        <c:scaling>
          <c:orientation val="minMax"/>
        </c:scaling>
        <c:delete val="1"/>
        <c:axPos val="b"/>
        <c:majorTickMark val="out"/>
        <c:minorTickMark val="none"/>
        <c:tickLblPos val="nextTo"/>
        <c:crossAx val="4513502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sng" baseline="0">
                <a:effectLst/>
              </a:rPr>
              <a:t>Monthly Chemical expenses and Water Production - Jutik</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029317425188134"/>
          <c:y val="0.19954591314564293"/>
          <c:w val="0.7721312701396017"/>
          <c:h val="0.7148170615970475"/>
        </c:manualLayout>
      </c:layout>
      <c:barChart>
        <c:barDir val="col"/>
        <c:grouping val="clustered"/>
        <c:varyColors val="0"/>
        <c:ser>
          <c:idx val="0"/>
          <c:order val="0"/>
          <c:tx>
            <c:v>Chemical Costs</c:v>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F2D4-442C-B9E9-200E040BC283}"/>
            </c:ext>
          </c:extLst>
        </c:ser>
        <c:dLbls>
          <c:showLegendKey val="0"/>
          <c:showVal val="0"/>
          <c:showCatName val="0"/>
          <c:showSerName val="0"/>
          <c:showPercent val="0"/>
          <c:showBubbleSize val="0"/>
        </c:dLbls>
        <c:gapWidth val="79"/>
        <c:axId val="485036480"/>
        <c:axId val="485036896"/>
      </c:barChart>
      <c:lineChart>
        <c:grouping val="standard"/>
        <c:varyColors val="0"/>
        <c:ser>
          <c:idx val="1"/>
          <c:order val="1"/>
          <c:tx>
            <c:v>Water Production (Soft+Hard)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Analysis'!$F$111:$Q$111</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F2D4-442C-B9E9-200E040BC283}"/>
            </c:ext>
          </c:extLst>
        </c:ser>
        <c:dLbls>
          <c:showLegendKey val="0"/>
          <c:showVal val="0"/>
          <c:showCatName val="0"/>
          <c:showSerName val="0"/>
          <c:showPercent val="0"/>
          <c:showBubbleSize val="0"/>
        </c:dLbls>
        <c:marker val="1"/>
        <c:smooth val="0"/>
        <c:axId val="485020256"/>
        <c:axId val="485025664"/>
      </c:lineChart>
      <c:dateAx>
        <c:axId val="48503648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36896"/>
        <c:crosses val="autoZero"/>
        <c:auto val="1"/>
        <c:lblOffset val="100"/>
        <c:baseTimeUnit val="months"/>
      </c:dateAx>
      <c:valAx>
        <c:axId val="48503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36480"/>
        <c:crosses val="autoZero"/>
        <c:crossBetween val="between"/>
      </c:valAx>
      <c:valAx>
        <c:axId val="485025664"/>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20256"/>
        <c:crosses val="max"/>
        <c:crossBetween val="between"/>
      </c:valAx>
      <c:catAx>
        <c:axId val="485020256"/>
        <c:scaling>
          <c:orientation val="minMax"/>
        </c:scaling>
        <c:delete val="1"/>
        <c:axPos val="b"/>
        <c:majorTickMark val="out"/>
        <c:minorTickMark val="none"/>
        <c:tickLblPos val="nextTo"/>
        <c:crossAx val="485025664"/>
        <c:crosses val="autoZero"/>
        <c:auto val="1"/>
        <c:lblAlgn val="ctr"/>
        <c:lblOffset val="100"/>
        <c:noMultiLvlLbl val="0"/>
      </c:catAx>
      <c:spPr>
        <a:noFill/>
        <a:ln>
          <a:noFill/>
        </a:ln>
        <a:effectLst/>
      </c:spPr>
    </c:plotArea>
    <c:legend>
      <c:legendPos val="t"/>
      <c:layout>
        <c:manualLayout>
          <c:xMode val="edge"/>
          <c:yMode val="edge"/>
          <c:x val="0.30367425229224726"/>
          <c:y val="0.11141027657092629"/>
          <c:w val="0.6963257477077528"/>
          <c:h val="6.22949494972983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Total Monthly Expense</a:t>
            </a:r>
            <a:r>
              <a:rPr lang="en-US" sz="1600" b="1" u="sng" baseline="0"/>
              <a:t>s for each Center  </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Surjek</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formatCode="&quot;$&quot;#,##0.00;[Red]\-&quot;$&quot;#,##0.00">
                  <c:v>15013580.580213603</c:v>
                </c:pt>
                <c:pt idx="9" formatCode="&quot;$&quot;#,##0.00;[Red]\-&quot;$&quot;#,##0.00">
                  <c:v>16135503.054039603</c:v>
                </c:pt>
                <c:pt idx="10" formatCode="&quot;$&quot;#,##0.00;[Red]\-&quot;$&quot;#,##0.00">
                  <c:v>18921373.302216005</c:v>
                </c:pt>
                <c:pt idx="11" formatCode="&quot;$&quot;#,##0.00;[Red]\-&quot;$&quot;#,##0.00">
                  <c:v>8489071.3235327993</c:v>
                </c:pt>
              </c:numCache>
            </c:numRef>
          </c:val>
          <c:smooth val="0"/>
          <c:extLst>
            <c:ext xmlns:c16="http://schemas.microsoft.com/office/drawing/2014/chart" uri="{C3380CC4-5D6E-409C-BE32-E72D297353CC}">
              <c16:uniqueId val="{00000001-1B63-4A37-802C-4419C76D42B5}"/>
            </c:ext>
          </c:extLst>
        </c:ser>
        <c:ser>
          <c:idx val="2"/>
          <c:order val="1"/>
          <c:tx>
            <c:v>Jutik</c:v>
          </c:tx>
          <c:spPr>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2-1B63-4A37-802C-4419C76D42B5}"/>
            </c:ext>
          </c:extLst>
        </c:ser>
        <c:ser>
          <c:idx val="0"/>
          <c:order val="2"/>
          <c:tx>
            <c:v>Kootha</c:v>
          </c:tx>
          <c:spPr>
            <a:ln w="28575" cap="rnd">
              <a:solidFill>
                <a:srgbClr val="FF0000"/>
              </a:solidFill>
              <a:round/>
            </a:ln>
            <a:effectLst/>
          </c:spPr>
          <c:marker>
            <c:symbol val="circle"/>
            <c:size val="5"/>
            <c:spPr>
              <a:solidFill>
                <a:srgbClr val="F94C35"/>
              </a:solidFill>
              <a:ln w="9525">
                <a:solidFill>
                  <a:srgbClr val="F94C35"/>
                </a:solidFill>
              </a:ln>
              <a:effectLst/>
            </c:spPr>
          </c:marker>
          <c:cat>
            <c:numRef>
              <c:f>'Expenses Analysis'!$F$12:$Q$12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1B63-4A37-802C-4419C76D42B5}"/>
            </c:ext>
          </c:extLst>
        </c:ser>
        <c:dLbls>
          <c:showLegendKey val="0"/>
          <c:showVal val="0"/>
          <c:showCatName val="0"/>
          <c:showSerName val="0"/>
          <c:showPercent val="0"/>
          <c:showBubbleSize val="0"/>
        </c:dLbls>
        <c:marker val="1"/>
        <c:smooth val="0"/>
        <c:axId val="50812224"/>
        <c:axId val="50795584"/>
      </c:lineChart>
      <c:dateAx>
        <c:axId val="508122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795584"/>
        <c:crosses val="autoZero"/>
        <c:auto val="1"/>
        <c:lblOffset val="100"/>
        <c:baseTimeUnit val="months"/>
      </c:dateAx>
      <c:valAx>
        <c:axId val="5079558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812224"/>
        <c:crosses val="autoZero"/>
        <c:crossBetween val="between"/>
      </c:valAx>
      <c:spPr>
        <a:noFill/>
        <a:ln>
          <a:noFill/>
        </a:ln>
        <a:effectLst/>
      </c:spPr>
    </c:plotArea>
    <c:legend>
      <c:legendPos val="b"/>
      <c:layout>
        <c:manualLayout>
          <c:xMode val="edge"/>
          <c:yMode val="edge"/>
          <c:x val="0.33522730892326186"/>
          <c:y val="0.14518822491824543"/>
          <c:w val="0.29066861105225328"/>
          <c:h val="7.01839531255526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Total Expenses</a:t>
            </a:r>
            <a:r>
              <a:rPr lang="en-US" sz="1600" b="1" u="sng" baseline="0"/>
              <a:t> for each Element</a:t>
            </a:r>
            <a:endParaRPr lang="en-US" sz="1600" b="1" u="sng"/>
          </a:p>
        </c:rich>
      </c:tx>
      <c:layout>
        <c:manualLayout>
          <c:xMode val="edge"/>
          <c:yMode val="edge"/>
          <c:x val="0.28801175455300654"/>
          <c:y val="8.280061676679891E-3"/>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499A-46FD-AD54-AAAE564393C3}"/>
            </c:ext>
          </c:extLst>
        </c:ser>
        <c:dLbls>
          <c:showLegendKey val="0"/>
          <c:showVal val="0"/>
          <c:showCatName val="0"/>
          <c:showSerName val="0"/>
          <c:showPercent val="0"/>
          <c:showBubbleSize val="0"/>
        </c:dLbls>
        <c:gapWidth val="77"/>
        <c:overlap val="-100"/>
        <c:axId val="504230816"/>
        <c:axId val="504224992"/>
      </c:barChart>
      <c:catAx>
        <c:axId val="5042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4224992"/>
        <c:crosses val="autoZero"/>
        <c:auto val="1"/>
        <c:lblAlgn val="ctr"/>
        <c:lblOffset val="100"/>
        <c:noMultiLvlLbl val="0"/>
      </c:catAx>
      <c:valAx>
        <c:axId val="50422499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0"/>
        <c:majorTickMark val="none"/>
        <c:minorTickMark val="none"/>
        <c:tickLblPos val="nextTo"/>
        <c:crossAx val="504230816"/>
        <c:crosses val="autoZero"/>
        <c:crossBetween val="between"/>
        <c:majorUnit val="25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Expenses for each Element - Jutik</a:t>
            </a:r>
          </a:p>
        </c:rich>
      </c:tx>
      <c:layout>
        <c:manualLayout>
          <c:xMode val="edge"/>
          <c:yMode val="edge"/>
          <c:x val="0.31201338763261038"/>
          <c:y val="0"/>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4150-411E-9C97-5D5C841BABC7}"/>
            </c:ext>
          </c:extLst>
        </c:ser>
        <c:dLbls>
          <c:showLegendKey val="0"/>
          <c:showVal val="0"/>
          <c:showCatName val="0"/>
          <c:showSerName val="0"/>
          <c:showPercent val="0"/>
          <c:showBubbleSize val="0"/>
        </c:dLbls>
        <c:gapWidth val="85"/>
        <c:overlap val="-27"/>
        <c:axId val="448586896"/>
        <c:axId val="448600624"/>
      </c:barChart>
      <c:catAx>
        <c:axId val="44858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8600624"/>
        <c:crosses val="autoZero"/>
        <c:auto val="1"/>
        <c:lblAlgn val="ctr"/>
        <c:lblOffset val="100"/>
        <c:noMultiLvlLbl val="0"/>
      </c:catAx>
      <c:valAx>
        <c:axId val="448600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4485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Monthly Labour Expenses and </a:t>
            </a:r>
            <a:r>
              <a:rPr lang="en-US" sz="1400" b="1" i="0" u="sng" strike="noStrike" baseline="0">
                <a:effectLst/>
              </a:rPr>
              <a:t>Water Production</a:t>
            </a:r>
            <a:r>
              <a:rPr lang="en-US" b="1" u="sng" baseline="0"/>
              <a:t> - Khoota</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v>Labour Costs</c:v>
          </c:tx>
          <c:spPr>
            <a:solidFill>
              <a:schemeClr val="accent1">
                <a:lumMod val="40000"/>
                <a:lumOff val="60000"/>
              </a:schemeClr>
            </a:solidFill>
            <a:ln>
              <a:solidFill>
                <a:schemeClr val="accent1">
                  <a:lumMod val="40000"/>
                  <a:lumOff val="60000"/>
                </a:schemeClr>
              </a:solid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c:ext xmlns:c16="http://schemas.microsoft.com/office/drawing/2014/chart" uri="{C3380CC4-5D6E-409C-BE32-E72D297353CC}">
              <c16:uniqueId val="{00000001-9411-4C58-9D3F-D2120E70F4C0}"/>
            </c:ext>
          </c:extLst>
        </c:ser>
        <c:dLbls>
          <c:showLegendKey val="0"/>
          <c:showVal val="0"/>
          <c:showCatName val="0"/>
          <c:showSerName val="0"/>
          <c:showPercent val="0"/>
          <c:showBubbleSize val="0"/>
        </c:dLbls>
        <c:gapWidth val="79"/>
        <c:axId val="21022560"/>
        <c:axId val="21026304"/>
      </c:barChart>
      <c:lineChart>
        <c:grouping val="standard"/>
        <c:varyColors val="0"/>
        <c:ser>
          <c:idx val="1"/>
          <c:order val="0"/>
          <c:tx>
            <c:v>Water Production (Soft + Hard)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2-9411-4C58-9D3F-D2120E70F4C0}"/>
            </c:ext>
          </c:extLst>
        </c:ser>
        <c:dLbls>
          <c:showLegendKey val="0"/>
          <c:showVal val="0"/>
          <c:showCatName val="0"/>
          <c:showSerName val="0"/>
          <c:showPercent val="0"/>
          <c:showBubbleSize val="0"/>
        </c:dLbls>
        <c:marker val="1"/>
        <c:smooth val="0"/>
        <c:axId val="748386335"/>
        <c:axId val="748379679"/>
      </c:lineChart>
      <c:dateAx>
        <c:axId val="210225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6304"/>
        <c:crosses val="autoZero"/>
        <c:auto val="1"/>
        <c:lblOffset val="100"/>
        <c:baseTimeUnit val="months"/>
      </c:dateAx>
      <c:valAx>
        <c:axId val="21026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560"/>
        <c:crosses val="autoZero"/>
        <c:crossBetween val="between"/>
      </c:valAx>
      <c:valAx>
        <c:axId val="748379679"/>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86335"/>
        <c:crosses val="max"/>
        <c:crossBetween val="between"/>
      </c:valAx>
      <c:dateAx>
        <c:axId val="748386335"/>
        <c:scaling>
          <c:orientation val="minMax"/>
        </c:scaling>
        <c:delete val="1"/>
        <c:axPos val="b"/>
        <c:numFmt formatCode="mmm\-yy" sourceLinked="1"/>
        <c:majorTickMark val="out"/>
        <c:minorTickMark val="none"/>
        <c:tickLblPos val="nextTo"/>
        <c:crossAx val="748379679"/>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baseline="0">
                <a:effectLst/>
              </a:rPr>
              <a:t>Monthly Labour Expenses and Water Production - Surjek</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1"/>
          <c:tx>
            <c:v>Labour Costs</c:v>
          </c:tx>
          <c:spPr>
            <a:solidFill>
              <a:schemeClr val="accent1">
                <a:lumMod val="40000"/>
                <a:lumOff val="60000"/>
              </a:schemeClr>
            </a:solidFill>
            <a:ln>
              <a:solidFill>
                <a:schemeClr val="accent1">
                  <a:lumMod val="40000"/>
                  <a:lumOff val="60000"/>
                </a:schemeClr>
              </a:solid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c:ext xmlns:c16="http://schemas.microsoft.com/office/drawing/2014/chart" uri="{C3380CC4-5D6E-409C-BE32-E72D297353CC}">
              <c16:uniqueId val="{00000001-2B5E-4D4D-B23A-2EE82F406CE1}"/>
            </c:ext>
          </c:extLst>
        </c:ser>
        <c:dLbls>
          <c:showLegendKey val="0"/>
          <c:showVal val="0"/>
          <c:showCatName val="0"/>
          <c:showSerName val="0"/>
          <c:showPercent val="0"/>
          <c:showBubbleSize val="0"/>
        </c:dLbls>
        <c:gapWidth val="79"/>
        <c:axId val="1999654416"/>
        <c:axId val="1999650256"/>
      </c:barChart>
      <c:lineChart>
        <c:grouping val="standard"/>
        <c:varyColors val="0"/>
        <c:ser>
          <c:idx val="1"/>
          <c:order val="0"/>
          <c:tx>
            <c:v>Water Production (Soft + Hard)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#,##0.00_);[Red]\(#,##0.00\)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2-2B5E-4D4D-B23A-2EE82F406CE1}"/>
            </c:ext>
          </c:extLst>
        </c:ser>
        <c:dLbls>
          <c:showLegendKey val="0"/>
          <c:showVal val="0"/>
          <c:showCatName val="0"/>
          <c:showSerName val="0"/>
          <c:showPercent val="0"/>
          <c:showBubbleSize val="0"/>
        </c:dLbls>
        <c:marker val="1"/>
        <c:smooth val="0"/>
        <c:axId val="451356512"/>
        <c:axId val="451350272"/>
      </c:lineChart>
      <c:dateAx>
        <c:axId val="19996544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50256"/>
        <c:crosses val="autoZero"/>
        <c:auto val="1"/>
        <c:lblOffset val="100"/>
        <c:baseTimeUnit val="months"/>
      </c:dateAx>
      <c:valAx>
        <c:axId val="199965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54416"/>
        <c:crosses val="autoZero"/>
        <c:crossBetween val="between"/>
      </c:valAx>
      <c:valAx>
        <c:axId val="451350272"/>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56512"/>
        <c:crosses val="max"/>
        <c:crossBetween val="between"/>
      </c:valAx>
      <c:dateAx>
        <c:axId val="451356512"/>
        <c:scaling>
          <c:orientation val="minMax"/>
        </c:scaling>
        <c:delete val="1"/>
        <c:axPos val="b"/>
        <c:numFmt formatCode="mmm\-yy" sourceLinked="1"/>
        <c:majorTickMark val="out"/>
        <c:minorTickMark val="none"/>
        <c:tickLblPos val="nextTo"/>
        <c:crossAx val="451350272"/>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sng" baseline="0">
                <a:effectLst/>
              </a:rPr>
              <a:t>Monthly labour expenses and Water Production - Jutik</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029317425188134"/>
          <c:y val="0.19954591314564293"/>
          <c:w val="0.7721312701396017"/>
          <c:h val="0.7148170615970475"/>
        </c:manualLayout>
      </c:layout>
      <c:barChart>
        <c:barDir val="col"/>
        <c:grouping val="clustered"/>
        <c:varyColors val="0"/>
        <c:ser>
          <c:idx val="2"/>
          <c:order val="1"/>
          <c:tx>
            <c:v>Labour Costs</c:v>
          </c:tx>
          <c:spPr>
            <a:solidFill>
              <a:schemeClr val="accent1">
                <a:lumMod val="40000"/>
                <a:lumOff val="60000"/>
              </a:schemeClr>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Analysis'!$F$114:$Q$114</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1-DA2F-4697-B1C1-59B30B679123}"/>
            </c:ext>
          </c:extLst>
        </c:ser>
        <c:dLbls>
          <c:showLegendKey val="0"/>
          <c:showVal val="0"/>
          <c:showCatName val="0"/>
          <c:showSerName val="0"/>
          <c:showPercent val="0"/>
          <c:showBubbleSize val="0"/>
        </c:dLbls>
        <c:gapWidth val="79"/>
        <c:axId val="485036480"/>
        <c:axId val="485036896"/>
      </c:barChart>
      <c:lineChart>
        <c:grouping val="standard"/>
        <c:varyColors val="0"/>
        <c:ser>
          <c:idx val="1"/>
          <c:order val="0"/>
          <c:tx>
            <c:v>Water Production (Soft + Hard)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#,##0.00_);[Red]\(#,##0.00\)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2-DA2F-4697-B1C1-59B30B679123}"/>
            </c:ext>
          </c:extLst>
        </c:ser>
        <c:dLbls>
          <c:showLegendKey val="0"/>
          <c:showVal val="0"/>
          <c:showCatName val="0"/>
          <c:showSerName val="0"/>
          <c:showPercent val="0"/>
          <c:showBubbleSize val="0"/>
        </c:dLbls>
        <c:marker val="1"/>
        <c:smooth val="0"/>
        <c:axId val="485020256"/>
        <c:axId val="485025664"/>
      </c:lineChart>
      <c:dateAx>
        <c:axId val="48503648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36896"/>
        <c:crosses val="autoZero"/>
        <c:auto val="1"/>
        <c:lblOffset val="100"/>
        <c:baseTimeUnit val="months"/>
      </c:dateAx>
      <c:valAx>
        <c:axId val="48503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36480"/>
        <c:crosses val="autoZero"/>
        <c:crossBetween val="between"/>
      </c:valAx>
      <c:valAx>
        <c:axId val="485025664"/>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020256"/>
        <c:crosses val="max"/>
        <c:crossBetween val="between"/>
      </c:valAx>
      <c:dateAx>
        <c:axId val="485020256"/>
        <c:scaling>
          <c:orientation val="minMax"/>
        </c:scaling>
        <c:delete val="1"/>
        <c:axPos val="b"/>
        <c:numFmt formatCode="mmm\-yy" sourceLinked="1"/>
        <c:majorTickMark val="out"/>
        <c:minorTickMark val="none"/>
        <c:tickLblPos val="nextTo"/>
        <c:crossAx val="485025664"/>
        <c:crosses val="autoZero"/>
        <c:auto val="1"/>
        <c:lblOffset val="100"/>
        <c:baseTimeUnit val="months"/>
      </c:dateAx>
      <c:spPr>
        <a:noFill/>
        <a:ln>
          <a:noFill/>
        </a:ln>
        <a:effectLst/>
      </c:spPr>
    </c:plotArea>
    <c:legend>
      <c:legendPos val="t"/>
      <c:layout>
        <c:manualLayout>
          <c:xMode val="edge"/>
          <c:yMode val="edge"/>
          <c:x val="0.30367425229224726"/>
          <c:y val="0.11141027657092629"/>
          <c:w val="0.52269490433958499"/>
          <c:h val="6.56657003848071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Monthly EBIT for each unit </a:t>
            </a:r>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v>Jutik</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2-B2F6-4728-9F82-0977579C29DE}"/>
            </c:ext>
          </c:extLst>
        </c:ser>
        <c:ser>
          <c:idx val="0"/>
          <c:order val="1"/>
          <c:tx>
            <c:v>Kootha</c:v>
          </c:tx>
          <c:spPr>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B2F6-4728-9F82-0977579C29DE}"/>
            </c:ext>
          </c:extLst>
        </c:ser>
        <c:ser>
          <c:idx val="1"/>
          <c:order val="2"/>
          <c:tx>
            <c:v>Surjek</c:v>
          </c:tx>
          <c:spPr>
            <a:ln w="28575" cap="rnd">
              <a:solidFill>
                <a:srgbClr val="F94C35"/>
              </a:solidFill>
              <a:round/>
            </a:ln>
            <a:effectLst/>
          </c:spPr>
          <c:marker>
            <c:symbol val="circle"/>
            <c:size val="5"/>
            <c:spPr>
              <a:solidFill>
                <a:srgbClr val="F94C35"/>
              </a:solidFill>
              <a:ln w="9525">
                <a:solidFill>
                  <a:srgbClr val="F94C35"/>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1-B2F6-4728-9F82-0977579C29DE}"/>
            </c:ext>
          </c:extLst>
        </c:ser>
        <c:dLbls>
          <c:showLegendKey val="0"/>
          <c:showVal val="0"/>
          <c:showCatName val="0"/>
          <c:showSerName val="0"/>
          <c:showPercent val="0"/>
          <c:showBubbleSize val="0"/>
        </c:dLbls>
        <c:marker val="1"/>
        <c:smooth val="0"/>
        <c:axId val="333065728"/>
        <c:axId val="333070720"/>
      </c:lineChart>
      <c:dateAx>
        <c:axId val="33306572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3070720"/>
        <c:crosses val="autoZero"/>
        <c:auto val="1"/>
        <c:lblOffset val="100"/>
        <c:baseTimeUnit val="months"/>
      </c:dateAx>
      <c:valAx>
        <c:axId val="333070720"/>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30657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Monthly EBIT Margins per unit</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v>Jutik</c:v>
          </c:tx>
          <c:spPr>
            <a:solidFill>
              <a:schemeClr val="accent1"/>
            </a:solidFill>
            <a:ln>
              <a:solidFill>
                <a:schemeClr val="accent1"/>
              </a:solidFill>
            </a:ln>
            <a:effectLst/>
          </c:spPr>
          <c:invertIfNegative val="0"/>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extLst>
            <c:ext xmlns:c16="http://schemas.microsoft.com/office/drawing/2014/chart" uri="{C3380CC4-5D6E-409C-BE32-E72D297353CC}">
              <c16:uniqueId val="{00000002-C7D3-4A4D-9C14-70E14C10EBFF}"/>
            </c:ext>
          </c:extLst>
        </c:ser>
        <c:ser>
          <c:idx val="0"/>
          <c:order val="1"/>
          <c:tx>
            <c:v>Kootha</c:v>
          </c:tx>
          <c:spPr>
            <a:solidFill>
              <a:schemeClr val="accent2">
                <a:lumMod val="40000"/>
                <a:lumOff val="60000"/>
              </a:schemeClr>
            </a:solidFill>
            <a:ln>
              <a:solidFill>
                <a:schemeClr val="accent2">
                  <a:lumMod val="40000"/>
                  <a:lumOff val="60000"/>
                </a:schemeClr>
              </a:solidFill>
            </a:ln>
            <a:effectLst/>
          </c:spPr>
          <c:invertIfNegative val="0"/>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extLst>
            <c:ext xmlns:c16="http://schemas.microsoft.com/office/drawing/2014/chart" uri="{C3380CC4-5D6E-409C-BE32-E72D297353CC}">
              <c16:uniqueId val="{00000000-C7D3-4A4D-9C14-70E14C10EBFF}"/>
            </c:ext>
          </c:extLst>
        </c:ser>
        <c:ser>
          <c:idx val="1"/>
          <c:order val="2"/>
          <c:tx>
            <c:v>Surjek</c:v>
          </c:tx>
          <c:spPr>
            <a:solidFill>
              <a:srgbClr val="F94C35"/>
            </a:solidFill>
            <a:ln>
              <a:noFill/>
            </a:ln>
            <a:effectLst/>
          </c:spPr>
          <c:invertIfNegative val="0"/>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extLst>
            <c:ext xmlns:c16="http://schemas.microsoft.com/office/drawing/2014/chart" uri="{C3380CC4-5D6E-409C-BE32-E72D297353CC}">
              <c16:uniqueId val="{00000001-C7D3-4A4D-9C14-70E14C10EBFF}"/>
            </c:ext>
          </c:extLst>
        </c:ser>
        <c:dLbls>
          <c:showLegendKey val="0"/>
          <c:showVal val="0"/>
          <c:showCatName val="0"/>
          <c:showSerName val="0"/>
          <c:showPercent val="0"/>
          <c:showBubbleSize val="0"/>
        </c:dLbls>
        <c:gapWidth val="219"/>
        <c:overlap val="-27"/>
        <c:axId val="352089008"/>
        <c:axId val="352089424"/>
      </c:barChart>
      <c:catAx>
        <c:axId val="352089008"/>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2089424"/>
        <c:crosses val="autoZero"/>
        <c:auto val="1"/>
        <c:lblAlgn val="ctr"/>
        <c:lblOffset val="100"/>
        <c:noMultiLvlLbl val="0"/>
      </c:catAx>
      <c:valAx>
        <c:axId val="352089424"/>
        <c:scaling>
          <c:orientation val="minMax"/>
          <c:max val="0.60000000000000009"/>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89008"/>
        <c:crosses val="autoZero"/>
        <c:crossBetween val="between"/>
        <c:majorUnit val="0.1"/>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u="sng"/>
              <a:t>Surjek Monthly Revenues (Jul-13 to Jun-14)</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001 Private Water Hedge Sales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5AFD-4966-B6D1-CAEFB7D26149}"/>
            </c:ext>
          </c:extLst>
        </c:ser>
        <c:ser>
          <c:idx val="1"/>
          <c:order val="1"/>
          <c:tx>
            <c:v>002 Public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5AFD-4966-B6D1-CAEFB7D26149}"/>
            </c:ext>
          </c:extLst>
        </c:ser>
        <c:ser>
          <c:idx val="2"/>
          <c:order val="2"/>
          <c:tx>
            <c:v>003 Residential Sales</c:v>
          </c:tx>
          <c:spPr>
            <a:ln w="28575" cap="rnd">
              <a:solidFill>
                <a:srgbClr val="FF0000"/>
              </a:solidFill>
              <a:round/>
            </a:ln>
            <a:effectLst/>
          </c:spPr>
          <c:marker>
            <c:symbol val="circle"/>
            <c:size val="5"/>
            <c:spPr>
              <a:solidFill>
                <a:srgbClr val="FF0000"/>
              </a:solidFill>
              <a:ln w="9525">
                <a:solidFill>
                  <a:srgbClr val="FF0000"/>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5AFD-4966-B6D1-CAEFB7D26149}"/>
            </c:ext>
          </c:extLst>
        </c:ser>
        <c:dLbls>
          <c:showLegendKey val="0"/>
          <c:showVal val="0"/>
          <c:showCatName val="0"/>
          <c:showSerName val="0"/>
          <c:showPercent val="0"/>
          <c:showBubbleSize val="0"/>
        </c:dLbls>
        <c:marker val="1"/>
        <c:smooth val="0"/>
        <c:axId val="1572620368"/>
        <c:axId val="1572620784"/>
      </c:lineChart>
      <c:catAx>
        <c:axId val="157262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2620784"/>
        <c:crosses val="autoZero"/>
        <c:auto val="1"/>
        <c:lblAlgn val="ctr"/>
        <c:lblOffset val="100"/>
        <c:noMultiLvlLbl val="0"/>
      </c:catAx>
      <c:valAx>
        <c:axId val="157262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2620368"/>
        <c:crosses val="autoZero"/>
        <c:crossBetween val="between"/>
        <c:majorUnit val="1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Yearly</a:t>
            </a:r>
            <a:r>
              <a:rPr lang="en-US" b="1" u="sng" baseline="0"/>
              <a:t> EBIT Margins per unit</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2108509816462"/>
          <c:y val="0.14745414378193822"/>
          <c:w val="0.88136976286550106"/>
          <c:h val="0.73701308870607063"/>
        </c:manualLayout>
      </c:layout>
      <c:barChart>
        <c:barDir val="col"/>
        <c:grouping val="clustered"/>
        <c:varyColors val="0"/>
        <c:ser>
          <c:idx val="1"/>
          <c:order val="0"/>
          <c:tx>
            <c:strRef>
              <c:f>'EBIT Analysis'!$A$57</c:f>
              <c:strCache>
                <c:ptCount val="1"/>
                <c:pt idx="0">
                  <c:v>Surjek</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Analysis'!$Q$57</c:f>
              <c:numCache>
                <c:formatCode>0.00%</c:formatCode>
                <c:ptCount val="1"/>
                <c:pt idx="0">
                  <c:v>0.11340244014940312</c:v>
                </c:pt>
              </c:numCache>
            </c:numRef>
          </c:val>
          <c:extLst>
            <c:ext xmlns:c16="http://schemas.microsoft.com/office/drawing/2014/chart" uri="{C3380CC4-5D6E-409C-BE32-E72D297353CC}">
              <c16:uniqueId val="{00000003-3C6B-4438-A7D5-18CE973D6C1C}"/>
            </c:ext>
          </c:extLst>
        </c:ser>
        <c:ser>
          <c:idx val="0"/>
          <c:order val="1"/>
          <c:tx>
            <c:strRef>
              <c:f>'EBIT Analysis'!$A$56</c:f>
              <c:strCache>
                <c:ptCount val="1"/>
                <c:pt idx="0">
                  <c:v>Kootha</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Analysis'!$Q$56</c:f>
              <c:numCache>
                <c:formatCode>0.00%</c:formatCode>
                <c:ptCount val="1"/>
                <c:pt idx="0">
                  <c:v>0.27797794172946699</c:v>
                </c:pt>
              </c:numCache>
            </c:numRef>
          </c:val>
          <c:extLst>
            <c:ext xmlns:c16="http://schemas.microsoft.com/office/drawing/2014/chart" uri="{C3380CC4-5D6E-409C-BE32-E72D297353CC}">
              <c16:uniqueId val="{00000000-3C6B-4438-A7D5-18CE973D6C1C}"/>
            </c:ext>
          </c:extLst>
        </c:ser>
        <c:ser>
          <c:idx val="2"/>
          <c:order val="2"/>
          <c:tx>
            <c:strRef>
              <c:f>'EBIT Analysis'!$A$58</c:f>
              <c:strCache>
                <c:ptCount val="1"/>
                <c:pt idx="0">
                  <c:v>Jutik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 Analysis'!$Q$58</c:f>
              <c:numCache>
                <c:formatCode>0.00%</c:formatCode>
                <c:ptCount val="1"/>
                <c:pt idx="0">
                  <c:v>0.44567644671722018</c:v>
                </c:pt>
              </c:numCache>
            </c:numRef>
          </c:val>
          <c:extLst>
            <c:ext xmlns:c16="http://schemas.microsoft.com/office/drawing/2014/chart" uri="{C3380CC4-5D6E-409C-BE32-E72D297353CC}">
              <c16:uniqueId val="{00000004-3C6B-4438-A7D5-18CE973D6C1C}"/>
            </c:ext>
          </c:extLst>
        </c:ser>
        <c:dLbls>
          <c:showLegendKey val="0"/>
          <c:showVal val="0"/>
          <c:showCatName val="0"/>
          <c:showSerName val="0"/>
          <c:showPercent val="0"/>
          <c:showBubbleSize val="0"/>
        </c:dLbls>
        <c:gapWidth val="219"/>
        <c:overlap val="-27"/>
        <c:axId val="548185920"/>
        <c:axId val="548180096"/>
      </c:barChart>
      <c:catAx>
        <c:axId val="548185920"/>
        <c:scaling>
          <c:orientation val="minMax"/>
        </c:scaling>
        <c:delete val="1"/>
        <c:axPos val="b"/>
        <c:numFmt formatCode="General" sourceLinked="1"/>
        <c:majorTickMark val="none"/>
        <c:minorTickMark val="none"/>
        <c:tickLblPos val="nextTo"/>
        <c:crossAx val="548180096"/>
        <c:crosses val="autoZero"/>
        <c:auto val="1"/>
        <c:lblAlgn val="ctr"/>
        <c:lblOffset val="100"/>
        <c:noMultiLvlLbl val="0"/>
      </c:catAx>
      <c:valAx>
        <c:axId val="548180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85920"/>
        <c:crosses val="autoZero"/>
        <c:crossBetween val="between"/>
        <c:majorUnit val="0.1"/>
      </c:valAx>
      <c:spPr>
        <a:noFill/>
        <a:ln>
          <a:noFill/>
        </a:ln>
        <a:effectLst/>
      </c:spPr>
    </c:plotArea>
    <c:legend>
      <c:legendPos val="b"/>
      <c:layout>
        <c:manualLayout>
          <c:xMode val="edge"/>
          <c:yMode val="edge"/>
          <c:x val="0.11725325705960657"/>
          <c:y val="0.90836457921812319"/>
          <c:w val="0.85127814248281508"/>
          <c:h val="6.9899979890438543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EBIT Total for each unit</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40000"/>
                <a:lumOff val="60000"/>
              </a:schemeClr>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5BFC-424F-9FBD-1B46A653C8F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BFC-424F-9FBD-1B46A653C8F4}"/>
              </c:ext>
            </c:extLst>
          </c:dPt>
          <c:dLbls>
            <c:dLbl>
              <c:idx val="0"/>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5BFC-424F-9FBD-1B46A653C8F4}"/>
                </c:ext>
              </c:extLst>
            </c:dLbl>
            <c:dLbl>
              <c:idx val="1"/>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5BFC-424F-9FBD-1B46A653C8F4}"/>
                </c:ext>
              </c:extLst>
            </c:dLbl>
            <c:dLbl>
              <c:idx val="2"/>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5BFC-424F-9FBD-1B46A653C8F4}"/>
                </c:ext>
              </c:extLst>
            </c:dLbl>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5BFC-424F-9FBD-1B46A653C8F4}"/>
            </c:ext>
          </c:extLst>
        </c:ser>
        <c:dLbls>
          <c:showLegendKey val="0"/>
          <c:showVal val="0"/>
          <c:showCatName val="0"/>
          <c:showSerName val="0"/>
          <c:showPercent val="0"/>
          <c:showBubbleSize val="0"/>
        </c:dLbls>
        <c:gapWidth val="89"/>
        <c:overlap val="-27"/>
        <c:axId val="200106911"/>
        <c:axId val="200109823"/>
      </c:barChart>
      <c:catAx>
        <c:axId val="200106911"/>
        <c:scaling>
          <c:orientation val="minMax"/>
        </c:scaling>
        <c:delete val="1"/>
        <c:axPos val="b"/>
        <c:numFmt formatCode="General" sourceLinked="1"/>
        <c:majorTickMark val="none"/>
        <c:minorTickMark val="none"/>
        <c:tickLblPos val="nextTo"/>
        <c:crossAx val="200109823"/>
        <c:crosses val="autoZero"/>
        <c:auto val="1"/>
        <c:lblAlgn val="ctr"/>
        <c:lblOffset val="100"/>
        <c:noMultiLvlLbl val="0"/>
      </c:catAx>
      <c:valAx>
        <c:axId val="20010982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crossAx val="200106911"/>
        <c:crosses val="autoZero"/>
        <c:crossBetween val="between"/>
      </c:valAx>
      <c:spPr>
        <a:noFill/>
        <a:ln>
          <a:noFill/>
        </a:ln>
        <a:effectLst/>
      </c:spPr>
    </c:plotArea>
    <c:legend>
      <c:legendPos val="b"/>
      <c:layout>
        <c:manualLayout>
          <c:xMode val="edge"/>
          <c:yMode val="edge"/>
          <c:x val="4.0461304870113173E-2"/>
          <c:y val="0.92838236501342675"/>
          <c:w val="0.85823037542216152"/>
          <c:h val="5.28327785391150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sng" baseline="0">
                <a:effectLst/>
              </a:rPr>
              <a:t>Jutik Monthly Revenues (Jul-13 to Jun-14)</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001 Private Water Sales</c:v>
          </c:tx>
          <c:spPr>
            <a:ln w="28575" cap="rnd">
              <a:solidFill>
                <a:schemeClr val="accent1"/>
              </a:solidFill>
              <a:round/>
            </a:ln>
            <a:effectLst/>
          </c:spPr>
          <c:marker>
            <c:symbol val="circle"/>
            <c:size val="5"/>
            <c:spPr>
              <a:solidFill>
                <a:srgbClr val="0070C0"/>
              </a:solidFill>
              <a:ln w="9525" cap="rnd">
                <a:solidFill>
                  <a:srgbClr val="0070C0"/>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0648-4836-96FE-BCE398EA541B}"/>
            </c:ext>
          </c:extLst>
        </c:ser>
        <c:ser>
          <c:idx val="1"/>
          <c:order val="1"/>
          <c:tx>
            <c:v>002 Public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0648-4836-96FE-BCE398EA541B}"/>
            </c:ext>
          </c:extLst>
        </c:ser>
        <c:ser>
          <c:idx val="2"/>
          <c:order val="2"/>
          <c:tx>
            <c:v>003 Residential Sales</c:v>
          </c:tx>
          <c:spPr>
            <a:ln w="28575" cap="rnd">
              <a:solidFill>
                <a:srgbClr val="FF0000"/>
              </a:solidFill>
              <a:round/>
            </a:ln>
            <a:effectLst/>
          </c:spPr>
          <c:marker>
            <c:symbol val="circle"/>
            <c:size val="5"/>
            <c:spPr>
              <a:solidFill>
                <a:srgbClr val="FF0000"/>
              </a:solidFill>
              <a:ln w="9525">
                <a:solidFill>
                  <a:srgbClr val="FF0000"/>
                </a:solidFill>
              </a:ln>
              <a:effectLst/>
            </c:spPr>
          </c:marker>
          <c:cat>
            <c:strLit>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Lit>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0648-4836-96FE-BCE398EA541B}"/>
            </c:ext>
          </c:extLst>
        </c:ser>
        <c:dLbls>
          <c:showLegendKey val="0"/>
          <c:showVal val="0"/>
          <c:showCatName val="0"/>
          <c:showSerName val="0"/>
          <c:showPercent val="0"/>
          <c:showBubbleSize val="0"/>
        </c:dLbls>
        <c:marker val="1"/>
        <c:smooth val="0"/>
        <c:axId val="1722132512"/>
        <c:axId val="1722130848"/>
      </c:lineChart>
      <c:catAx>
        <c:axId val="172213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2130848"/>
        <c:crosses val="autoZero"/>
        <c:auto val="1"/>
        <c:lblAlgn val="ctr"/>
        <c:lblOffset val="100"/>
        <c:noMultiLvlLbl val="0"/>
      </c:catAx>
      <c:valAx>
        <c:axId val="1722130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22132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Contribution</a:t>
            </a:r>
            <a:r>
              <a:rPr lang="en-US" baseline="0"/>
              <a:t> of each Profit Centre per Unit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Analysis'!$B$61</c:f>
              <c:strCache>
                <c:ptCount val="1"/>
                <c:pt idx="0">
                  <c:v>001 Private Water Hedge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Analysis'!$B$62:$B$64</c:f>
              <c:numCache>
                <c:formatCode>0.0%</c:formatCode>
                <c:ptCount val="3"/>
                <c:pt idx="0">
                  <c:v>0.52320475368890507</c:v>
                </c:pt>
                <c:pt idx="1">
                  <c:v>0.40764341953130884</c:v>
                </c:pt>
                <c:pt idx="2">
                  <c:v>0.41462998885337143</c:v>
                </c:pt>
              </c:numCache>
            </c:numRef>
          </c:val>
          <c:extLst>
            <c:ext xmlns:c16="http://schemas.microsoft.com/office/drawing/2014/chart" uri="{C3380CC4-5D6E-409C-BE32-E72D297353CC}">
              <c16:uniqueId val="{00000000-D495-465F-BFDA-5972C62CB4F1}"/>
            </c:ext>
          </c:extLst>
        </c:ser>
        <c:ser>
          <c:idx val="1"/>
          <c:order val="1"/>
          <c:tx>
            <c:strRef>
              <c:f>'Revenue Analysis'!$C$61</c:f>
              <c:strCache>
                <c:ptCount val="1"/>
                <c:pt idx="0">
                  <c:v>002 Public Sales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Analysis'!$C$62:$C$64</c:f>
              <c:numCache>
                <c:formatCode>0.0%</c:formatCode>
                <c:ptCount val="3"/>
                <c:pt idx="0">
                  <c:v>0.2575475400033635</c:v>
                </c:pt>
                <c:pt idx="1">
                  <c:v>0.34887778413286707</c:v>
                </c:pt>
                <c:pt idx="2">
                  <c:v>0.35498085766522625</c:v>
                </c:pt>
              </c:numCache>
            </c:numRef>
          </c:val>
          <c:extLst>
            <c:ext xmlns:c16="http://schemas.microsoft.com/office/drawing/2014/chart" uri="{C3380CC4-5D6E-409C-BE32-E72D297353CC}">
              <c16:uniqueId val="{00000001-D495-465F-BFDA-5972C62CB4F1}"/>
            </c:ext>
          </c:extLst>
        </c:ser>
        <c:ser>
          <c:idx val="2"/>
          <c:order val="2"/>
          <c:tx>
            <c:strRef>
              <c:f>'Revenue Analysis'!$D$61</c:f>
              <c:strCache>
                <c:ptCount val="1"/>
                <c:pt idx="0">
                  <c:v>003 Residential Sales</c:v>
                </c:pt>
              </c:strCache>
            </c:strRef>
          </c:tx>
          <c:spPr>
            <a:solidFill>
              <a:srgbClr val="FF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Analysis'!$A$62:$A$64</c:f>
              <c:strCache>
                <c:ptCount val="3"/>
                <c:pt idx="0">
                  <c:v>Kootha</c:v>
                </c:pt>
                <c:pt idx="1">
                  <c:v>Surjek</c:v>
                </c:pt>
                <c:pt idx="2">
                  <c:v>Jutik</c:v>
                </c:pt>
              </c:strCache>
            </c:strRef>
          </c:cat>
          <c:val>
            <c:numRef>
              <c:f>'Revenue Analysis'!$D$62:$D$64</c:f>
              <c:numCache>
                <c:formatCode>0.0%</c:formatCode>
                <c:ptCount val="3"/>
                <c:pt idx="0">
                  <c:v>0.21924770630773166</c:v>
                </c:pt>
                <c:pt idx="1">
                  <c:v>0.24347879633582445</c:v>
                </c:pt>
                <c:pt idx="2">
                  <c:v>0.2303891534814026</c:v>
                </c:pt>
              </c:numCache>
            </c:numRef>
          </c:val>
          <c:extLst>
            <c:ext xmlns:c16="http://schemas.microsoft.com/office/drawing/2014/chart" uri="{C3380CC4-5D6E-409C-BE32-E72D297353CC}">
              <c16:uniqueId val="{00000002-D495-465F-BFDA-5972C62CB4F1}"/>
            </c:ext>
          </c:extLst>
        </c:ser>
        <c:dLbls>
          <c:dLblPos val="ctr"/>
          <c:showLegendKey val="0"/>
          <c:showVal val="1"/>
          <c:showCatName val="0"/>
          <c:showSerName val="0"/>
          <c:showPercent val="0"/>
          <c:showBubbleSize val="0"/>
        </c:dLbls>
        <c:gapWidth val="150"/>
        <c:overlap val="100"/>
        <c:axId val="1184907824"/>
        <c:axId val="1184919056"/>
      </c:barChart>
      <c:catAx>
        <c:axId val="11849078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US"/>
          </a:p>
        </c:txPr>
        <c:crossAx val="1184919056"/>
        <c:crosses val="autoZero"/>
        <c:auto val="1"/>
        <c:lblAlgn val="ctr"/>
        <c:lblOffset val="100"/>
        <c:noMultiLvlLbl val="0"/>
      </c:catAx>
      <c:valAx>
        <c:axId val="1184919056"/>
        <c:scaling>
          <c:orientation val="minMax"/>
        </c:scaling>
        <c:delete val="1"/>
        <c:axPos val="l"/>
        <c:numFmt formatCode="0%" sourceLinked="1"/>
        <c:majorTickMark val="none"/>
        <c:minorTickMark val="none"/>
        <c:tickLblPos val="nextTo"/>
        <c:crossAx val="118490782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Contribution that each Profit Centre provides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1.762597430190985E-2"/>
          <c:y val="0.1845608330667205"/>
          <c:w val="0.97596458049739543"/>
          <c:h val="0.74493900289760462"/>
        </c:manualLayout>
      </c:layout>
      <c:barChart>
        <c:barDir val="col"/>
        <c:grouping val="stacked"/>
        <c:varyColors val="0"/>
        <c:ser>
          <c:idx val="0"/>
          <c:order val="0"/>
          <c:tx>
            <c:strRef>
              <c:f>'Revenue Analysis'!$B$56</c:f>
              <c:strCache>
                <c:ptCount val="1"/>
                <c:pt idx="0">
                  <c:v>001 Private Water Hedge Sales</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Analysis'!$B$57:$B$59</c:f>
              <c:numCache>
                <c:formatCode>"$"#,##0.00;[Red]\-"$"#,##0.00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ED16-4304-A1B6-5A6382A7A2DA}"/>
            </c:ext>
          </c:extLst>
        </c:ser>
        <c:ser>
          <c:idx val="1"/>
          <c:order val="1"/>
          <c:tx>
            <c:strRef>
              <c:f>'Revenue Analysis'!$C$56</c:f>
              <c:strCache>
                <c:ptCount val="1"/>
                <c:pt idx="0">
                  <c:v>002 Public Sales</c:v>
                </c:pt>
              </c:strCache>
            </c:strRef>
          </c:tx>
          <c:spPr>
            <a:solidFill>
              <a:schemeClr val="accent2">
                <a:alpha val="85000"/>
              </a:schemeClr>
            </a:solidFill>
            <a:ln w="9525" cap="flat" cmpd="sng" algn="ctr">
              <a:solidFill>
                <a:schemeClr val="lt1">
                  <a:alpha val="50000"/>
                </a:schemeClr>
              </a:solidFill>
              <a:round/>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ED16-4304-A1B6-5A6382A7A2DA}"/>
            </c:ext>
          </c:extLst>
        </c:ser>
        <c:ser>
          <c:idx val="2"/>
          <c:order val="2"/>
          <c:tx>
            <c:strRef>
              <c:f>'Revenue Analysis'!$D$56</c:f>
              <c:strCache>
                <c:ptCount val="1"/>
                <c:pt idx="0">
                  <c:v>003 Residential Sales</c:v>
                </c:pt>
              </c:strCache>
            </c:strRef>
          </c:tx>
          <c:spPr>
            <a:solidFill>
              <a:srgbClr val="FF0000"/>
            </a:solidFill>
            <a:ln w="9525" cap="flat" cmpd="sng" algn="ctr">
              <a:solidFill>
                <a:srgbClr val="FF0000"/>
              </a:solidFill>
              <a:round/>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ED16-4304-A1B6-5A6382A7A2DA}"/>
            </c:ext>
          </c:extLst>
        </c:ser>
        <c:dLbls>
          <c:dLblPos val="ctr"/>
          <c:showLegendKey val="0"/>
          <c:showVal val="1"/>
          <c:showCatName val="0"/>
          <c:showSerName val="0"/>
          <c:showPercent val="0"/>
          <c:showBubbleSize val="0"/>
        </c:dLbls>
        <c:gapWidth val="45"/>
        <c:overlap val="100"/>
        <c:axId val="1127307216"/>
        <c:axId val="1127323024"/>
      </c:barChart>
      <c:catAx>
        <c:axId val="11273072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127323024"/>
        <c:crosses val="autoZero"/>
        <c:auto val="1"/>
        <c:lblAlgn val="ctr"/>
        <c:lblOffset val="100"/>
        <c:noMultiLvlLbl val="0"/>
      </c:catAx>
      <c:valAx>
        <c:axId val="1127323024"/>
        <c:scaling>
          <c:orientation val="minMax"/>
          <c:max val="200000000"/>
        </c:scaling>
        <c:delete val="0"/>
        <c:axPos val="l"/>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crossAx val="1127307216"/>
        <c:crosses val="autoZero"/>
        <c:crossBetween val="between"/>
        <c:majorUnit val="25000000"/>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r>
              <a:rPr lang="en-US" sz="1600" b="1" u="sng"/>
              <a:t>Monthly Expenses per Cost Centre Element</a:t>
            </a:r>
            <a:r>
              <a:rPr lang="en-US" sz="1600" b="1" u="sng" baseline="0"/>
              <a:t> all Center together</a:t>
            </a:r>
            <a:endParaRPr lang="en-US" sz="1600" b="1" u="sng"/>
          </a:p>
        </c:rich>
      </c:tx>
      <c:layout>
        <c:manualLayout>
          <c:xMode val="edge"/>
          <c:yMode val="edge"/>
          <c:x val="0.1608325824690274"/>
          <c:y val="5.5326449740837197E-3"/>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763389795155977E-2"/>
          <c:y val="0.14590524379650335"/>
          <c:w val="0.76758143097076403"/>
          <c:h val="0.73659247929739513"/>
        </c:manualLayout>
      </c:layout>
      <c:lineChart>
        <c:grouping val="standard"/>
        <c:varyColors val="0"/>
        <c:ser>
          <c:idx val="0"/>
          <c:order val="0"/>
          <c:tx>
            <c:v>Chem-Exp (001)</c:v>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C78E-4CB6-B160-589367451FD0}"/>
            </c:ext>
          </c:extLst>
        </c:ser>
        <c:ser>
          <c:idx val="1"/>
          <c:order val="1"/>
          <c:tx>
            <c:v>Labour-Costs (001)</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'Expenses Analysis'!$F$57:$Q$57</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1-E039-4B44-B37B-7210EEB7680F}"/>
            </c:ext>
          </c:extLst>
        </c:ser>
        <c:ser>
          <c:idx val="2"/>
          <c:order val="2"/>
          <c:tx>
            <c:v>Facility Costs- Heating</c:v>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val>
            <c:numRef>
              <c:f>'Expenses Analysis'!$G$51:$Q$51</c:f>
              <c:numCache>
                <c:formatCode>"$"#,##0.00;[Red]\-"$"#,##0.00</c:formatCode>
                <c:ptCount val="11"/>
                <c:pt idx="0">
                  <c:v>2621863.5100085996</c:v>
                </c:pt>
                <c:pt idx="1">
                  <c:v>2806168.0509719998</c:v>
                </c:pt>
                <c:pt idx="2">
                  <c:v>3163209.5663784007</c:v>
                </c:pt>
                <c:pt idx="3">
                  <c:v>3218501.5770913498</c:v>
                </c:pt>
                <c:pt idx="4">
                  <c:v>2788369.1117025004</c:v>
                </c:pt>
                <c:pt idx="5">
                  <c:v>3593667.2656375002</c:v>
                </c:pt>
                <c:pt idx="6">
                  <c:v>3722191.4510812499</c:v>
                </c:pt>
                <c:pt idx="7">
                  <c:v>3871145.1659843749</c:v>
                </c:pt>
                <c:pt idx="8">
                  <c:v>3465642.2342250003</c:v>
                </c:pt>
                <c:pt idx="9">
                  <c:v>4094860.7397625004</c:v>
                </c:pt>
                <c:pt idx="10">
                  <c:v>2932911.3268075003</c:v>
                </c:pt>
              </c:numCache>
            </c:numRef>
          </c:val>
          <c:smooth val="0"/>
          <c:extLst>
            <c:ext xmlns:c16="http://schemas.microsoft.com/office/drawing/2014/chart" uri="{C3380CC4-5D6E-409C-BE32-E72D297353CC}">
              <c16:uniqueId val="{00000004-E039-4B44-B37B-7210EEB7680F}"/>
            </c:ext>
          </c:extLst>
        </c:ser>
        <c:ser>
          <c:idx val="3"/>
          <c:order val="3"/>
          <c:tx>
            <c:v>Facility Costs - Electricity</c:v>
          </c:tx>
          <c:spPr>
            <a:ln w="28575" cap="rnd">
              <a:solidFill>
                <a:schemeClr val="accent2">
                  <a:tint val="93000"/>
                </a:schemeClr>
              </a:solidFill>
              <a:round/>
            </a:ln>
            <a:effectLst/>
          </c:spPr>
          <c:marker>
            <c:symbol val="circle"/>
            <c:size val="5"/>
            <c:spPr>
              <a:solidFill>
                <a:schemeClr val="accent2">
                  <a:tint val="93000"/>
                </a:schemeClr>
              </a:solidFill>
              <a:ln w="9525">
                <a:solidFill>
                  <a:schemeClr val="accent2">
                    <a:tint val="93000"/>
                  </a:schemeClr>
                </a:solidFill>
              </a:ln>
              <a:effectLst/>
            </c:spPr>
          </c:marker>
          <c:val>
            <c:numRef>
              <c:f>'Expenses Analysis'!$F$52:$Q$52</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5-E039-4B44-B37B-7210EEB7680F}"/>
            </c:ext>
          </c:extLst>
        </c:ser>
        <c:ser>
          <c:idx val="4"/>
          <c:order val="4"/>
          <c:tx>
            <c:v>Plant Maintenance (001)</c:v>
          </c:tx>
          <c:spPr>
            <a:ln w="28575" cap="rnd">
              <a:solidFill>
                <a:schemeClr val="accent2">
                  <a:shade val="92000"/>
                </a:schemeClr>
              </a:solidFill>
              <a:round/>
            </a:ln>
            <a:effectLst/>
          </c:spPr>
          <c:marker>
            <c:symbol val="circle"/>
            <c:size val="5"/>
            <c:spPr>
              <a:solidFill>
                <a:schemeClr val="accent2">
                  <a:shade val="92000"/>
                </a:schemeClr>
              </a:solidFill>
              <a:ln w="9525">
                <a:solidFill>
                  <a:schemeClr val="accent2">
                    <a:shade val="92000"/>
                  </a:schemeClr>
                </a:solidFill>
              </a:ln>
              <a:effectLst/>
            </c:spPr>
          </c:marker>
          <c:val>
            <c:numRef>
              <c:f>'Expenses Analysis'!$F$53:$Q$53</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6-E039-4B44-B37B-7210EEB7680F}"/>
            </c:ext>
          </c:extLst>
        </c:ser>
        <c:ser>
          <c:idx val="5"/>
          <c:order val="5"/>
          <c:tx>
            <c:v>Plant Outages (002)</c:v>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val>
            <c:numRef>
              <c:f>'Expenses Analysis'!$F$54:$Q$54</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0-BEFC-454A-B59B-A8FB8A02830C}"/>
            </c:ext>
          </c:extLst>
        </c:ser>
        <c:ser>
          <c:idx val="6"/>
          <c:order val="6"/>
          <c:tx>
            <c:v>Plant Op. Costs (004)</c:v>
          </c:tx>
          <c:spPr>
            <a:ln w="28575" cap="rnd">
              <a:solidFill>
                <a:schemeClr val="accent2">
                  <a:shade val="61000"/>
                </a:schemeClr>
              </a:solidFill>
              <a:round/>
            </a:ln>
            <a:effectLst/>
          </c:spPr>
          <c:marker>
            <c:symbol val="circle"/>
            <c:size val="5"/>
            <c:spPr>
              <a:solidFill>
                <a:schemeClr val="accent2">
                  <a:shade val="61000"/>
                </a:schemeClr>
              </a:solidFill>
              <a:ln w="9525">
                <a:solidFill>
                  <a:schemeClr val="accent2">
                    <a:shade val="61000"/>
                  </a:schemeClr>
                </a:solidFill>
              </a:ln>
              <a:effectLst/>
            </c:spPr>
          </c:marker>
          <c:val>
            <c:numRef>
              <c:f>'Expenses Analysis'!$F$41:$Q$41</c:f>
              <c:numCache>
                <c:formatCode>"$"#,##0.00;[Red]\-"$"#,##0.00</c:formatCode>
                <c:ptCount val="12"/>
                <c:pt idx="0">
                  <c:v>211116.407229</c:v>
                </c:pt>
                <c:pt idx="1">
                  <c:v>168190.62951599999</c:v>
                </c:pt>
                <c:pt idx="2">
                  <c:v>227353.88075399998</c:v>
                </c:pt>
                <c:pt idx="3">
                  <c:v>191237.58271799999</c:v>
                </c:pt>
                <c:pt idx="4">
                  <c:v>162623.44057050001</c:v>
                </c:pt>
                <c:pt idx="5">
                  <c:v>120581.37204750002</c:v>
                </c:pt>
                <c:pt idx="6">
                  <c:v>128739.394602</c:v>
                </c:pt>
                <c:pt idx="7">
                  <c:v>110552.17200299999</c:v>
                </c:pt>
                <c:pt idx="8">
                  <c:v>155425.7278665</c:v>
                </c:pt>
                <c:pt idx="9">
                  <c:v>84630.896531999999</c:v>
                </c:pt>
                <c:pt idx="10">
                  <c:v>109283.35836599997</c:v>
                </c:pt>
                <c:pt idx="11">
                  <c:v>194983.52450850004</c:v>
                </c:pt>
              </c:numCache>
            </c:numRef>
          </c:val>
          <c:smooth val="0"/>
          <c:extLst>
            <c:ext xmlns:c16="http://schemas.microsoft.com/office/drawing/2014/chart" uri="{C3380CC4-5D6E-409C-BE32-E72D297353CC}">
              <c16:uniqueId val="{00000001-BEFC-454A-B59B-A8FB8A02830C}"/>
            </c:ext>
          </c:extLst>
        </c:ser>
        <c:ser>
          <c:idx val="7"/>
          <c:order val="7"/>
          <c:tx>
            <c:v>Plant Admin Costs (004)</c:v>
          </c:tx>
          <c:spPr>
            <a:ln w="28575" cap="rnd">
              <a:solidFill>
                <a:srgbClr val="F94C35"/>
              </a:solidFill>
              <a:round/>
            </a:ln>
            <a:effectLst/>
          </c:spPr>
          <c:marker>
            <c:symbol val="circle"/>
            <c:size val="5"/>
            <c:spPr>
              <a:solidFill>
                <a:srgbClr val="F94C35"/>
              </a:solidFill>
              <a:ln w="9525">
                <a:solidFill>
                  <a:srgbClr val="F94C35"/>
                </a:solidFill>
              </a:ln>
              <a:effectLst/>
            </c:spPr>
          </c:marker>
          <c:val>
            <c:numRef>
              <c:f>'Expenses Analysis'!$F$41:$Q$41</c:f>
              <c:numCache>
                <c:formatCode>"$"#,##0.00;[Red]\-"$"#,##0.00</c:formatCode>
                <c:ptCount val="12"/>
                <c:pt idx="0">
                  <c:v>211116.407229</c:v>
                </c:pt>
                <c:pt idx="1">
                  <c:v>168190.62951599999</c:v>
                </c:pt>
                <c:pt idx="2">
                  <c:v>227353.88075399998</c:v>
                </c:pt>
                <c:pt idx="3">
                  <c:v>191237.58271799999</c:v>
                </c:pt>
                <c:pt idx="4">
                  <c:v>162623.44057050001</c:v>
                </c:pt>
                <c:pt idx="5">
                  <c:v>120581.37204750002</c:v>
                </c:pt>
                <c:pt idx="6">
                  <c:v>128739.394602</c:v>
                </c:pt>
                <c:pt idx="7">
                  <c:v>110552.17200299999</c:v>
                </c:pt>
                <c:pt idx="8">
                  <c:v>155425.7278665</c:v>
                </c:pt>
                <c:pt idx="9">
                  <c:v>84630.896531999999</c:v>
                </c:pt>
                <c:pt idx="10">
                  <c:v>109283.35836599997</c:v>
                </c:pt>
                <c:pt idx="11">
                  <c:v>194983.52450850004</c:v>
                </c:pt>
              </c:numCache>
            </c:numRef>
          </c:val>
          <c:smooth val="0"/>
          <c:extLst>
            <c:ext xmlns:c16="http://schemas.microsoft.com/office/drawing/2014/chart" uri="{C3380CC4-5D6E-409C-BE32-E72D297353CC}">
              <c16:uniqueId val="{00000002-BEFC-454A-B59B-A8FB8A02830C}"/>
            </c:ext>
          </c:extLst>
        </c:ser>
        <c:dLbls>
          <c:showLegendKey val="0"/>
          <c:showVal val="0"/>
          <c:showCatName val="0"/>
          <c:showSerName val="0"/>
          <c:showPercent val="0"/>
          <c:showBubbleSize val="0"/>
        </c:dLbls>
        <c:marker val="1"/>
        <c:smooth val="0"/>
        <c:axId val="693906240"/>
        <c:axId val="693904576"/>
      </c:lineChart>
      <c:dateAx>
        <c:axId val="6939062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93904576"/>
        <c:crosses val="autoZero"/>
        <c:auto val="1"/>
        <c:lblOffset val="100"/>
        <c:baseTimeUnit val="months"/>
        <c:majorUnit val="1"/>
        <c:majorTimeUnit val="months"/>
      </c:dateAx>
      <c:valAx>
        <c:axId val="693904576"/>
        <c:scaling>
          <c:orientation val="minMax"/>
        </c:scaling>
        <c:delete val="0"/>
        <c:axPos val="l"/>
        <c:numFmt formatCode="&quot;$&quot;#,##0.00;[Red]\-&quot;$&quot;#,##0.00" sourceLinked="1"/>
        <c:majorTickMark val="out"/>
        <c:minorTickMark val="none"/>
        <c:tickLblPos val="nextTo"/>
        <c:spPr>
          <a:noFill/>
          <a:ln>
            <a:noFill/>
          </a:ln>
          <a:effectLst/>
        </c:spPr>
        <c:txPr>
          <a:bodyPr rot="0" spcFirstLastPara="1" vertOverflow="ellipsis"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93906240"/>
        <c:crossesAt val="41456"/>
        <c:crossBetween val="midCat"/>
        <c:majorUnit val="2000000"/>
      </c:valAx>
      <c:spPr>
        <a:noFill/>
        <a:ln>
          <a:noFill/>
        </a:ln>
        <a:effectLst/>
      </c:spPr>
    </c:plotArea>
    <c:legend>
      <c:legendPos val="t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85695352204663278"/>
          <c:y val="0.2036607923082826"/>
          <c:w val="0.14163416967560613"/>
          <c:h val="0.69490947578223417"/>
        </c:manualLayout>
      </c:layout>
      <c:overlay val="0"/>
      <c:spPr>
        <a:noFill/>
        <a:ln w="3175">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a:t>
            </a:r>
            <a:r>
              <a:rPr lang="en-US" b="1" u="sng" baseline="0"/>
              <a:t> Expenses</a:t>
            </a:r>
            <a:r>
              <a:rPr lang="en-US" b="1" u="sng"/>
              <a:t> for each Element</a:t>
            </a:r>
            <a:r>
              <a:rPr lang="en-US" b="1" u="sng" baseline="0"/>
              <a:t> - Kootha</a:t>
            </a:r>
            <a:r>
              <a:rPr lang="en-US" b="1" u="sng"/>
              <a:t>  </a:t>
            </a:r>
          </a:p>
        </c:rich>
      </c:tx>
      <c:layout>
        <c:manualLayout>
          <c:xMode val="edge"/>
          <c:yMode val="edge"/>
          <c:x val="0.25269651011445049"/>
          <c:y val="1.3888608958043005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148960460932637E-2"/>
          <c:y val="0.1329666319232497"/>
          <c:w val="0.87928278835362794"/>
          <c:h val="0.68342904568855312"/>
        </c:manualLayout>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D62C-4DC0-8A67-390A4B5D884E}"/>
            </c:ext>
          </c:extLst>
        </c:ser>
        <c:dLbls>
          <c:dLblPos val="outEnd"/>
          <c:showLegendKey val="0"/>
          <c:showVal val="1"/>
          <c:showCatName val="0"/>
          <c:showSerName val="0"/>
          <c:showPercent val="0"/>
          <c:showBubbleSize val="0"/>
        </c:dLbls>
        <c:gapWidth val="85"/>
        <c:overlap val="100"/>
        <c:axId val="42466640"/>
        <c:axId val="42467056"/>
      </c:barChart>
      <c:catAx>
        <c:axId val="4246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42467056"/>
        <c:crosses val="autoZero"/>
        <c:auto val="1"/>
        <c:lblAlgn val="ctr"/>
        <c:lblOffset val="100"/>
        <c:noMultiLvlLbl val="0"/>
      </c:catAx>
      <c:valAx>
        <c:axId val="42467056"/>
        <c:scaling>
          <c:orientation val="minMax"/>
          <c:max val="20000000"/>
          <c:min val="0"/>
        </c:scaling>
        <c:delete val="1"/>
        <c:axPos val="l"/>
        <c:majorGridlines>
          <c:spPr>
            <a:ln w="9525" cap="flat" cmpd="sng" algn="ctr">
              <a:solidFill>
                <a:schemeClr val="tx1">
                  <a:lumMod val="15000"/>
                  <a:lumOff val="85000"/>
                </a:schemeClr>
              </a:solidFill>
              <a:round/>
            </a:ln>
            <a:effectLst/>
          </c:spPr>
        </c:majorGridlines>
        <c:numFmt formatCode="&quot;$&quot;#.##,,&quot; M&quot;;" sourceLinked="0"/>
        <c:majorTickMark val="out"/>
        <c:minorTickMark val="none"/>
        <c:tickLblPos val="nextTo"/>
        <c:crossAx val="42466640"/>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Expenses for each Element - Surjek</a:t>
            </a:r>
          </a:p>
        </c:rich>
      </c:tx>
      <c:layout>
        <c:manualLayout>
          <c:xMode val="edge"/>
          <c:yMode val="edge"/>
          <c:x val="0.29763474766990011"/>
          <c:y val="0"/>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020462988130221E-2"/>
          <c:y val="0.16709702342585739"/>
          <c:w val="0.91224675035765945"/>
          <c:h val="0.64350568060279978"/>
        </c:manualLayout>
      </c:layout>
      <c:barChart>
        <c:barDir val="col"/>
        <c:grouping val="clustered"/>
        <c:varyColors val="0"/>
        <c:ser>
          <c:idx val="0"/>
          <c:order val="0"/>
          <c:spPr>
            <a:solidFill>
              <a:schemeClr val="accent1"/>
            </a:solidFill>
            <a:ln>
              <a:noFill/>
            </a:ln>
            <a:effectLst/>
          </c:spPr>
          <c:invertIfNegative val="0"/>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3CAD-4241-87FB-586F98CC3039}"/>
            </c:ext>
          </c:extLst>
        </c:ser>
        <c:dLbls>
          <c:showLegendKey val="0"/>
          <c:showVal val="0"/>
          <c:showCatName val="0"/>
          <c:showSerName val="0"/>
          <c:showPercent val="0"/>
          <c:showBubbleSize val="0"/>
        </c:dLbls>
        <c:gapWidth val="85"/>
        <c:overlap val="-27"/>
        <c:axId val="420661840"/>
        <c:axId val="420662256"/>
      </c:barChart>
      <c:catAx>
        <c:axId val="4206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0662256"/>
        <c:crosses val="autoZero"/>
        <c:auto val="1"/>
        <c:lblAlgn val="ctr"/>
        <c:lblOffset val="100"/>
        <c:noMultiLvlLbl val="0"/>
      </c:catAx>
      <c:valAx>
        <c:axId val="420662256"/>
        <c:scaling>
          <c:orientation val="minMax"/>
          <c:max val="50000000"/>
          <c:min val="0"/>
        </c:scaling>
        <c:delete val="1"/>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crossAx val="420661840"/>
        <c:crosses val="autoZero"/>
        <c:crossBetween val="between"/>
        <c:majorUnit val="1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baseline="0"/>
              <a:t>Monthly Chemical Expenses and </a:t>
            </a:r>
            <a:r>
              <a:rPr lang="en-US" sz="1400" b="1" i="0" u="sng" strike="noStrike" baseline="0">
                <a:effectLst/>
              </a:rPr>
              <a:t>Water Production</a:t>
            </a:r>
            <a:r>
              <a:rPr lang="en-US" b="1" u="sng" baseline="0"/>
              <a:t> - Khoota</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Chemical Costs</c:v>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639E-4F28-8977-0A12643B4EE7}"/>
            </c:ext>
          </c:extLst>
        </c:ser>
        <c:dLbls>
          <c:showLegendKey val="0"/>
          <c:showVal val="0"/>
          <c:showCatName val="0"/>
          <c:showSerName val="0"/>
          <c:showPercent val="0"/>
          <c:showBubbleSize val="0"/>
        </c:dLbls>
        <c:gapWidth val="79"/>
        <c:axId val="21022560"/>
        <c:axId val="21026304"/>
      </c:barChart>
      <c:lineChart>
        <c:grouping val="standard"/>
        <c:varyColors val="0"/>
        <c:ser>
          <c:idx val="1"/>
          <c:order val="1"/>
          <c:tx>
            <c:v>Water Production (Soft+Hard)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'Expenses Analysis'!$F$109:$Q$109</c:f>
              <c:numCache>
                <c:formatCode>#,##0.00_);[Red]\(#,##0.00\)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2-639E-4F28-8977-0A12643B4EE7}"/>
            </c:ext>
          </c:extLst>
        </c:ser>
        <c:dLbls>
          <c:showLegendKey val="0"/>
          <c:showVal val="0"/>
          <c:showCatName val="0"/>
          <c:showSerName val="0"/>
          <c:showPercent val="0"/>
          <c:showBubbleSize val="0"/>
        </c:dLbls>
        <c:marker val="1"/>
        <c:smooth val="0"/>
        <c:axId val="748386335"/>
        <c:axId val="748379679"/>
      </c:lineChart>
      <c:dateAx>
        <c:axId val="210225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6304"/>
        <c:crosses val="autoZero"/>
        <c:auto val="1"/>
        <c:lblOffset val="100"/>
        <c:baseTimeUnit val="months"/>
      </c:dateAx>
      <c:valAx>
        <c:axId val="21026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2560"/>
        <c:crosses val="autoZero"/>
        <c:crossBetween val="between"/>
      </c:valAx>
      <c:valAx>
        <c:axId val="748379679"/>
        <c:scaling>
          <c:orientation val="minMax"/>
        </c:scaling>
        <c:delete val="0"/>
        <c:axPos val="r"/>
        <c:numFmt formatCode="#,##0.00_);[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86335"/>
        <c:crosses val="max"/>
        <c:crossBetween val="between"/>
      </c:valAx>
      <c:catAx>
        <c:axId val="748386335"/>
        <c:scaling>
          <c:orientation val="minMax"/>
        </c:scaling>
        <c:delete val="1"/>
        <c:axPos val="b"/>
        <c:majorTickMark val="out"/>
        <c:minorTickMark val="none"/>
        <c:tickLblPos val="nextTo"/>
        <c:crossAx val="74837967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119752</xdr:colOff>
      <xdr:row>42</xdr:row>
      <xdr:rowOff>231121</xdr:rowOff>
    </xdr:from>
    <xdr:to>
      <xdr:col>3</xdr:col>
      <xdr:colOff>1428741</xdr:colOff>
      <xdr:row>53</xdr:row>
      <xdr:rowOff>119062</xdr:rowOff>
    </xdr:to>
    <xdr:graphicFrame macro="">
      <xdr:nvGraphicFramePr>
        <xdr:cNvPr id="5" name="Chart 4">
          <a:extLst>
            <a:ext uri="{FF2B5EF4-FFF2-40B4-BE49-F238E27FC236}">
              <a16:creationId xmlns:a16="http://schemas.microsoft.com/office/drawing/2014/main" id="{940D25C3-96A4-E121-4EC3-1903C0F75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1428741</xdr:colOff>
      <xdr:row>42</xdr:row>
      <xdr:rowOff>231121</xdr:rowOff>
    </xdr:from>
    <xdr:to>
      <xdr:col>9</xdr:col>
      <xdr:colOff>854439</xdr:colOff>
      <xdr:row>53</xdr:row>
      <xdr:rowOff>105054</xdr:rowOff>
    </xdr:to>
    <xdr:graphicFrame macro="">
      <xdr:nvGraphicFramePr>
        <xdr:cNvPr id="6" name="Chart 5">
          <a:extLst>
            <a:ext uri="{FF2B5EF4-FFF2-40B4-BE49-F238E27FC236}">
              <a16:creationId xmlns:a16="http://schemas.microsoft.com/office/drawing/2014/main" id="{4E8FCC43-9220-B158-89FF-3C183D28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827122</xdr:colOff>
      <xdr:row>42</xdr:row>
      <xdr:rowOff>228739</xdr:rowOff>
    </xdr:from>
    <xdr:to>
      <xdr:col>16</xdr:col>
      <xdr:colOff>42011</xdr:colOff>
      <xdr:row>53</xdr:row>
      <xdr:rowOff>105054</xdr:rowOff>
    </xdr:to>
    <xdr:graphicFrame macro="">
      <xdr:nvGraphicFramePr>
        <xdr:cNvPr id="7" name="Chart 6">
          <a:extLst>
            <a:ext uri="{FF2B5EF4-FFF2-40B4-BE49-F238E27FC236}">
              <a16:creationId xmlns:a16="http://schemas.microsoft.com/office/drawing/2014/main" id="{5FBFC7BE-D453-B9D7-C61E-13CFFF2D6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220578</xdr:colOff>
      <xdr:row>64</xdr:row>
      <xdr:rowOff>224253</xdr:rowOff>
    </xdr:from>
    <xdr:to>
      <xdr:col>5</xdr:col>
      <xdr:colOff>50131</xdr:colOff>
      <xdr:row>76</xdr:row>
      <xdr:rowOff>58486</xdr:rowOff>
    </xdr:to>
    <xdr:graphicFrame macro="">
      <xdr:nvGraphicFramePr>
        <xdr:cNvPr id="10" name="Chart 9">
          <a:extLst>
            <a:ext uri="{FF2B5EF4-FFF2-40B4-BE49-F238E27FC236}">
              <a16:creationId xmlns:a16="http://schemas.microsoft.com/office/drawing/2014/main" id="{CB778EF6-3BD2-2792-2497-AAD17A206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86895</xdr:colOff>
      <xdr:row>64</xdr:row>
      <xdr:rowOff>217237</xdr:rowOff>
    </xdr:from>
    <xdr:to>
      <xdr:col>12</xdr:col>
      <xdr:colOff>618289</xdr:colOff>
      <xdr:row>76</xdr:row>
      <xdr:rowOff>41776</xdr:rowOff>
    </xdr:to>
    <xdr:graphicFrame macro="">
      <xdr:nvGraphicFramePr>
        <xdr:cNvPr id="12" name="Chart 11">
          <a:extLst>
            <a:ext uri="{FF2B5EF4-FFF2-40B4-BE49-F238E27FC236}">
              <a16:creationId xmlns:a16="http://schemas.microsoft.com/office/drawing/2014/main" id="{6F7488F7-77A8-38E4-991A-EF54BBC11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98403</xdr:colOff>
      <xdr:row>60</xdr:row>
      <xdr:rowOff>84045</xdr:rowOff>
    </xdr:from>
    <xdr:to>
      <xdr:col>21</xdr:col>
      <xdr:colOff>462243</xdr:colOff>
      <xdr:row>76</xdr:row>
      <xdr:rowOff>126066</xdr:rowOff>
    </xdr:to>
    <xdr:graphicFrame macro="">
      <xdr:nvGraphicFramePr>
        <xdr:cNvPr id="10" name="Chart 9">
          <a:extLst>
            <a:ext uri="{FF2B5EF4-FFF2-40B4-BE49-F238E27FC236}">
              <a16:creationId xmlns:a16="http://schemas.microsoft.com/office/drawing/2014/main" id="{A4C12D45-DDFF-0F58-2251-9105A8DD8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41667</xdr:colOff>
      <xdr:row>78</xdr:row>
      <xdr:rowOff>48220</xdr:rowOff>
    </xdr:from>
    <xdr:to>
      <xdr:col>5</xdr:col>
      <xdr:colOff>161084</xdr:colOff>
      <xdr:row>93</xdr:row>
      <xdr:rowOff>95250</xdr:rowOff>
    </xdr:to>
    <xdr:graphicFrame macro="">
      <xdr:nvGraphicFramePr>
        <xdr:cNvPr id="21" name="Chart 20">
          <a:extLst>
            <a:ext uri="{FF2B5EF4-FFF2-40B4-BE49-F238E27FC236}">
              <a16:creationId xmlns:a16="http://schemas.microsoft.com/office/drawing/2014/main" id="{924013B1-F48A-E263-888E-3E8BE12A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211512</xdr:colOff>
      <xdr:row>78</xdr:row>
      <xdr:rowOff>108555</xdr:rowOff>
    </xdr:from>
    <xdr:to>
      <xdr:col>12</xdr:col>
      <xdr:colOff>952500</xdr:colOff>
      <xdr:row>93</xdr:row>
      <xdr:rowOff>196100</xdr:rowOff>
    </xdr:to>
    <xdr:graphicFrame macro="">
      <xdr:nvGraphicFramePr>
        <xdr:cNvPr id="23" name="Chart 22">
          <a:extLst>
            <a:ext uri="{FF2B5EF4-FFF2-40B4-BE49-F238E27FC236}">
              <a16:creationId xmlns:a16="http://schemas.microsoft.com/office/drawing/2014/main" id="{AAFCDAD1-7CB3-4AD0-BDB9-236AF6460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113110</xdr:colOff>
      <xdr:row>114</xdr:row>
      <xdr:rowOff>66079</xdr:rowOff>
    </xdr:from>
    <xdr:to>
      <xdr:col>4</xdr:col>
      <xdr:colOff>428624</xdr:colOff>
      <xdr:row>133</xdr:row>
      <xdr:rowOff>101203</xdr:rowOff>
    </xdr:to>
    <xdr:graphicFrame macro="">
      <xdr:nvGraphicFramePr>
        <xdr:cNvPr id="29" name="Chart 28">
          <a:extLst>
            <a:ext uri="{FF2B5EF4-FFF2-40B4-BE49-F238E27FC236}">
              <a16:creationId xmlns:a16="http://schemas.microsoft.com/office/drawing/2014/main" id="{B8156CD0-FD88-F672-C2A6-B4A9D460B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488154</xdr:colOff>
      <xdr:row>114</xdr:row>
      <xdr:rowOff>60128</xdr:rowOff>
    </xdr:from>
    <xdr:to>
      <xdr:col>10</xdr:col>
      <xdr:colOff>285749</xdr:colOff>
      <xdr:row>133</xdr:row>
      <xdr:rowOff>119063</xdr:rowOff>
    </xdr:to>
    <xdr:graphicFrame macro="">
      <xdr:nvGraphicFramePr>
        <xdr:cNvPr id="31" name="Chart 30">
          <a:extLst>
            <a:ext uri="{FF2B5EF4-FFF2-40B4-BE49-F238E27FC236}">
              <a16:creationId xmlns:a16="http://schemas.microsoft.com/office/drawing/2014/main" id="{629B05EC-57DA-D0FC-78EC-0C2F6D975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345281</xdr:colOff>
      <xdr:row>114</xdr:row>
      <xdr:rowOff>66079</xdr:rowOff>
    </xdr:from>
    <xdr:to>
      <xdr:col>16</xdr:col>
      <xdr:colOff>678657</xdr:colOff>
      <xdr:row>133</xdr:row>
      <xdr:rowOff>113109</xdr:rowOff>
    </xdr:to>
    <xdr:graphicFrame macro="">
      <xdr:nvGraphicFramePr>
        <xdr:cNvPr id="32" name="Chart 31">
          <a:extLst>
            <a:ext uri="{FF2B5EF4-FFF2-40B4-BE49-F238E27FC236}">
              <a16:creationId xmlns:a16="http://schemas.microsoft.com/office/drawing/2014/main" id="{5F65475B-7FD5-8537-4F98-62C77D211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60</xdr:row>
      <xdr:rowOff>91048</xdr:rowOff>
    </xdr:from>
    <xdr:to>
      <xdr:col>4</xdr:col>
      <xdr:colOff>1435753</xdr:colOff>
      <xdr:row>76</xdr:row>
      <xdr:rowOff>147078</xdr:rowOff>
    </xdr:to>
    <xdr:graphicFrame macro="">
      <xdr:nvGraphicFramePr>
        <xdr:cNvPr id="3" name="Chart 2">
          <a:extLst>
            <a:ext uri="{FF2B5EF4-FFF2-40B4-BE49-F238E27FC236}">
              <a16:creationId xmlns:a16="http://schemas.microsoft.com/office/drawing/2014/main" id="{C853FF44-5948-D800-FDFF-8D6F5D480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1456764</xdr:colOff>
      <xdr:row>60</xdr:row>
      <xdr:rowOff>77040</xdr:rowOff>
    </xdr:from>
    <xdr:to>
      <xdr:col>12</xdr:col>
      <xdr:colOff>21011</xdr:colOff>
      <xdr:row>76</xdr:row>
      <xdr:rowOff>147076</xdr:rowOff>
    </xdr:to>
    <xdr:graphicFrame macro="">
      <xdr:nvGraphicFramePr>
        <xdr:cNvPr id="4" name="Chart 3" descr="4twrgtr">
          <a:extLst>
            <a:ext uri="{FF2B5EF4-FFF2-40B4-BE49-F238E27FC236}">
              <a16:creationId xmlns:a16="http://schemas.microsoft.com/office/drawing/2014/main" id="{D745D0B3-008E-322D-5B9C-1CCAA3290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60230</xdr:colOff>
      <xdr:row>78</xdr:row>
      <xdr:rowOff>113177</xdr:rowOff>
    </xdr:from>
    <xdr:to>
      <xdr:col>21</xdr:col>
      <xdr:colOff>245126</xdr:colOff>
      <xdr:row>93</xdr:row>
      <xdr:rowOff>196101</xdr:rowOff>
    </xdr:to>
    <xdr:graphicFrame macro="">
      <xdr:nvGraphicFramePr>
        <xdr:cNvPr id="5" name="Chart 4">
          <a:extLst>
            <a:ext uri="{FF2B5EF4-FFF2-40B4-BE49-F238E27FC236}">
              <a16:creationId xmlns:a16="http://schemas.microsoft.com/office/drawing/2014/main" id="{AF1C2275-C2EF-E387-6C40-8F2874D18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91047</xdr:colOff>
      <xdr:row>133</xdr:row>
      <xdr:rowOff>154081</xdr:rowOff>
    </xdr:from>
    <xdr:to>
      <xdr:col>4</xdr:col>
      <xdr:colOff>441231</xdr:colOff>
      <xdr:row>150</xdr:row>
      <xdr:rowOff>329173</xdr:rowOff>
    </xdr:to>
    <xdr:graphicFrame macro="">
      <xdr:nvGraphicFramePr>
        <xdr:cNvPr id="12" name="Chart 11">
          <a:extLst>
            <a:ext uri="{FF2B5EF4-FFF2-40B4-BE49-F238E27FC236}">
              <a16:creationId xmlns:a16="http://schemas.microsoft.com/office/drawing/2014/main" id="{F8DEB401-5DB9-4375-8583-E0B4897F0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511268</xdr:colOff>
      <xdr:row>133</xdr:row>
      <xdr:rowOff>119064</xdr:rowOff>
    </xdr:from>
    <xdr:to>
      <xdr:col>10</xdr:col>
      <xdr:colOff>308863</xdr:colOff>
      <xdr:row>150</xdr:row>
      <xdr:rowOff>126066</xdr:rowOff>
    </xdr:to>
    <xdr:graphicFrame macro="">
      <xdr:nvGraphicFramePr>
        <xdr:cNvPr id="13" name="Chart 12">
          <a:extLst>
            <a:ext uri="{FF2B5EF4-FFF2-40B4-BE49-F238E27FC236}">
              <a16:creationId xmlns:a16="http://schemas.microsoft.com/office/drawing/2014/main" id="{6D7D8BC5-DBD4-4CF7-8A93-854B18A23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350184</xdr:colOff>
      <xdr:row>133</xdr:row>
      <xdr:rowOff>140074</xdr:rowOff>
    </xdr:from>
    <xdr:to>
      <xdr:col>16</xdr:col>
      <xdr:colOff>683560</xdr:colOff>
      <xdr:row>150</xdr:row>
      <xdr:rowOff>126066</xdr:rowOff>
    </xdr:to>
    <xdr:graphicFrame macro="">
      <xdr:nvGraphicFramePr>
        <xdr:cNvPr id="14" name="Chart 13">
          <a:extLst>
            <a:ext uri="{FF2B5EF4-FFF2-40B4-BE49-F238E27FC236}">
              <a16:creationId xmlns:a16="http://schemas.microsoft.com/office/drawing/2014/main" id="{B6A83190-997D-49A4-8B12-0E9DDAEE6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89294</xdr:colOff>
      <xdr:row>26</xdr:row>
      <xdr:rowOff>24408</xdr:rowOff>
    </xdr:from>
    <xdr:to>
      <xdr:col>7</xdr:col>
      <xdr:colOff>625076</xdr:colOff>
      <xdr:row>49</xdr:row>
      <xdr:rowOff>83343</xdr:rowOff>
    </xdr:to>
    <xdr:graphicFrame macro="">
      <xdr:nvGraphicFramePr>
        <xdr:cNvPr id="2" name="Chart 1">
          <a:extLst>
            <a:ext uri="{FF2B5EF4-FFF2-40B4-BE49-F238E27FC236}">
              <a16:creationId xmlns:a16="http://schemas.microsoft.com/office/drawing/2014/main" id="{78F66388-77F2-41FD-2A33-51600AC29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261936</xdr:colOff>
      <xdr:row>59</xdr:row>
      <xdr:rowOff>95842</xdr:rowOff>
    </xdr:from>
    <xdr:to>
      <xdr:col>8</xdr:col>
      <xdr:colOff>702468</xdr:colOff>
      <xdr:row>79</xdr:row>
      <xdr:rowOff>119061</xdr:rowOff>
    </xdr:to>
    <xdr:graphicFrame macro="">
      <xdr:nvGraphicFramePr>
        <xdr:cNvPr id="3" name="Chart 2">
          <a:extLst>
            <a:ext uri="{FF2B5EF4-FFF2-40B4-BE49-F238E27FC236}">
              <a16:creationId xmlns:a16="http://schemas.microsoft.com/office/drawing/2014/main" id="{D0806786-3652-B984-17C3-AF49289C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136920</xdr:colOff>
      <xdr:row>59</xdr:row>
      <xdr:rowOff>101797</xdr:rowOff>
    </xdr:from>
    <xdr:to>
      <xdr:col>16</xdr:col>
      <xdr:colOff>345280</xdr:colOff>
      <xdr:row>79</xdr:row>
      <xdr:rowOff>154779</xdr:rowOff>
    </xdr:to>
    <xdr:graphicFrame macro="">
      <xdr:nvGraphicFramePr>
        <xdr:cNvPr id="5" name="Chart 4">
          <a:extLst>
            <a:ext uri="{FF2B5EF4-FFF2-40B4-BE49-F238E27FC236}">
              <a16:creationId xmlns:a16="http://schemas.microsoft.com/office/drawing/2014/main" id="{A41A4654-BFD8-8735-E095-3EC5650B6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29765</xdr:colOff>
      <xdr:row>26</xdr:row>
      <xdr:rowOff>21431</xdr:rowOff>
    </xdr:from>
    <xdr:to>
      <xdr:col>16</xdr:col>
      <xdr:colOff>726281</xdr:colOff>
      <xdr:row>49</xdr:row>
      <xdr:rowOff>107155</xdr:rowOff>
    </xdr:to>
    <xdr:graphicFrame macro="">
      <xdr:nvGraphicFramePr>
        <xdr:cNvPr id="4" name="Chart 3">
          <a:extLst>
            <a:ext uri="{FF2B5EF4-FFF2-40B4-BE49-F238E27FC236}">
              <a16:creationId xmlns:a16="http://schemas.microsoft.com/office/drawing/2014/main" id="{2D7D730F-7618-0FC6-4B3F-274332B02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2" zoomScale="80" zoomScaleNormal="80" workbookViewId="0">
      <selection activeCell="A11" sqref="A11"/>
    </sheetView>
  </sheetViews>
  <sheetFormatPr defaultColWidth="8.7109375" defaultRowHeight="12.95"/>
  <cols>
    <col min="1" max="1" width="8.7109375" style="2" customWidth="1"/>
    <col min="2" max="16384" width="8.7109375" style="2"/>
  </cols>
  <sheetData>
    <row r="1" spans="1:31" s="126" customFormat="1" ht="18">
      <c r="A1" s="125"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47" t="s">
        <v>2</v>
      </c>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row>
    <row r="5" spans="1:31" ht="32.85" customHeight="1">
      <c r="A5" s="147" t="s">
        <v>3</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75" customHeight="1">
      <c r="A8" s="1"/>
    </row>
    <row r="9" spans="1:31" s="126" customFormat="1" ht="25.5" customHeight="1">
      <c r="A9" s="128" t="s">
        <v>6</v>
      </c>
    </row>
    <row r="10" spans="1:31" s="22" customFormat="1" ht="90.6" customHeight="1">
      <c r="A10" s="147" t="s">
        <v>7</v>
      </c>
      <c r="B10" s="169"/>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c r="AB10" s="169"/>
      <c r="AC10" s="169"/>
      <c r="AD10" s="169"/>
      <c r="AE10" s="169"/>
    </row>
    <row r="11" spans="1:31" s="127" customFormat="1" ht="28.35" customHeight="1">
      <c r="A11" s="128" t="s">
        <v>8</v>
      </c>
    </row>
    <row r="12" spans="1:31" s="129" customFormat="1" ht="68.099999999999994" customHeight="1">
      <c r="A12" s="148" t="s">
        <v>9</v>
      </c>
      <c r="B12" s="17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row>
    <row r="13" spans="1:31" ht="89.1" customHeight="1">
      <c r="A13" s="151" t="s">
        <v>10</v>
      </c>
      <c r="B13" s="169"/>
      <c r="C13" s="169"/>
      <c r="D13" s="169"/>
      <c r="E13" s="169"/>
      <c r="F13" s="169"/>
      <c r="G13" s="169"/>
      <c r="H13" s="169"/>
      <c r="I13" s="169"/>
      <c r="J13" s="169"/>
      <c r="K13" s="169"/>
      <c r="L13" s="169"/>
      <c r="M13" s="169"/>
      <c r="N13" s="169"/>
      <c r="O13" s="169"/>
      <c r="P13" s="169"/>
      <c r="Q13" s="169"/>
      <c r="R13" s="169"/>
      <c r="S13" s="169"/>
      <c r="T13" s="169"/>
      <c r="U13" s="169"/>
      <c r="V13" s="169"/>
      <c r="W13" s="169"/>
      <c r="X13" s="169"/>
      <c r="Y13" s="169"/>
      <c r="Z13" s="169"/>
      <c r="AA13" s="169"/>
      <c r="AB13" s="169"/>
    </row>
    <row r="14" spans="1:31" ht="68.849999999999994" customHeight="1">
      <c r="A14" s="147" t="s">
        <v>11</v>
      </c>
      <c r="B14" s="169"/>
      <c r="C14" s="169"/>
      <c r="D14" s="169"/>
      <c r="E14" s="169"/>
      <c r="F14" s="169"/>
      <c r="G14" s="169"/>
      <c r="H14" s="169"/>
      <c r="I14" s="169"/>
      <c r="J14" s="169"/>
      <c r="K14" s="169"/>
      <c r="L14" s="169"/>
      <c r="M14" s="169"/>
      <c r="N14" s="169"/>
      <c r="O14" s="169"/>
      <c r="P14" s="169"/>
      <c r="Q14" s="169"/>
      <c r="R14" s="169"/>
      <c r="S14" s="169"/>
      <c r="T14" s="169"/>
      <c r="U14" s="169"/>
      <c r="V14" s="169"/>
      <c r="W14" s="169"/>
      <c r="X14" s="169"/>
      <c r="Y14" s="169"/>
      <c r="Z14" s="169"/>
      <c r="AA14" s="169"/>
      <c r="AB14" s="138"/>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28515625" defaultRowHeight="15" customHeight="1"/>
  <cols>
    <col min="1" max="1" width="40.85546875" style="2" customWidth="1"/>
    <col min="2" max="26" width="8.7109375" style="2" customWidth="1"/>
    <col min="27" max="16384" width="14.28515625" style="2"/>
  </cols>
  <sheetData>
    <row r="1" spans="1:2" s="126" customFormat="1" ht="41.85" customHeight="1">
      <c r="A1" s="127" t="s">
        <v>13</v>
      </c>
    </row>
    <row r="2" spans="1:2" s="126" customFormat="1" ht="17.25" customHeight="1">
      <c r="A2" s="127" t="s">
        <v>14</v>
      </c>
    </row>
    <row r="3" spans="1:2" s="130" customFormat="1" ht="15" customHeight="1">
      <c r="A3" s="127" t="s">
        <v>15</v>
      </c>
    </row>
    <row r="4" spans="1:2" s="133" customFormat="1" ht="17.25" customHeight="1">
      <c r="A4" s="132" t="s">
        <v>16</v>
      </c>
      <c r="B4" s="133" t="s">
        <v>17</v>
      </c>
    </row>
    <row r="5" spans="1:2" s="133" customFormat="1" ht="17.25" customHeight="1">
      <c r="A5" s="132" t="s">
        <v>18</v>
      </c>
      <c r="B5" s="133" t="s">
        <v>19</v>
      </c>
    </row>
    <row r="6" spans="1:2" s="133" customFormat="1" ht="17.25" customHeight="1">
      <c r="A6" s="132" t="s">
        <v>20</v>
      </c>
      <c r="B6" s="133" t="s">
        <v>21</v>
      </c>
    </row>
    <row r="7" spans="1:2" s="133" customFormat="1" ht="17.25" customHeight="1">
      <c r="A7" s="132" t="s">
        <v>22</v>
      </c>
      <c r="B7" s="133" t="s">
        <v>23</v>
      </c>
    </row>
    <row r="8" spans="1:2" s="133" customFormat="1" ht="17.25" customHeight="1">
      <c r="A8" s="132" t="s">
        <v>24</v>
      </c>
      <c r="B8" s="133" t="s">
        <v>25</v>
      </c>
    </row>
    <row r="9" spans="1:2" s="133" customFormat="1" ht="17.25" customHeight="1">
      <c r="A9" s="132" t="s">
        <v>26</v>
      </c>
      <c r="B9" s="133" t="s">
        <v>27</v>
      </c>
    </row>
    <row r="10" spans="1:2" s="133" customFormat="1" ht="17.25" customHeight="1">
      <c r="A10" s="132" t="s">
        <v>28</v>
      </c>
      <c r="B10" s="133" t="s">
        <v>29</v>
      </c>
    </row>
    <row r="11" spans="1:2" s="133" customFormat="1" ht="17.25" customHeight="1">
      <c r="A11" s="132" t="s">
        <v>30</v>
      </c>
      <c r="B11" s="133" t="s">
        <v>31</v>
      </c>
    </row>
    <row r="12" spans="1:2" s="133" customFormat="1" ht="17.25" customHeight="1">
      <c r="A12" s="132" t="s">
        <v>32</v>
      </c>
      <c r="B12" s="133" t="s">
        <v>33</v>
      </c>
    </row>
    <row r="13" spans="1:2" s="133" customFormat="1" ht="17.25" customHeight="1">
      <c r="A13" s="134" t="s">
        <v>34</v>
      </c>
      <c r="B13" s="133"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480" activePane="bottomLeft" state="frozen"/>
      <selection pane="bottomLeft" activeCell="A15" sqref="A15"/>
    </sheetView>
  </sheetViews>
  <sheetFormatPr defaultColWidth="8.85546875" defaultRowHeight="15"/>
  <cols>
    <col min="1" max="1" width="21.28515625" bestFit="1" customWidth="1"/>
    <col min="2" max="2" width="19.85546875" bestFit="1" customWidth="1"/>
    <col min="3" max="3" width="19.85546875" customWidth="1"/>
    <col min="5" max="5" width="15.140625" bestFit="1" customWidth="1"/>
    <col min="6" max="6" width="15.140625" customWidth="1"/>
    <col min="7" max="7" width="26.7109375" bestFit="1" customWidth="1"/>
    <col min="8" max="8" width="33" bestFit="1" customWidth="1"/>
    <col min="9" max="9" width="16.85546875" bestFit="1" customWidth="1"/>
    <col min="10" max="10" width="18.7109375" customWidth="1"/>
    <col min="11" max="12" width="12.28515625" bestFit="1" customWidth="1"/>
  </cols>
  <sheetData>
    <row r="1" spans="1:11" s="90" customFormat="1">
      <c r="A1" s="105" t="s">
        <v>36</v>
      </c>
      <c r="B1" s="106"/>
      <c r="C1" s="105"/>
      <c r="D1" s="106"/>
      <c r="E1" s="106"/>
      <c r="F1" s="106"/>
      <c r="G1" s="106"/>
      <c r="H1" s="106"/>
      <c r="I1" s="106"/>
      <c r="J1" s="106"/>
    </row>
    <row r="2" spans="1:11" s="90" customFormat="1">
      <c r="A2" s="105" t="s">
        <v>16</v>
      </c>
      <c r="B2" s="105" t="s">
        <v>18</v>
      </c>
      <c r="C2" s="105" t="s">
        <v>20</v>
      </c>
      <c r="D2" s="105" t="s">
        <v>22</v>
      </c>
      <c r="E2" s="105" t="s">
        <v>24</v>
      </c>
      <c r="F2" s="105" t="s">
        <v>26</v>
      </c>
      <c r="G2" s="105" t="s">
        <v>28</v>
      </c>
      <c r="H2" s="105" t="s">
        <v>30</v>
      </c>
      <c r="I2" s="105" t="s">
        <v>32</v>
      </c>
      <c r="J2" s="110" t="s">
        <v>34</v>
      </c>
      <c r="K2" s="91"/>
    </row>
    <row r="3" spans="1:11">
      <c r="A3" s="2" t="s">
        <v>37</v>
      </c>
      <c r="B3" s="2" t="s">
        <v>38</v>
      </c>
      <c r="C3" s="2" t="s">
        <v>39</v>
      </c>
      <c r="D3" s="107">
        <v>41456</v>
      </c>
      <c r="E3" s="108">
        <f>MONTH(D3)</f>
        <v>7</v>
      </c>
      <c r="F3" s="108" t="s">
        <v>40</v>
      </c>
      <c r="G3" s="2" t="s">
        <v>41</v>
      </c>
      <c r="H3" s="2" t="s">
        <v>42</v>
      </c>
      <c r="I3" s="2" t="s">
        <v>43</v>
      </c>
      <c r="J3" s="111">
        <v>1473589.0469999998</v>
      </c>
      <c r="K3" s="80"/>
    </row>
    <row r="4" spans="1:11">
      <c r="A4" s="2" t="s">
        <v>37</v>
      </c>
      <c r="B4" s="2" t="s">
        <v>38</v>
      </c>
      <c r="C4" s="2" t="s">
        <v>39</v>
      </c>
      <c r="D4" s="107">
        <v>41487</v>
      </c>
      <c r="E4" s="108">
        <f t="shared" ref="E4:E62" si="0">MONTH(D4)</f>
        <v>8</v>
      </c>
      <c r="F4" s="108" t="s">
        <v>40</v>
      </c>
      <c r="G4" s="2" t="s">
        <v>41</v>
      </c>
      <c r="H4" s="2" t="s">
        <v>42</v>
      </c>
      <c r="I4" s="2" t="s">
        <v>43</v>
      </c>
      <c r="J4" s="111">
        <v>1419296.1002499999</v>
      </c>
      <c r="K4" s="80"/>
    </row>
    <row r="5" spans="1:11">
      <c r="A5" s="2" t="s">
        <v>37</v>
      </c>
      <c r="B5" s="2" t="s">
        <v>38</v>
      </c>
      <c r="C5" s="2" t="s">
        <v>39</v>
      </c>
      <c r="D5" s="107">
        <v>41518</v>
      </c>
      <c r="E5" s="108">
        <f t="shared" si="0"/>
        <v>9</v>
      </c>
      <c r="F5" s="108" t="s">
        <v>40</v>
      </c>
      <c r="G5" s="2" t="s">
        <v>41</v>
      </c>
      <c r="H5" s="2" t="s">
        <v>42</v>
      </c>
      <c r="I5" s="2" t="s">
        <v>43</v>
      </c>
      <c r="J5" s="111">
        <v>1310673.21</v>
      </c>
      <c r="K5" s="80"/>
    </row>
    <row r="6" spans="1:11">
      <c r="A6" s="2" t="s">
        <v>37</v>
      </c>
      <c r="B6" s="2" t="s">
        <v>38</v>
      </c>
      <c r="C6" s="2" t="s">
        <v>39</v>
      </c>
      <c r="D6" s="107">
        <v>41548</v>
      </c>
      <c r="E6" s="108">
        <f t="shared" si="0"/>
        <v>10</v>
      </c>
      <c r="F6" s="108" t="s">
        <v>40</v>
      </c>
      <c r="G6" s="2" t="s">
        <v>41</v>
      </c>
      <c r="H6" s="2" t="s">
        <v>42</v>
      </c>
      <c r="I6" s="2" t="s">
        <v>43</v>
      </c>
      <c r="J6" s="111">
        <v>1301024.7319999998</v>
      </c>
      <c r="K6" s="80"/>
    </row>
    <row r="7" spans="1:11">
      <c r="A7" s="2" t="s">
        <v>37</v>
      </c>
      <c r="B7" s="2" t="s">
        <v>38</v>
      </c>
      <c r="C7" s="2" t="s">
        <v>39</v>
      </c>
      <c r="D7" s="107">
        <v>41579</v>
      </c>
      <c r="E7" s="108">
        <f t="shared" si="0"/>
        <v>11</v>
      </c>
      <c r="F7" s="108" t="s">
        <v>40</v>
      </c>
      <c r="G7" s="2" t="s">
        <v>41</v>
      </c>
      <c r="H7" s="2" t="s">
        <v>42</v>
      </c>
      <c r="I7" s="2" t="s">
        <v>43</v>
      </c>
      <c r="J7" s="111">
        <v>1373822.8629999999</v>
      </c>
    </row>
    <row r="8" spans="1:11">
      <c r="A8" s="2" t="s">
        <v>37</v>
      </c>
      <c r="B8" s="2" t="s">
        <v>38</v>
      </c>
      <c r="C8" s="2" t="s">
        <v>39</v>
      </c>
      <c r="D8" s="107">
        <v>41609</v>
      </c>
      <c r="E8" s="108">
        <f t="shared" si="0"/>
        <v>12</v>
      </c>
      <c r="F8" s="108" t="s">
        <v>40</v>
      </c>
      <c r="G8" s="2" t="s">
        <v>41</v>
      </c>
      <c r="H8" s="2" t="s">
        <v>42</v>
      </c>
      <c r="I8" s="2" t="s">
        <v>43</v>
      </c>
      <c r="J8" s="111">
        <v>1340623.0372500001</v>
      </c>
    </row>
    <row r="9" spans="1:11">
      <c r="A9" s="2" t="s">
        <v>37</v>
      </c>
      <c r="B9" s="2" t="s">
        <v>38</v>
      </c>
      <c r="C9" s="2" t="s">
        <v>39</v>
      </c>
      <c r="D9" s="107">
        <v>41640</v>
      </c>
      <c r="E9" s="108">
        <f t="shared" si="0"/>
        <v>1</v>
      </c>
      <c r="F9" s="108" t="s">
        <v>40</v>
      </c>
      <c r="G9" s="2" t="s">
        <v>41</v>
      </c>
      <c r="H9" s="2" t="s">
        <v>42</v>
      </c>
      <c r="I9" s="2" t="s">
        <v>43</v>
      </c>
      <c r="J9" s="111">
        <v>1948962.5522499997</v>
      </c>
    </row>
    <row r="10" spans="1:11">
      <c r="A10" s="2" t="s">
        <v>37</v>
      </c>
      <c r="B10" s="2" t="s">
        <v>38</v>
      </c>
      <c r="C10" s="2" t="s">
        <v>39</v>
      </c>
      <c r="D10" s="107">
        <v>41671</v>
      </c>
      <c r="E10" s="108">
        <f t="shared" si="0"/>
        <v>2</v>
      </c>
      <c r="F10" s="108" t="s">
        <v>40</v>
      </c>
      <c r="G10" s="2" t="s">
        <v>41</v>
      </c>
      <c r="H10" s="2" t="s">
        <v>42</v>
      </c>
      <c r="I10" s="2" t="s">
        <v>43</v>
      </c>
      <c r="J10" s="111">
        <v>1725161.6969999999</v>
      </c>
    </row>
    <row r="11" spans="1:11">
      <c r="A11" s="2" t="s">
        <v>37</v>
      </c>
      <c r="B11" s="2" t="s">
        <v>38</v>
      </c>
      <c r="C11" s="2" t="s">
        <v>39</v>
      </c>
      <c r="D11" s="107">
        <v>41699</v>
      </c>
      <c r="E11" s="108">
        <f t="shared" si="0"/>
        <v>3</v>
      </c>
      <c r="F11" s="108" t="s">
        <v>40</v>
      </c>
      <c r="G11" s="2" t="s">
        <v>41</v>
      </c>
      <c r="H11" s="2" t="s">
        <v>42</v>
      </c>
      <c r="I11" s="2" t="s">
        <v>43</v>
      </c>
      <c r="J11" s="111">
        <v>1818208.6194999998</v>
      </c>
    </row>
    <row r="12" spans="1:11">
      <c r="A12" s="2" t="s">
        <v>37</v>
      </c>
      <c r="B12" s="2" t="s">
        <v>38</v>
      </c>
      <c r="C12" s="2" t="s">
        <v>39</v>
      </c>
      <c r="D12" s="107">
        <v>41730</v>
      </c>
      <c r="E12" s="108">
        <f t="shared" si="0"/>
        <v>4</v>
      </c>
      <c r="F12" s="108" t="s">
        <v>40</v>
      </c>
      <c r="G12" s="2" t="s">
        <v>41</v>
      </c>
      <c r="H12" s="2" t="s">
        <v>42</v>
      </c>
      <c r="I12" s="2" t="s">
        <v>43</v>
      </c>
      <c r="J12" s="111">
        <v>1328501.68325</v>
      </c>
    </row>
    <row r="13" spans="1:11">
      <c r="A13" s="2" t="s">
        <v>37</v>
      </c>
      <c r="B13" s="2" t="s">
        <v>38</v>
      </c>
      <c r="C13" s="2" t="s">
        <v>39</v>
      </c>
      <c r="D13" s="107">
        <v>41760</v>
      </c>
      <c r="E13" s="108">
        <f t="shared" si="0"/>
        <v>5</v>
      </c>
      <c r="F13" s="108" t="s">
        <v>40</v>
      </c>
      <c r="G13" s="2" t="s">
        <v>41</v>
      </c>
      <c r="H13" s="2" t="s">
        <v>42</v>
      </c>
      <c r="I13" s="2" t="s">
        <v>43</v>
      </c>
      <c r="J13" s="111">
        <v>1344117.2814999998</v>
      </c>
    </row>
    <row r="14" spans="1:11">
      <c r="A14" s="2" t="s">
        <v>37</v>
      </c>
      <c r="B14" s="2" t="s">
        <v>38</v>
      </c>
      <c r="C14" s="2" t="s">
        <v>39</v>
      </c>
      <c r="D14" s="107">
        <v>41791</v>
      </c>
      <c r="E14" s="108">
        <f t="shared" si="0"/>
        <v>6</v>
      </c>
      <c r="F14" s="108" t="s">
        <v>40</v>
      </c>
      <c r="G14" s="2" t="s">
        <v>41</v>
      </c>
      <c r="H14" s="2" t="s">
        <v>42</v>
      </c>
      <c r="I14" s="2" t="s">
        <v>43</v>
      </c>
      <c r="J14" s="111">
        <v>1291609.1335</v>
      </c>
    </row>
    <row r="15" spans="1:11">
      <c r="A15" s="2" t="s">
        <v>37</v>
      </c>
      <c r="B15" s="2" t="s">
        <v>38</v>
      </c>
      <c r="C15" s="2" t="s">
        <v>39</v>
      </c>
      <c r="D15" s="107">
        <v>41456</v>
      </c>
      <c r="E15" s="108">
        <f t="shared" si="0"/>
        <v>7</v>
      </c>
      <c r="F15" s="108" t="s">
        <v>40</v>
      </c>
      <c r="G15" s="2" t="s">
        <v>41</v>
      </c>
      <c r="H15" s="2" t="s">
        <v>44</v>
      </c>
      <c r="I15" s="2" t="s">
        <v>43</v>
      </c>
      <c r="J15" s="111">
        <v>1620947.9516999999</v>
      </c>
    </row>
    <row r="16" spans="1:11">
      <c r="A16" s="2" t="s">
        <v>37</v>
      </c>
      <c r="B16" s="2" t="s">
        <v>38</v>
      </c>
      <c r="C16" s="2" t="s">
        <v>39</v>
      </c>
      <c r="D16" s="107">
        <v>41487</v>
      </c>
      <c r="E16" s="108">
        <f t="shared" si="0"/>
        <v>8</v>
      </c>
      <c r="F16" s="108" t="s">
        <v>40</v>
      </c>
      <c r="G16" s="2" t="s">
        <v>41</v>
      </c>
      <c r="H16" s="2" t="s">
        <v>44</v>
      </c>
      <c r="I16" s="2" t="s">
        <v>43</v>
      </c>
      <c r="J16" s="111">
        <v>1561225.710275</v>
      </c>
    </row>
    <row r="17" spans="1:10">
      <c r="A17" s="2" t="s">
        <v>37</v>
      </c>
      <c r="B17" s="2" t="s">
        <v>38</v>
      </c>
      <c r="C17" s="2" t="s">
        <v>39</v>
      </c>
      <c r="D17" s="107">
        <v>41518</v>
      </c>
      <c r="E17" s="108">
        <f t="shared" si="0"/>
        <v>9</v>
      </c>
      <c r="F17" s="108" t="s">
        <v>40</v>
      </c>
      <c r="G17" s="2" t="s">
        <v>41</v>
      </c>
      <c r="H17" s="2" t="s">
        <v>44</v>
      </c>
      <c r="I17" s="2" t="s">
        <v>43</v>
      </c>
      <c r="J17" s="111">
        <v>1441740.531</v>
      </c>
    </row>
    <row r="18" spans="1:10">
      <c r="A18" s="2" t="s">
        <v>37</v>
      </c>
      <c r="B18" s="2" t="s">
        <v>38</v>
      </c>
      <c r="C18" s="2" t="s">
        <v>39</v>
      </c>
      <c r="D18" s="107">
        <v>41548</v>
      </c>
      <c r="E18" s="108">
        <f t="shared" si="0"/>
        <v>10</v>
      </c>
      <c r="F18" s="108" t="s">
        <v>40</v>
      </c>
      <c r="G18" s="2" t="s">
        <v>41</v>
      </c>
      <c r="H18" s="2" t="s">
        <v>44</v>
      </c>
      <c r="I18" s="2" t="s">
        <v>43</v>
      </c>
      <c r="J18" s="111">
        <v>1431127.2052</v>
      </c>
    </row>
    <row r="19" spans="1:10">
      <c r="A19" s="2" t="s">
        <v>37</v>
      </c>
      <c r="B19" s="2" t="s">
        <v>38</v>
      </c>
      <c r="C19" s="2" t="s">
        <v>39</v>
      </c>
      <c r="D19" s="107">
        <v>41579</v>
      </c>
      <c r="E19" s="108">
        <f t="shared" si="0"/>
        <v>11</v>
      </c>
      <c r="F19" s="108" t="s">
        <v>40</v>
      </c>
      <c r="G19" s="2" t="s">
        <v>41</v>
      </c>
      <c r="H19" s="2" t="s">
        <v>44</v>
      </c>
      <c r="I19" s="2" t="s">
        <v>43</v>
      </c>
      <c r="J19" s="111">
        <v>1511205.1492999999</v>
      </c>
    </row>
    <row r="20" spans="1:10">
      <c r="A20" s="2" t="s">
        <v>37</v>
      </c>
      <c r="B20" s="2" t="s">
        <v>38</v>
      </c>
      <c r="C20" s="2" t="s">
        <v>39</v>
      </c>
      <c r="D20" s="107">
        <v>41609</v>
      </c>
      <c r="E20" s="108">
        <f t="shared" si="0"/>
        <v>12</v>
      </c>
      <c r="F20" s="108" t="s">
        <v>40</v>
      </c>
      <c r="G20" s="2" t="s">
        <v>41</v>
      </c>
      <c r="H20" s="2" t="s">
        <v>44</v>
      </c>
      <c r="I20" s="2" t="s">
        <v>43</v>
      </c>
      <c r="J20" s="111">
        <v>1474685.3409750003</v>
      </c>
    </row>
    <row r="21" spans="1:10">
      <c r="A21" s="2" t="s">
        <v>37</v>
      </c>
      <c r="B21" s="2" t="s">
        <v>38</v>
      </c>
      <c r="C21" s="2" t="s">
        <v>39</v>
      </c>
      <c r="D21" s="107">
        <v>41640</v>
      </c>
      <c r="E21" s="108">
        <f t="shared" si="0"/>
        <v>1</v>
      </c>
      <c r="F21" s="108" t="s">
        <v>40</v>
      </c>
      <c r="G21" s="2" t="s">
        <v>41</v>
      </c>
      <c r="H21" s="2" t="s">
        <v>44</v>
      </c>
      <c r="I21" s="2" t="s">
        <v>43</v>
      </c>
      <c r="J21" s="111">
        <v>2143858.8074749997</v>
      </c>
    </row>
    <row r="22" spans="1:10">
      <c r="A22" s="2" t="s">
        <v>37</v>
      </c>
      <c r="B22" s="2" t="s">
        <v>38</v>
      </c>
      <c r="C22" s="2" t="s">
        <v>39</v>
      </c>
      <c r="D22" s="107">
        <v>41671</v>
      </c>
      <c r="E22" s="108">
        <f t="shared" si="0"/>
        <v>2</v>
      </c>
      <c r="F22" s="108" t="s">
        <v>40</v>
      </c>
      <c r="G22" s="2" t="s">
        <v>41</v>
      </c>
      <c r="H22" s="2" t="s">
        <v>44</v>
      </c>
      <c r="I22" s="2" t="s">
        <v>43</v>
      </c>
      <c r="J22" s="111">
        <v>1897677.8667000001</v>
      </c>
    </row>
    <row r="23" spans="1:10">
      <c r="A23" s="2" t="s">
        <v>37</v>
      </c>
      <c r="B23" s="2" t="s">
        <v>38</v>
      </c>
      <c r="C23" s="2" t="s">
        <v>39</v>
      </c>
      <c r="D23" s="107">
        <v>41699</v>
      </c>
      <c r="E23" s="108">
        <f t="shared" si="0"/>
        <v>3</v>
      </c>
      <c r="F23" s="108" t="s">
        <v>40</v>
      </c>
      <c r="G23" s="2" t="s">
        <v>41</v>
      </c>
      <c r="H23" s="2" t="s">
        <v>44</v>
      </c>
      <c r="I23" s="2" t="s">
        <v>43</v>
      </c>
      <c r="J23" s="111">
        <v>2000029.4814499998</v>
      </c>
    </row>
    <row r="24" spans="1:10">
      <c r="A24" s="2" t="s">
        <v>37</v>
      </c>
      <c r="B24" s="2" t="s">
        <v>38</v>
      </c>
      <c r="C24" s="2" t="s">
        <v>39</v>
      </c>
      <c r="D24" s="107">
        <v>41730</v>
      </c>
      <c r="E24" s="108">
        <f t="shared" si="0"/>
        <v>4</v>
      </c>
      <c r="F24" s="108" t="s">
        <v>40</v>
      </c>
      <c r="G24" s="2" t="s">
        <v>41</v>
      </c>
      <c r="H24" s="2" t="s">
        <v>44</v>
      </c>
      <c r="I24" s="2" t="s">
        <v>43</v>
      </c>
      <c r="J24" s="111">
        <v>1461351.8515750002</v>
      </c>
    </row>
    <row r="25" spans="1:10">
      <c r="A25" s="2" t="s">
        <v>37</v>
      </c>
      <c r="B25" s="2" t="s">
        <v>38</v>
      </c>
      <c r="C25" s="2" t="s">
        <v>39</v>
      </c>
      <c r="D25" s="107">
        <v>41760</v>
      </c>
      <c r="E25" s="108">
        <f t="shared" si="0"/>
        <v>5</v>
      </c>
      <c r="F25" s="108" t="s">
        <v>40</v>
      </c>
      <c r="G25" s="2" t="s">
        <v>41</v>
      </c>
      <c r="H25" s="2" t="s">
        <v>44</v>
      </c>
      <c r="I25" s="2" t="s">
        <v>43</v>
      </c>
      <c r="J25" s="111">
        <v>1478529.0096499999</v>
      </c>
    </row>
    <row r="26" spans="1:10">
      <c r="A26" s="2" t="s">
        <v>37</v>
      </c>
      <c r="B26" s="2" t="s">
        <v>38</v>
      </c>
      <c r="C26" s="2" t="s">
        <v>39</v>
      </c>
      <c r="D26" s="107">
        <v>41791</v>
      </c>
      <c r="E26" s="108">
        <f t="shared" si="0"/>
        <v>6</v>
      </c>
      <c r="F26" s="108" t="s">
        <v>40</v>
      </c>
      <c r="G26" s="2" t="s">
        <v>41</v>
      </c>
      <c r="H26" s="2" t="s">
        <v>44</v>
      </c>
      <c r="I26" s="2" t="s">
        <v>43</v>
      </c>
      <c r="J26" s="111">
        <v>1420770.04685</v>
      </c>
    </row>
    <row r="27" spans="1:10">
      <c r="A27" s="2" t="s">
        <v>37</v>
      </c>
      <c r="B27" s="2" t="s">
        <v>38</v>
      </c>
      <c r="C27" s="2" t="s">
        <v>39</v>
      </c>
      <c r="D27" s="107">
        <v>41456</v>
      </c>
      <c r="E27" s="108">
        <f t="shared" si="0"/>
        <v>7</v>
      </c>
      <c r="F27" s="108" t="s">
        <v>40</v>
      </c>
      <c r="G27" s="2" t="s">
        <v>45</v>
      </c>
      <c r="H27" s="2" t="s">
        <v>42</v>
      </c>
      <c r="I27" s="2" t="s">
        <v>43</v>
      </c>
      <c r="J27" s="111">
        <v>567331.78309499996</v>
      </c>
    </row>
    <row r="28" spans="1:10">
      <c r="A28" s="2" t="s">
        <v>37</v>
      </c>
      <c r="B28" s="2" t="s">
        <v>38</v>
      </c>
      <c r="C28" s="2" t="s">
        <v>39</v>
      </c>
      <c r="D28" s="107">
        <v>41487</v>
      </c>
      <c r="E28" s="108">
        <f t="shared" si="0"/>
        <v>8</v>
      </c>
      <c r="F28" s="108" t="s">
        <v>40</v>
      </c>
      <c r="G28" s="2" t="s">
        <v>45</v>
      </c>
      <c r="H28" s="2" t="s">
        <v>42</v>
      </c>
      <c r="I28" s="2" t="s">
        <v>43</v>
      </c>
      <c r="J28" s="111">
        <v>546428.99859624996</v>
      </c>
    </row>
    <row r="29" spans="1:10">
      <c r="A29" s="2" t="s">
        <v>37</v>
      </c>
      <c r="B29" s="2" t="s">
        <v>38</v>
      </c>
      <c r="C29" s="2" t="s">
        <v>39</v>
      </c>
      <c r="D29" s="107">
        <v>41518</v>
      </c>
      <c r="E29" s="108">
        <f t="shared" si="0"/>
        <v>9</v>
      </c>
      <c r="F29" s="108" t="s">
        <v>40</v>
      </c>
      <c r="G29" s="2" t="s">
        <v>45</v>
      </c>
      <c r="H29" s="2" t="s">
        <v>42</v>
      </c>
      <c r="I29" s="2" t="s">
        <v>43</v>
      </c>
      <c r="J29" s="111">
        <v>504609.18584999995</v>
      </c>
    </row>
    <row r="30" spans="1:10">
      <c r="A30" s="2" t="s">
        <v>37</v>
      </c>
      <c r="B30" s="2" t="s">
        <v>38</v>
      </c>
      <c r="C30" s="2" t="s">
        <v>39</v>
      </c>
      <c r="D30" s="107">
        <v>41548</v>
      </c>
      <c r="E30" s="108">
        <f t="shared" si="0"/>
        <v>10</v>
      </c>
      <c r="F30" s="108" t="s">
        <v>40</v>
      </c>
      <c r="G30" s="2" t="s">
        <v>45</v>
      </c>
      <c r="H30" s="2" t="s">
        <v>42</v>
      </c>
      <c r="I30" s="2" t="s">
        <v>43</v>
      </c>
      <c r="J30" s="111">
        <v>500894.52181999997</v>
      </c>
    </row>
    <row r="31" spans="1:10">
      <c r="A31" s="2" t="s">
        <v>37</v>
      </c>
      <c r="B31" s="2" t="s">
        <v>38</v>
      </c>
      <c r="C31" s="2" t="s">
        <v>39</v>
      </c>
      <c r="D31" s="107">
        <v>41579</v>
      </c>
      <c r="E31" s="108">
        <f t="shared" si="0"/>
        <v>11</v>
      </c>
      <c r="F31" s="108" t="s">
        <v>40</v>
      </c>
      <c r="G31" s="2" t="s">
        <v>45</v>
      </c>
      <c r="H31" s="2" t="s">
        <v>42</v>
      </c>
      <c r="I31" s="2" t="s">
        <v>43</v>
      </c>
      <c r="J31" s="111">
        <v>528921.80225499999</v>
      </c>
    </row>
    <row r="32" spans="1:10">
      <c r="A32" s="2" t="s">
        <v>37</v>
      </c>
      <c r="B32" s="2" t="s">
        <v>38</v>
      </c>
      <c r="C32" s="2" t="s">
        <v>39</v>
      </c>
      <c r="D32" s="107">
        <v>41609</v>
      </c>
      <c r="E32" s="108">
        <f t="shared" si="0"/>
        <v>12</v>
      </c>
      <c r="F32" s="108" t="s">
        <v>40</v>
      </c>
      <c r="G32" s="2" t="s">
        <v>45</v>
      </c>
      <c r="H32" s="2" t="s">
        <v>42</v>
      </c>
      <c r="I32" s="2" t="s">
        <v>43</v>
      </c>
      <c r="J32" s="111">
        <v>516139.86934125004</v>
      </c>
    </row>
    <row r="33" spans="1:10">
      <c r="A33" s="2" t="s">
        <v>37</v>
      </c>
      <c r="B33" s="2" t="s">
        <v>38</v>
      </c>
      <c r="C33" s="2" t="s">
        <v>39</v>
      </c>
      <c r="D33" s="107">
        <v>41640</v>
      </c>
      <c r="E33" s="108">
        <f t="shared" si="0"/>
        <v>1</v>
      </c>
      <c r="F33" s="108" t="s">
        <v>40</v>
      </c>
      <c r="G33" s="2" t="s">
        <v>45</v>
      </c>
      <c r="H33" s="2" t="s">
        <v>42</v>
      </c>
      <c r="I33" s="2" t="s">
        <v>43</v>
      </c>
      <c r="J33" s="111">
        <v>750350.5826162498</v>
      </c>
    </row>
    <row r="34" spans="1:10">
      <c r="A34" s="2" t="s">
        <v>37</v>
      </c>
      <c r="B34" s="2" t="s">
        <v>38</v>
      </c>
      <c r="C34" s="2" t="s">
        <v>39</v>
      </c>
      <c r="D34" s="107">
        <v>41671</v>
      </c>
      <c r="E34" s="108">
        <f t="shared" si="0"/>
        <v>2</v>
      </c>
      <c r="F34" s="108" t="s">
        <v>40</v>
      </c>
      <c r="G34" s="2" t="s">
        <v>45</v>
      </c>
      <c r="H34" s="2" t="s">
        <v>42</v>
      </c>
      <c r="I34" s="2" t="s">
        <v>43</v>
      </c>
      <c r="J34" s="111">
        <v>664187.25334499998</v>
      </c>
    </row>
    <row r="35" spans="1:10">
      <c r="A35" s="2" t="s">
        <v>37</v>
      </c>
      <c r="B35" s="2" t="s">
        <v>38</v>
      </c>
      <c r="C35" s="2" t="s">
        <v>39</v>
      </c>
      <c r="D35" s="107">
        <v>41699</v>
      </c>
      <c r="E35" s="108">
        <f t="shared" si="0"/>
        <v>3</v>
      </c>
      <c r="F35" s="108" t="s">
        <v>40</v>
      </c>
      <c r="G35" s="2" t="s">
        <v>45</v>
      </c>
      <c r="H35" s="2" t="s">
        <v>42</v>
      </c>
      <c r="I35" s="2" t="s">
        <v>43</v>
      </c>
      <c r="J35" s="111">
        <v>700010.31850749988</v>
      </c>
    </row>
    <row r="36" spans="1:10">
      <c r="A36" s="2" t="s">
        <v>37</v>
      </c>
      <c r="B36" s="2" t="s">
        <v>38</v>
      </c>
      <c r="C36" s="2" t="s">
        <v>39</v>
      </c>
      <c r="D36" s="107">
        <v>41730</v>
      </c>
      <c r="E36" s="108">
        <f t="shared" si="0"/>
        <v>4</v>
      </c>
      <c r="F36" s="108" t="s">
        <v>40</v>
      </c>
      <c r="G36" s="2" t="s">
        <v>45</v>
      </c>
      <c r="H36" s="2" t="s">
        <v>42</v>
      </c>
      <c r="I36" s="2" t="s">
        <v>43</v>
      </c>
      <c r="J36" s="111">
        <v>511473.14805125003</v>
      </c>
    </row>
    <row r="37" spans="1:10">
      <c r="A37" s="2" t="s">
        <v>37</v>
      </c>
      <c r="B37" s="2" t="s">
        <v>38</v>
      </c>
      <c r="C37" s="2" t="s">
        <v>39</v>
      </c>
      <c r="D37" s="107">
        <v>41760</v>
      </c>
      <c r="E37" s="108">
        <f t="shared" si="0"/>
        <v>5</v>
      </c>
      <c r="F37" s="108" t="s">
        <v>40</v>
      </c>
      <c r="G37" s="2" t="s">
        <v>45</v>
      </c>
      <c r="H37" s="2" t="s">
        <v>42</v>
      </c>
      <c r="I37" s="2" t="s">
        <v>43</v>
      </c>
      <c r="J37" s="111">
        <v>517485.15337749996</v>
      </c>
    </row>
    <row r="38" spans="1:10">
      <c r="A38" s="2" t="s">
        <v>37</v>
      </c>
      <c r="B38" s="2" t="s">
        <v>38</v>
      </c>
      <c r="C38" s="2" t="s">
        <v>39</v>
      </c>
      <c r="D38" s="107">
        <v>41791</v>
      </c>
      <c r="E38" s="108">
        <f t="shared" si="0"/>
        <v>6</v>
      </c>
      <c r="F38" s="108" t="s">
        <v>40</v>
      </c>
      <c r="G38" s="2" t="s">
        <v>45</v>
      </c>
      <c r="H38" s="2" t="s">
        <v>42</v>
      </c>
      <c r="I38" s="2" t="s">
        <v>43</v>
      </c>
      <c r="J38" s="111">
        <v>497269.5163975</v>
      </c>
    </row>
    <row r="39" spans="1:10">
      <c r="A39" s="2" t="s">
        <v>37</v>
      </c>
      <c r="B39" s="2" t="s">
        <v>38</v>
      </c>
      <c r="C39" s="2" t="s">
        <v>39</v>
      </c>
      <c r="D39" s="107">
        <v>41456</v>
      </c>
      <c r="E39" s="108">
        <f t="shared" si="0"/>
        <v>7</v>
      </c>
      <c r="F39" s="108" t="s">
        <v>40</v>
      </c>
      <c r="G39" s="2" t="s">
        <v>45</v>
      </c>
      <c r="H39" s="2" t="s">
        <v>44</v>
      </c>
      <c r="I39" s="2" t="s">
        <v>43</v>
      </c>
      <c r="J39" s="111">
        <v>955954.05451507494</v>
      </c>
    </row>
    <row r="40" spans="1:10">
      <c r="A40" s="2" t="s">
        <v>37</v>
      </c>
      <c r="B40" s="2" t="s">
        <v>38</v>
      </c>
      <c r="C40" s="2" t="s">
        <v>39</v>
      </c>
      <c r="D40" s="107">
        <v>41487</v>
      </c>
      <c r="E40" s="108">
        <f t="shared" si="0"/>
        <v>8</v>
      </c>
      <c r="F40" s="108" t="s">
        <v>40</v>
      </c>
      <c r="G40" s="2" t="s">
        <v>45</v>
      </c>
      <c r="H40" s="2" t="s">
        <v>44</v>
      </c>
      <c r="I40" s="2" t="s">
        <v>43</v>
      </c>
      <c r="J40" s="111">
        <v>920732.86263468117</v>
      </c>
    </row>
    <row r="41" spans="1:10">
      <c r="A41" s="2" t="s">
        <v>37</v>
      </c>
      <c r="B41" s="2" t="s">
        <v>38</v>
      </c>
      <c r="C41" s="2" t="s">
        <v>39</v>
      </c>
      <c r="D41" s="107">
        <v>41518</v>
      </c>
      <c r="E41" s="108">
        <f t="shared" si="0"/>
        <v>9</v>
      </c>
      <c r="F41" s="108" t="s">
        <v>40</v>
      </c>
      <c r="G41" s="2" t="s">
        <v>45</v>
      </c>
      <c r="H41" s="2" t="s">
        <v>44</v>
      </c>
      <c r="I41" s="2" t="s">
        <v>43</v>
      </c>
      <c r="J41" s="111">
        <v>850266.47815724998</v>
      </c>
    </row>
    <row r="42" spans="1:10">
      <c r="A42" s="2" t="s">
        <v>37</v>
      </c>
      <c r="B42" s="2" t="s">
        <v>38</v>
      </c>
      <c r="C42" s="2" t="s">
        <v>39</v>
      </c>
      <c r="D42" s="107">
        <v>41548</v>
      </c>
      <c r="E42" s="108">
        <f t="shared" si="0"/>
        <v>10</v>
      </c>
      <c r="F42" s="108" t="s">
        <v>40</v>
      </c>
      <c r="G42" s="2" t="s">
        <v>45</v>
      </c>
      <c r="H42" s="2" t="s">
        <v>44</v>
      </c>
      <c r="I42" s="2" t="s">
        <v>43</v>
      </c>
      <c r="J42" s="111">
        <v>844007.26926670002</v>
      </c>
    </row>
    <row r="43" spans="1:10">
      <c r="A43" s="2" t="s">
        <v>37</v>
      </c>
      <c r="B43" s="2" t="s">
        <v>38</v>
      </c>
      <c r="C43" s="2" t="s">
        <v>39</v>
      </c>
      <c r="D43" s="107">
        <v>41579</v>
      </c>
      <c r="E43" s="108">
        <f t="shared" si="0"/>
        <v>11</v>
      </c>
      <c r="F43" s="108" t="s">
        <v>40</v>
      </c>
      <c r="G43" s="2" t="s">
        <v>45</v>
      </c>
      <c r="H43" s="2" t="s">
        <v>44</v>
      </c>
      <c r="I43" s="2" t="s">
        <v>43</v>
      </c>
      <c r="J43" s="111">
        <v>891233.23679967504</v>
      </c>
    </row>
    <row r="44" spans="1:10">
      <c r="A44" s="2" t="s">
        <v>37</v>
      </c>
      <c r="B44" s="2" t="s">
        <v>38</v>
      </c>
      <c r="C44" s="2" t="s">
        <v>39</v>
      </c>
      <c r="D44" s="107">
        <v>41609</v>
      </c>
      <c r="E44" s="108">
        <f t="shared" si="0"/>
        <v>12</v>
      </c>
      <c r="F44" s="108" t="s">
        <v>40</v>
      </c>
      <c r="G44" s="2" t="s">
        <v>45</v>
      </c>
      <c r="H44" s="2" t="s">
        <v>44</v>
      </c>
      <c r="I44" s="2" t="s">
        <v>43</v>
      </c>
      <c r="J44" s="111">
        <v>869695.6798400064</v>
      </c>
    </row>
    <row r="45" spans="1:10">
      <c r="A45" s="2" t="s">
        <v>37</v>
      </c>
      <c r="B45" s="2" t="s">
        <v>38</v>
      </c>
      <c r="C45" s="2" t="s">
        <v>39</v>
      </c>
      <c r="D45" s="107">
        <v>41640</v>
      </c>
      <c r="E45" s="108">
        <f t="shared" si="0"/>
        <v>1</v>
      </c>
      <c r="F45" s="108" t="s">
        <v>40</v>
      </c>
      <c r="G45" s="2" t="s">
        <v>45</v>
      </c>
      <c r="H45" s="2" t="s">
        <v>44</v>
      </c>
      <c r="I45" s="2" t="s">
        <v>43</v>
      </c>
      <c r="J45" s="111">
        <v>1264340.7317083809</v>
      </c>
    </row>
    <row r="46" spans="1:10">
      <c r="A46" s="2" t="s">
        <v>37</v>
      </c>
      <c r="B46" s="2" t="s">
        <v>38</v>
      </c>
      <c r="C46" s="2" t="s">
        <v>39</v>
      </c>
      <c r="D46" s="107">
        <v>41671</v>
      </c>
      <c r="E46" s="108">
        <f t="shared" si="0"/>
        <v>2</v>
      </c>
      <c r="F46" s="108" t="s">
        <v>40</v>
      </c>
      <c r="G46" s="2" t="s">
        <v>45</v>
      </c>
      <c r="H46" s="2" t="s">
        <v>44</v>
      </c>
      <c r="I46" s="2" t="s">
        <v>43</v>
      </c>
      <c r="J46" s="111">
        <v>1119155.521886325</v>
      </c>
    </row>
    <row r="47" spans="1:10">
      <c r="A47" s="2" t="s">
        <v>37</v>
      </c>
      <c r="B47" s="2" t="s">
        <v>38</v>
      </c>
      <c r="C47" s="2" t="s">
        <v>39</v>
      </c>
      <c r="D47" s="107">
        <v>41699</v>
      </c>
      <c r="E47" s="108">
        <f t="shared" si="0"/>
        <v>3</v>
      </c>
      <c r="F47" s="108" t="s">
        <v>40</v>
      </c>
      <c r="G47" s="2" t="s">
        <v>45</v>
      </c>
      <c r="H47" s="2" t="s">
        <v>44</v>
      </c>
      <c r="I47" s="2" t="s">
        <v>43</v>
      </c>
      <c r="J47" s="111">
        <v>1179517.3866851374</v>
      </c>
    </row>
    <row r="48" spans="1:10">
      <c r="A48" s="2" t="s">
        <v>37</v>
      </c>
      <c r="B48" s="2" t="s">
        <v>38</v>
      </c>
      <c r="C48" s="2" t="s">
        <v>39</v>
      </c>
      <c r="D48" s="107">
        <v>41730</v>
      </c>
      <c r="E48" s="108">
        <f t="shared" si="0"/>
        <v>4</v>
      </c>
      <c r="F48" s="108" t="s">
        <v>40</v>
      </c>
      <c r="G48" s="2" t="s">
        <v>45</v>
      </c>
      <c r="H48" s="2" t="s">
        <v>44</v>
      </c>
      <c r="I48" s="2" t="s">
        <v>43</v>
      </c>
      <c r="J48" s="111">
        <v>861832.25446635636</v>
      </c>
    </row>
    <row r="49" spans="1:10">
      <c r="A49" s="2" t="s">
        <v>37</v>
      </c>
      <c r="B49" s="2" t="s">
        <v>38</v>
      </c>
      <c r="C49" s="2" t="s">
        <v>39</v>
      </c>
      <c r="D49" s="107">
        <v>41760</v>
      </c>
      <c r="E49" s="108">
        <f t="shared" si="0"/>
        <v>5</v>
      </c>
      <c r="F49" s="108" t="s">
        <v>40</v>
      </c>
      <c r="G49" s="2" t="s">
        <v>45</v>
      </c>
      <c r="H49" s="2" t="s">
        <v>44</v>
      </c>
      <c r="I49" s="2" t="s">
        <v>43</v>
      </c>
      <c r="J49" s="111">
        <v>871962.48344108742</v>
      </c>
    </row>
    <row r="50" spans="1:10">
      <c r="A50" s="2" t="s">
        <v>37</v>
      </c>
      <c r="B50" s="2" t="s">
        <v>38</v>
      </c>
      <c r="C50" s="2" t="s">
        <v>39</v>
      </c>
      <c r="D50" s="107">
        <v>41791</v>
      </c>
      <c r="E50" s="108">
        <f t="shared" si="0"/>
        <v>6</v>
      </c>
      <c r="F50" s="108" t="s">
        <v>40</v>
      </c>
      <c r="G50" s="2" t="s">
        <v>45</v>
      </c>
      <c r="H50" s="2" t="s">
        <v>44</v>
      </c>
      <c r="I50" s="2" t="s">
        <v>43</v>
      </c>
      <c r="J50" s="111">
        <v>837899.13512978749</v>
      </c>
    </row>
    <row r="51" spans="1:10">
      <c r="A51" s="2" t="s">
        <v>37</v>
      </c>
      <c r="B51" s="2" t="s">
        <v>38</v>
      </c>
      <c r="C51" s="2" t="s">
        <v>39</v>
      </c>
      <c r="D51" s="107">
        <v>41456</v>
      </c>
      <c r="E51" s="108">
        <f t="shared" si="0"/>
        <v>7</v>
      </c>
      <c r="F51" s="108" t="s">
        <v>40</v>
      </c>
      <c r="G51" s="2" t="s">
        <v>46</v>
      </c>
      <c r="H51" s="2" t="s">
        <v>42</v>
      </c>
      <c r="I51" s="2" t="s">
        <v>43</v>
      </c>
      <c r="J51" s="111">
        <v>1296758.36136</v>
      </c>
    </row>
    <row r="52" spans="1:10">
      <c r="A52" s="2" t="s">
        <v>37</v>
      </c>
      <c r="B52" s="2" t="s">
        <v>38</v>
      </c>
      <c r="C52" s="2" t="s">
        <v>39</v>
      </c>
      <c r="D52" s="107">
        <v>41487</v>
      </c>
      <c r="E52" s="108">
        <f t="shared" si="0"/>
        <v>8</v>
      </c>
      <c r="F52" s="108" t="s">
        <v>40</v>
      </c>
      <c r="G52" s="2" t="s">
        <v>46</v>
      </c>
      <c r="H52" s="2" t="s">
        <v>42</v>
      </c>
      <c r="I52" s="2" t="s">
        <v>43</v>
      </c>
      <c r="J52" s="111">
        <v>1248980.56822</v>
      </c>
    </row>
    <row r="53" spans="1:10">
      <c r="A53" s="2" t="s">
        <v>37</v>
      </c>
      <c r="B53" s="2" t="s">
        <v>38</v>
      </c>
      <c r="C53" s="2" t="s">
        <v>39</v>
      </c>
      <c r="D53" s="107">
        <v>41518</v>
      </c>
      <c r="E53" s="108">
        <f t="shared" si="0"/>
        <v>9</v>
      </c>
      <c r="F53" s="108" t="s">
        <v>40</v>
      </c>
      <c r="G53" s="2" t="s">
        <v>46</v>
      </c>
      <c r="H53" s="2" t="s">
        <v>42</v>
      </c>
      <c r="I53" s="2" t="s">
        <v>43</v>
      </c>
      <c r="J53" s="111">
        <v>1153392.4247999999</v>
      </c>
    </row>
    <row r="54" spans="1:10">
      <c r="A54" s="2" t="s">
        <v>37</v>
      </c>
      <c r="B54" s="2" t="s">
        <v>38</v>
      </c>
      <c r="C54" s="2" t="s">
        <v>39</v>
      </c>
      <c r="D54" s="107">
        <v>41548</v>
      </c>
      <c r="E54" s="108">
        <f t="shared" si="0"/>
        <v>10</v>
      </c>
      <c r="F54" s="108" t="s">
        <v>40</v>
      </c>
      <c r="G54" s="2" t="s">
        <v>46</v>
      </c>
      <c r="H54" s="2" t="s">
        <v>42</v>
      </c>
      <c r="I54" s="2" t="s">
        <v>43</v>
      </c>
      <c r="J54" s="111">
        <v>1144901.76416</v>
      </c>
    </row>
    <row r="55" spans="1:10">
      <c r="A55" s="2" t="s">
        <v>37</v>
      </c>
      <c r="B55" s="2" t="s">
        <v>38</v>
      </c>
      <c r="C55" s="2" t="s">
        <v>39</v>
      </c>
      <c r="D55" s="107">
        <v>41579</v>
      </c>
      <c r="E55" s="108">
        <f t="shared" si="0"/>
        <v>11</v>
      </c>
      <c r="F55" s="108" t="s">
        <v>40</v>
      </c>
      <c r="G55" s="2" t="s">
        <v>46</v>
      </c>
      <c r="H55" s="2" t="s">
        <v>42</v>
      </c>
      <c r="I55" s="2" t="s">
        <v>43</v>
      </c>
      <c r="J55" s="111">
        <v>1208964.11944</v>
      </c>
    </row>
    <row r="56" spans="1:10">
      <c r="A56" s="2" t="s">
        <v>37</v>
      </c>
      <c r="B56" s="2" t="s">
        <v>38</v>
      </c>
      <c r="C56" s="2" t="s">
        <v>39</v>
      </c>
      <c r="D56" s="107">
        <v>41609</v>
      </c>
      <c r="E56" s="108">
        <f t="shared" si="0"/>
        <v>12</v>
      </c>
      <c r="F56" s="108" t="s">
        <v>40</v>
      </c>
      <c r="G56" s="2" t="s">
        <v>46</v>
      </c>
      <c r="H56" s="2" t="s">
        <v>42</v>
      </c>
      <c r="I56" s="2" t="s">
        <v>43</v>
      </c>
      <c r="J56" s="111">
        <v>1179748.2727800002</v>
      </c>
    </row>
    <row r="57" spans="1:10">
      <c r="A57" s="2" t="s">
        <v>37</v>
      </c>
      <c r="B57" s="2" t="s">
        <v>38</v>
      </c>
      <c r="C57" s="2" t="s">
        <v>39</v>
      </c>
      <c r="D57" s="107">
        <v>41640</v>
      </c>
      <c r="E57" s="108">
        <f t="shared" si="0"/>
        <v>1</v>
      </c>
      <c r="F57" s="108" t="s">
        <v>40</v>
      </c>
      <c r="G57" s="2" t="s">
        <v>46</v>
      </c>
      <c r="H57" s="2" t="s">
        <v>42</v>
      </c>
      <c r="I57" s="2" t="s">
        <v>43</v>
      </c>
      <c r="J57" s="111">
        <v>1715087.0459799999</v>
      </c>
    </row>
    <row r="58" spans="1:10">
      <c r="A58" s="2" t="s">
        <v>37</v>
      </c>
      <c r="B58" s="2" t="s">
        <v>38</v>
      </c>
      <c r="C58" s="2" t="s">
        <v>39</v>
      </c>
      <c r="D58" s="107">
        <v>41671</v>
      </c>
      <c r="E58" s="108">
        <f t="shared" si="0"/>
        <v>2</v>
      </c>
      <c r="F58" s="108" t="s">
        <v>40</v>
      </c>
      <c r="G58" s="2" t="s">
        <v>46</v>
      </c>
      <c r="H58" s="2" t="s">
        <v>42</v>
      </c>
      <c r="I58" s="2" t="s">
        <v>43</v>
      </c>
      <c r="J58" s="111">
        <v>1518142.2933600002</v>
      </c>
    </row>
    <row r="59" spans="1:10">
      <c r="A59" s="2" t="s">
        <v>37</v>
      </c>
      <c r="B59" s="2" t="s">
        <v>38</v>
      </c>
      <c r="C59" s="2" t="s">
        <v>39</v>
      </c>
      <c r="D59" s="107">
        <v>41699</v>
      </c>
      <c r="E59" s="108">
        <f t="shared" si="0"/>
        <v>3</v>
      </c>
      <c r="F59" s="108" t="s">
        <v>40</v>
      </c>
      <c r="G59" s="2" t="s">
        <v>46</v>
      </c>
      <c r="H59" s="2" t="s">
        <v>42</v>
      </c>
      <c r="I59" s="2" t="s">
        <v>43</v>
      </c>
      <c r="J59" s="111">
        <v>1600023.58516</v>
      </c>
    </row>
    <row r="60" spans="1:10">
      <c r="A60" s="2" t="s">
        <v>37</v>
      </c>
      <c r="B60" s="2" t="s">
        <v>38</v>
      </c>
      <c r="C60" s="2" t="s">
        <v>39</v>
      </c>
      <c r="D60" s="107">
        <v>41730</v>
      </c>
      <c r="E60" s="108">
        <f t="shared" si="0"/>
        <v>4</v>
      </c>
      <c r="F60" s="108" t="s">
        <v>40</v>
      </c>
      <c r="G60" s="2" t="s">
        <v>46</v>
      </c>
      <c r="H60" s="2" t="s">
        <v>42</v>
      </c>
      <c r="I60" s="2" t="s">
        <v>43</v>
      </c>
      <c r="J60" s="111">
        <v>1169081.4812600003</v>
      </c>
    </row>
    <row r="61" spans="1:10">
      <c r="A61" s="2" t="s">
        <v>37</v>
      </c>
      <c r="B61" s="2" t="s">
        <v>38</v>
      </c>
      <c r="C61" s="2" t="s">
        <v>39</v>
      </c>
      <c r="D61" s="107">
        <v>41760</v>
      </c>
      <c r="E61" s="108">
        <f t="shared" si="0"/>
        <v>5</v>
      </c>
      <c r="F61" s="108" t="s">
        <v>40</v>
      </c>
      <c r="G61" s="2" t="s">
        <v>46</v>
      </c>
      <c r="H61" s="2" t="s">
        <v>42</v>
      </c>
      <c r="I61" s="2" t="s">
        <v>43</v>
      </c>
      <c r="J61" s="111">
        <v>1182823.2077200001</v>
      </c>
    </row>
    <row r="62" spans="1:10">
      <c r="A62" s="2" t="s">
        <v>37</v>
      </c>
      <c r="B62" s="2" t="s">
        <v>38</v>
      </c>
      <c r="C62" s="2" t="s">
        <v>39</v>
      </c>
      <c r="D62" s="107">
        <v>41791</v>
      </c>
      <c r="E62" s="108">
        <f t="shared" si="0"/>
        <v>6</v>
      </c>
      <c r="F62" s="108" t="s">
        <v>40</v>
      </c>
      <c r="G62" s="2" t="s">
        <v>46</v>
      </c>
      <c r="H62" s="2" t="s">
        <v>42</v>
      </c>
      <c r="I62" s="2" t="s">
        <v>43</v>
      </c>
      <c r="J62" s="111">
        <v>1136616.0374800002</v>
      </c>
    </row>
    <row r="63" spans="1:10">
      <c r="A63" s="2" t="s">
        <v>37</v>
      </c>
      <c r="B63" s="2" t="s">
        <v>38</v>
      </c>
      <c r="C63" s="2" t="s">
        <v>47</v>
      </c>
      <c r="D63" s="107">
        <v>41456</v>
      </c>
      <c r="E63" s="108">
        <f>MONTH(D63)</f>
        <v>7</v>
      </c>
      <c r="F63" s="108" t="s">
        <v>40</v>
      </c>
      <c r="G63" s="2" t="s">
        <v>41</v>
      </c>
      <c r="H63" s="2" t="s">
        <v>42</v>
      </c>
      <c r="I63" s="2" t="s">
        <v>43</v>
      </c>
      <c r="J63" s="111">
        <v>2406673.7462499999</v>
      </c>
    </row>
    <row r="64" spans="1:10">
      <c r="A64" s="2" t="s">
        <v>37</v>
      </c>
      <c r="B64" s="2" t="s">
        <v>38</v>
      </c>
      <c r="C64" s="2" t="s">
        <v>47</v>
      </c>
      <c r="D64" s="107">
        <v>41487</v>
      </c>
      <c r="E64" s="108">
        <f t="shared" ref="E64:E122" si="1">MONTH(D64)</f>
        <v>8</v>
      </c>
      <c r="F64" s="108" t="s">
        <v>40</v>
      </c>
      <c r="G64" s="2" t="s">
        <v>41</v>
      </c>
      <c r="H64" s="2" t="s">
        <v>42</v>
      </c>
      <c r="I64" s="2" t="s">
        <v>43</v>
      </c>
      <c r="J64" s="111">
        <v>2028377.0049999999</v>
      </c>
    </row>
    <row r="65" spans="1:10">
      <c r="A65" s="2" t="s">
        <v>37</v>
      </c>
      <c r="B65" s="2" t="s">
        <v>38</v>
      </c>
      <c r="C65" s="2" t="s">
        <v>47</v>
      </c>
      <c r="D65" s="107">
        <v>41518</v>
      </c>
      <c r="E65" s="108">
        <f t="shared" si="1"/>
        <v>9</v>
      </c>
      <c r="F65" s="108" t="s">
        <v>40</v>
      </c>
      <c r="G65" s="2" t="s">
        <v>41</v>
      </c>
      <c r="H65" s="2" t="s">
        <v>42</v>
      </c>
      <c r="I65" s="2" t="s">
        <v>43</v>
      </c>
      <c r="J65" s="111">
        <v>2241097.23875</v>
      </c>
    </row>
    <row r="66" spans="1:10">
      <c r="A66" s="2" t="s">
        <v>37</v>
      </c>
      <c r="B66" s="2" t="s">
        <v>38</v>
      </c>
      <c r="C66" s="2" t="s">
        <v>47</v>
      </c>
      <c r="D66" s="107">
        <v>41548</v>
      </c>
      <c r="E66" s="108">
        <f t="shared" si="1"/>
        <v>10</v>
      </c>
      <c r="F66" s="108" t="s">
        <v>40</v>
      </c>
      <c r="G66" s="2" t="s">
        <v>41</v>
      </c>
      <c r="H66" s="2" t="s">
        <v>42</v>
      </c>
      <c r="I66" s="2" t="s">
        <v>43</v>
      </c>
      <c r="J66" s="111">
        <v>2104393.5099999998</v>
      </c>
    </row>
    <row r="67" spans="1:10">
      <c r="A67" s="2" t="s">
        <v>37</v>
      </c>
      <c r="B67" s="2" t="s">
        <v>38</v>
      </c>
      <c r="C67" s="2" t="s">
        <v>47</v>
      </c>
      <c r="D67" s="107">
        <v>41579</v>
      </c>
      <c r="E67" s="108">
        <f t="shared" si="1"/>
        <v>11</v>
      </c>
      <c r="F67" s="108" t="s">
        <v>40</v>
      </c>
      <c r="G67" s="2" t="s">
        <v>41</v>
      </c>
      <c r="H67" s="2" t="s">
        <v>42</v>
      </c>
      <c r="I67" s="2" t="s">
        <v>43</v>
      </c>
      <c r="J67" s="111">
        <v>1921236.2224999999</v>
      </c>
    </row>
    <row r="68" spans="1:10">
      <c r="A68" s="2" t="s">
        <v>37</v>
      </c>
      <c r="B68" s="2" t="s">
        <v>38</v>
      </c>
      <c r="C68" s="2" t="s">
        <v>47</v>
      </c>
      <c r="D68" s="107">
        <v>41609</v>
      </c>
      <c r="E68" s="108">
        <f t="shared" si="1"/>
        <v>12</v>
      </c>
      <c r="F68" s="108" t="s">
        <v>40</v>
      </c>
      <c r="G68" s="2" t="s">
        <v>41</v>
      </c>
      <c r="H68" s="2" t="s">
        <v>42</v>
      </c>
      <c r="I68" s="2" t="s">
        <v>43</v>
      </c>
      <c r="J68" s="111">
        <v>2161522.17</v>
      </c>
    </row>
    <row r="69" spans="1:10">
      <c r="A69" s="2" t="s">
        <v>37</v>
      </c>
      <c r="B69" s="2" t="s">
        <v>38</v>
      </c>
      <c r="C69" s="2" t="s">
        <v>47</v>
      </c>
      <c r="D69" s="107">
        <v>41640</v>
      </c>
      <c r="E69" s="108">
        <f t="shared" si="1"/>
        <v>1</v>
      </c>
      <c r="F69" s="108" t="s">
        <v>40</v>
      </c>
      <c r="G69" s="2" t="s">
        <v>41</v>
      </c>
      <c r="H69" s="2" t="s">
        <v>42</v>
      </c>
      <c r="I69" s="2" t="s">
        <v>43</v>
      </c>
      <c r="J69" s="111">
        <v>3104730.2250000001</v>
      </c>
    </row>
    <row r="70" spans="1:10">
      <c r="A70" s="2" t="s">
        <v>37</v>
      </c>
      <c r="B70" s="2" t="s">
        <v>38</v>
      </c>
      <c r="C70" s="2" t="s">
        <v>47</v>
      </c>
      <c r="D70" s="107">
        <v>41671</v>
      </c>
      <c r="E70" s="108">
        <f t="shared" si="1"/>
        <v>2</v>
      </c>
      <c r="F70" s="108" t="s">
        <v>40</v>
      </c>
      <c r="G70" s="2" t="s">
        <v>41</v>
      </c>
      <c r="H70" s="2" t="s">
        <v>42</v>
      </c>
      <c r="I70" s="2" t="s">
        <v>43</v>
      </c>
      <c r="J70" s="111">
        <v>2116798.7124999999</v>
      </c>
    </row>
    <row r="71" spans="1:10">
      <c r="A71" s="2" t="s">
        <v>37</v>
      </c>
      <c r="B71" s="2" t="s">
        <v>38</v>
      </c>
      <c r="C71" s="2" t="s">
        <v>47</v>
      </c>
      <c r="D71" s="107">
        <v>41699</v>
      </c>
      <c r="E71" s="108">
        <f t="shared" si="1"/>
        <v>3</v>
      </c>
      <c r="F71" s="108" t="s">
        <v>40</v>
      </c>
      <c r="G71" s="2" t="s">
        <v>41</v>
      </c>
      <c r="H71" s="2" t="s">
        <v>42</v>
      </c>
      <c r="I71" s="2" t="s">
        <v>43</v>
      </c>
      <c r="J71" s="111">
        <v>2728427.88625</v>
      </c>
    </row>
    <row r="72" spans="1:10">
      <c r="A72" s="2" t="s">
        <v>37</v>
      </c>
      <c r="B72" s="2" t="s">
        <v>38</v>
      </c>
      <c r="C72" s="2" t="s">
        <v>47</v>
      </c>
      <c r="D72" s="107">
        <v>41730</v>
      </c>
      <c r="E72" s="108">
        <f t="shared" si="1"/>
        <v>4</v>
      </c>
      <c r="F72" s="108" t="s">
        <v>40</v>
      </c>
      <c r="G72" s="2" t="s">
        <v>41</v>
      </c>
      <c r="H72" s="2" t="s">
        <v>42</v>
      </c>
      <c r="I72" s="2" t="s">
        <v>43</v>
      </c>
      <c r="J72" s="111">
        <v>2259504.8675000002</v>
      </c>
    </row>
    <row r="73" spans="1:10">
      <c r="A73" s="2" t="s">
        <v>37</v>
      </c>
      <c r="B73" s="2" t="s">
        <v>38</v>
      </c>
      <c r="C73" s="2" t="s">
        <v>47</v>
      </c>
      <c r="D73" s="107">
        <v>41760</v>
      </c>
      <c r="E73" s="108">
        <f t="shared" si="1"/>
        <v>5</v>
      </c>
      <c r="F73" s="108" t="s">
        <v>40</v>
      </c>
      <c r="G73" s="2" t="s">
        <v>41</v>
      </c>
      <c r="H73" s="2" t="s">
        <v>42</v>
      </c>
      <c r="I73" s="2" t="s">
        <v>43</v>
      </c>
      <c r="J73" s="111">
        <v>2031569.2350000001</v>
      </c>
    </row>
    <row r="74" spans="1:10">
      <c r="A74" s="2" t="s">
        <v>37</v>
      </c>
      <c r="B74" s="2" t="s">
        <v>38</v>
      </c>
      <c r="C74" s="2" t="s">
        <v>47</v>
      </c>
      <c r="D74" s="107">
        <v>41791</v>
      </c>
      <c r="E74" s="108">
        <f t="shared" si="1"/>
        <v>6</v>
      </c>
      <c r="F74" s="108" t="s">
        <v>40</v>
      </c>
      <c r="G74" s="2" t="s">
        <v>41</v>
      </c>
      <c r="H74" s="2" t="s">
        <v>42</v>
      </c>
      <c r="I74" s="2" t="s">
        <v>43</v>
      </c>
      <c r="J74" s="111">
        <v>2245023.2324999999</v>
      </c>
    </row>
    <row r="75" spans="1:10">
      <c r="A75" s="2" t="s">
        <v>37</v>
      </c>
      <c r="B75" s="2" t="s">
        <v>38</v>
      </c>
      <c r="C75" s="2" t="s">
        <v>47</v>
      </c>
      <c r="D75" s="107">
        <v>41456</v>
      </c>
      <c r="E75" s="108">
        <f t="shared" si="1"/>
        <v>7</v>
      </c>
      <c r="F75" s="108" t="s">
        <v>40</v>
      </c>
      <c r="G75" s="2" t="s">
        <v>41</v>
      </c>
      <c r="H75" s="2" t="s">
        <v>44</v>
      </c>
      <c r="I75" s="2" t="s">
        <v>43</v>
      </c>
      <c r="J75" s="111">
        <v>4813347.4924999997</v>
      </c>
    </row>
    <row r="76" spans="1:10">
      <c r="A76" s="2" t="s">
        <v>37</v>
      </c>
      <c r="B76" s="2" t="s">
        <v>38</v>
      </c>
      <c r="C76" s="2" t="s">
        <v>47</v>
      </c>
      <c r="D76" s="107">
        <v>41487</v>
      </c>
      <c r="E76" s="108">
        <f t="shared" si="1"/>
        <v>8</v>
      </c>
      <c r="F76" s="108" t="s">
        <v>40</v>
      </c>
      <c r="G76" s="2" t="s">
        <v>41</v>
      </c>
      <c r="H76" s="2" t="s">
        <v>44</v>
      </c>
      <c r="I76" s="2" t="s">
        <v>43</v>
      </c>
      <c r="J76" s="111">
        <v>4056754.01</v>
      </c>
    </row>
    <row r="77" spans="1:10">
      <c r="A77" s="2" t="s">
        <v>37</v>
      </c>
      <c r="B77" s="2" t="s">
        <v>38</v>
      </c>
      <c r="C77" s="2" t="s">
        <v>47</v>
      </c>
      <c r="D77" s="107">
        <v>41518</v>
      </c>
      <c r="E77" s="108">
        <f t="shared" si="1"/>
        <v>9</v>
      </c>
      <c r="F77" s="108" t="s">
        <v>40</v>
      </c>
      <c r="G77" s="2" t="s">
        <v>41</v>
      </c>
      <c r="H77" s="2" t="s">
        <v>44</v>
      </c>
      <c r="I77" s="2" t="s">
        <v>43</v>
      </c>
      <c r="J77" s="111">
        <v>4482194.4775</v>
      </c>
    </row>
    <row r="78" spans="1:10">
      <c r="A78" s="2" t="s">
        <v>37</v>
      </c>
      <c r="B78" s="2" t="s">
        <v>38</v>
      </c>
      <c r="C78" s="2" t="s">
        <v>47</v>
      </c>
      <c r="D78" s="107">
        <v>41548</v>
      </c>
      <c r="E78" s="108">
        <f t="shared" si="1"/>
        <v>10</v>
      </c>
      <c r="F78" s="108" t="s">
        <v>40</v>
      </c>
      <c r="G78" s="2" t="s">
        <v>41</v>
      </c>
      <c r="H78" s="2" t="s">
        <v>44</v>
      </c>
      <c r="I78" s="2" t="s">
        <v>43</v>
      </c>
      <c r="J78" s="111">
        <v>4208787.0199999996</v>
      </c>
    </row>
    <row r="79" spans="1:10">
      <c r="A79" s="2" t="s">
        <v>37</v>
      </c>
      <c r="B79" s="2" t="s">
        <v>38</v>
      </c>
      <c r="C79" s="2" t="s">
        <v>47</v>
      </c>
      <c r="D79" s="107">
        <v>41579</v>
      </c>
      <c r="E79" s="108">
        <f t="shared" si="1"/>
        <v>11</v>
      </c>
      <c r="F79" s="108" t="s">
        <v>40</v>
      </c>
      <c r="G79" s="2" t="s">
        <v>41</v>
      </c>
      <c r="H79" s="2" t="s">
        <v>44</v>
      </c>
      <c r="I79" s="2" t="s">
        <v>43</v>
      </c>
      <c r="J79" s="111">
        <v>3842472.4449999998</v>
      </c>
    </row>
    <row r="80" spans="1:10">
      <c r="A80" s="2" t="s">
        <v>37</v>
      </c>
      <c r="B80" s="2" t="s">
        <v>38</v>
      </c>
      <c r="C80" s="2" t="s">
        <v>47</v>
      </c>
      <c r="D80" s="107">
        <v>41609</v>
      </c>
      <c r="E80" s="108">
        <f t="shared" si="1"/>
        <v>12</v>
      </c>
      <c r="F80" s="108" t="s">
        <v>40</v>
      </c>
      <c r="G80" s="2" t="s">
        <v>41</v>
      </c>
      <c r="H80" s="2" t="s">
        <v>44</v>
      </c>
      <c r="I80" s="2" t="s">
        <v>43</v>
      </c>
      <c r="J80" s="111">
        <v>4323044.34</v>
      </c>
    </row>
    <row r="81" spans="1:10">
      <c r="A81" s="2" t="s">
        <v>37</v>
      </c>
      <c r="B81" s="2" t="s">
        <v>38</v>
      </c>
      <c r="C81" s="2" t="s">
        <v>47</v>
      </c>
      <c r="D81" s="107">
        <v>41640</v>
      </c>
      <c r="E81" s="108">
        <f t="shared" si="1"/>
        <v>1</v>
      </c>
      <c r="F81" s="108" t="s">
        <v>40</v>
      </c>
      <c r="G81" s="2" t="s">
        <v>41</v>
      </c>
      <c r="H81" s="2" t="s">
        <v>44</v>
      </c>
      <c r="I81" s="2" t="s">
        <v>43</v>
      </c>
      <c r="J81" s="111">
        <v>6209460.4500000002</v>
      </c>
    </row>
    <row r="82" spans="1:10">
      <c r="A82" s="2" t="s">
        <v>37</v>
      </c>
      <c r="B82" s="2" t="s">
        <v>38</v>
      </c>
      <c r="C82" s="2" t="s">
        <v>47</v>
      </c>
      <c r="D82" s="107">
        <v>41671</v>
      </c>
      <c r="E82" s="108">
        <f t="shared" si="1"/>
        <v>2</v>
      </c>
      <c r="F82" s="108" t="s">
        <v>40</v>
      </c>
      <c r="G82" s="2" t="s">
        <v>41</v>
      </c>
      <c r="H82" s="2" t="s">
        <v>44</v>
      </c>
      <c r="I82" s="2" t="s">
        <v>43</v>
      </c>
      <c r="J82" s="111">
        <v>4633597.4249999998</v>
      </c>
    </row>
    <row r="83" spans="1:10">
      <c r="A83" s="2" t="s">
        <v>37</v>
      </c>
      <c r="B83" s="2" t="s">
        <v>38</v>
      </c>
      <c r="C83" s="2" t="s">
        <v>47</v>
      </c>
      <c r="D83" s="107">
        <v>41699</v>
      </c>
      <c r="E83" s="108">
        <f t="shared" si="1"/>
        <v>3</v>
      </c>
      <c r="F83" s="108" t="s">
        <v>40</v>
      </c>
      <c r="G83" s="2" t="s">
        <v>41</v>
      </c>
      <c r="H83" s="2" t="s">
        <v>44</v>
      </c>
      <c r="I83" s="2" t="s">
        <v>43</v>
      </c>
      <c r="J83" s="111">
        <v>5456855.7725</v>
      </c>
    </row>
    <row r="84" spans="1:10">
      <c r="A84" s="2" t="s">
        <v>37</v>
      </c>
      <c r="B84" s="2" t="s">
        <v>38</v>
      </c>
      <c r="C84" s="2" t="s">
        <v>47</v>
      </c>
      <c r="D84" s="107">
        <v>41730</v>
      </c>
      <c r="E84" s="108">
        <f t="shared" si="1"/>
        <v>4</v>
      </c>
      <c r="F84" s="108" t="s">
        <v>40</v>
      </c>
      <c r="G84" s="2" t="s">
        <v>41</v>
      </c>
      <c r="H84" s="2" t="s">
        <v>44</v>
      </c>
      <c r="I84" s="2" t="s">
        <v>43</v>
      </c>
      <c r="J84" s="111">
        <v>4519009.7350000003</v>
      </c>
    </row>
    <row r="85" spans="1:10">
      <c r="A85" s="2" t="s">
        <v>37</v>
      </c>
      <c r="B85" s="2" t="s">
        <v>38</v>
      </c>
      <c r="C85" s="2" t="s">
        <v>47</v>
      </c>
      <c r="D85" s="107">
        <v>41760</v>
      </c>
      <c r="E85" s="108">
        <f t="shared" si="1"/>
        <v>5</v>
      </c>
      <c r="F85" s="108" t="s">
        <v>40</v>
      </c>
      <c r="G85" s="2" t="s">
        <v>41</v>
      </c>
      <c r="H85" s="2" t="s">
        <v>44</v>
      </c>
      <c r="I85" s="2" t="s">
        <v>43</v>
      </c>
      <c r="J85" s="111">
        <v>4063138.47</v>
      </c>
    </row>
    <row r="86" spans="1:10">
      <c r="A86" s="2" t="s">
        <v>37</v>
      </c>
      <c r="B86" s="2" t="s">
        <v>38</v>
      </c>
      <c r="C86" s="2" t="s">
        <v>47</v>
      </c>
      <c r="D86" s="107">
        <v>41791</v>
      </c>
      <c r="E86" s="108">
        <f t="shared" si="1"/>
        <v>6</v>
      </c>
      <c r="F86" s="108" t="s">
        <v>40</v>
      </c>
      <c r="G86" s="2" t="s">
        <v>41</v>
      </c>
      <c r="H86" s="2" t="s">
        <v>44</v>
      </c>
      <c r="I86" s="2" t="s">
        <v>43</v>
      </c>
      <c r="J86" s="111">
        <v>4490046.4649999999</v>
      </c>
    </row>
    <row r="87" spans="1:10">
      <c r="A87" s="2" t="s">
        <v>37</v>
      </c>
      <c r="B87" s="2" t="s">
        <v>38</v>
      </c>
      <c r="C87" s="2" t="s">
        <v>47</v>
      </c>
      <c r="D87" s="107">
        <v>41456</v>
      </c>
      <c r="E87" s="108">
        <f t="shared" si="1"/>
        <v>7</v>
      </c>
      <c r="F87" s="108" t="s">
        <v>40</v>
      </c>
      <c r="G87" s="2" t="s">
        <v>45</v>
      </c>
      <c r="H87" s="2" t="s">
        <v>42</v>
      </c>
      <c r="I87" s="2" t="s">
        <v>43</v>
      </c>
      <c r="J87" s="111">
        <v>2117872.8966999999</v>
      </c>
    </row>
    <row r="88" spans="1:10">
      <c r="A88" s="2" t="s">
        <v>37</v>
      </c>
      <c r="B88" s="2" t="s">
        <v>38</v>
      </c>
      <c r="C88" s="2" t="s">
        <v>47</v>
      </c>
      <c r="D88" s="107">
        <v>41487</v>
      </c>
      <c r="E88" s="108">
        <f t="shared" si="1"/>
        <v>8</v>
      </c>
      <c r="F88" s="108" t="s">
        <v>40</v>
      </c>
      <c r="G88" s="2" t="s">
        <v>45</v>
      </c>
      <c r="H88" s="2" t="s">
        <v>42</v>
      </c>
      <c r="I88" s="2" t="s">
        <v>43</v>
      </c>
      <c r="J88" s="111">
        <v>1784971.7644</v>
      </c>
    </row>
    <row r="89" spans="1:10">
      <c r="A89" s="2" t="s">
        <v>37</v>
      </c>
      <c r="B89" s="2" t="s">
        <v>38</v>
      </c>
      <c r="C89" s="2" t="s">
        <v>47</v>
      </c>
      <c r="D89" s="107">
        <v>41518</v>
      </c>
      <c r="E89" s="108">
        <f t="shared" si="1"/>
        <v>9</v>
      </c>
      <c r="F89" s="108" t="s">
        <v>40</v>
      </c>
      <c r="G89" s="2" t="s">
        <v>45</v>
      </c>
      <c r="H89" s="2" t="s">
        <v>42</v>
      </c>
      <c r="I89" s="2" t="s">
        <v>43</v>
      </c>
      <c r="J89" s="111">
        <v>1972165.5701000001</v>
      </c>
    </row>
    <row r="90" spans="1:10">
      <c r="A90" s="2" t="s">
        <v>37</v>
      </c>
      <c r="B90" s="2" t="s">
        <v>38</v>
      </c>
      <c r="C90" s="2" t="s">
        <v>47</v>
      </c>
      <c r="D90" s="107">
        <v>41548</v>
      </c>
      <c r="E90" s="108">
        <f t="shared" si="1"/>
        <v>10</v>
      </c>
      <c r="F90" s="108" t="s">
        <v>40</v>
      </c>
      <c r="G90" s="2" t="s">
        <v>45</v>
      </c>
      <c r="H90" s="2" t="s">
        <v>42</v>
      </c>
      <c r="I90" s="2" t="s">
        <v>43</v>
      </c>
      <c r="J90" s="111">
        <v>1851866.2887999997</v>
      </c>
    </row>
    <row r="91" spans="1:10">
      <c r="A91" s="2" t="s">
        <v>37</v>
      </c>
      <c r="B91" s="2" t="s">
        <v>38</v>
      </c>
      <c r="C91" s="2" t="s">
        <v>47</v>
      </c>
      <c r="D91" s="107">
        <v>41579</v>
      </c>
      <c r="E91" s="108">
        <f t="shared" si="1"/>
        <v>11</v>
      </c>
      <c r="F91" s="108" t="s">
        <v>40</v>
      </c>
      <c r="G91" s="2" t="s">
        <v>45</v>
      </c>
      <c r="H91" s="2" t="s">
        <v>42</v>
      </c>
      <c r="I91" s="2" t="s">
        <v>43</v>
      </c>
      <c r="J91" s="111">
        <v>1690687.8758</v>
      </c>
    </row>
    <row r="92" spans="1:10">
      <c r="A92" s="2" t="s">
        <v>37</v>
      </c>
      <c r="B92" s="2" t="s">
        <v>38</v>
      </c>
      <c r="C92" s="2" t="s">
        <v>47</v>
      </c>
      <c r="D92" s="107">
        <v>41609</v>
      </c>
      <c r="E92" s="108">
        <f t="shared" si="1"/>
        <v>12</v>
      </c>
      <c r="F92" s="108" t="s">
        <v>40</v>
      </c>
      <c r="G92" s="2" t="s">
        <v>45</v>
      </c>
      <c r="H92" s="2" t="s">
        <v>42</v>
      </c>
      <c r="I92" s="2" t="s">
        <v>43</v>
      </c>
      <c r="J92" s="111">
        <v>1902139.5096</v>
      </c>
    </row>
    <row r="93" spans="1:10">
      <c r="A93" s="2" t="s">
        <v>37</v>
      </c>
      <c r="B93" s="2" t="s">
        <v>38</v>
      </c>
      <c r="C93" s="2" t="s">
        <v>47</v>
      </c>
      <c r="D93" s="107">
        <v>41640</v>
      </c>
      <c r="E93" s="108">
        <f t="shared" si="1"/>
        <v>1</v>
      </c>
      <c r="F93" s="108" t="s">
        <v>40</v>
      </c>
      <c r="G93" s="2" t="s">
        <v>45</v>
      </c>
      <c r="H93" s="2" t="s">
        <v>42</v>
      </c>
      <c r="I93" s="2" t="s">
        <v>43</v>
      </c>
      <c r="J93" s="111">
        <v>2732162.5980000002</v>
      </c>
    </row>
    <row r="94" spans="1:10">
      <c r="A94" s="2" t="s">
        <v>37</v>
      </c>
      <c r="B94" s="2" t="s">
        <v>38</v>
      </c>
      <c r="C94" s="2" t="s">
        <v>47</v>
      </c>
      <c r="D94" s="107">
        <v>41671</v>
      </c>
      <c r="E94" s="108">
        <f t="shared" si="1"/>
        <v>2</v>
      </c>
      <c r="F94" s="108" t="s">
        <v>40</v>
      </c>
      <c r="G94" s="2" t="s">
        <v>45</v>
      </c>
      <c r="H94" s="2" t="s">
        <v>42</v>
      </c>
      <c r="I94" s="2" t="s">
        <v>43</v>
      </c>
      <c r="J94" s="111">
        <v>2478782.8670000001</v>
      </c>
    </row>
    <row r="95" spans="1:10">
      <c r="A95" s="2" t="s">
        <v>37</v>
      </c>
      <c r="B95" s="2" t="s">
        <v>38</v>
      </c>
      <c r="C95" s="2" t="s">
        <v>47</v>
      </c>
      <c r="D95" s="107">
        <v>41699</v>
      </c>
      <c r="E95" s="108">
        <f t="shared" si="1"/>
        <v>3</v>
      </c>
      <c r="F95" s="108" t="s">
        <v>40</v>
      </c>
      <c r="G95" s="2" t="s">
        <v>45</v>
      </c>
      <c r="H95" s="2" t="s">
        <v>42</v>
      </c>
      <c r="I95" s="2" t="s">
        <v>43</v>
      </c>
      <c r="J95" s="111">
        <v>2401016.5399000002</v>
      </c>
    </row>
    <row r="96" spans="1:10">
      <c r="A96" s="2" t="s">
        <v>37</v>
      </c>
      <c r="B96" s="2" t="s">
        <v>38</v>
      </c>
      <c r="C96" s="2" t="s">
        <v>47</v>
      </c>
      <c r="D96" s="107">
        <v>41730</v>
      </c>
      <c r="E96" s="108">
        <f t="shared" si="1"/>
        <v>4</v>
      </c>
      <c r="F96" s="108" t="s">
        <v>40</v>
      </c>
      <c r="G96" s="2" t="s">
        <v>45</v>
      </c>
      <c r="H96" s="2" t="s">
        <v>42</v>
      </c>
      <c r="I96" s="2" t="s">
        <v>43</v>
      </c>
      <c r="J96" s="111">
        <v>1988364.2834000001</v>
      </c>
    </row>
    <row r="97" spans="1:10">
      <c r="A97" s="2" t="s">
        <v>37</v>
      </c>
      <c r="B97" s="2" t="s">
        <v>38</v>
      </c>
      <c r="C97" s="2" t="s">
        <v>47</v>
      </c>
      <c r="D97" s="107">
        <v>41760</v>
      </c>
      <c r="E97" s="108">
        <f t="shared" si="1"/>
        <v>5</v>
      </c>
      <c r="F97" s="108" t="s">
        <v>40</v>
      </c>
      <c r="G97" s="2" t="s">
        <v>45</v>
      </c>
      <c r="H97" s="2" t="s">
        <v>42</v>
      </c>
      <c r="I97" s="2" t="s">
        <v>43</v>
      </c>
      <c r="J97" s="111">
        <v>1787780.9268</v>
      </c>
    </row>
    <row r="98" spans="1:10">
      <c r="A98" s="2" t="s">
        <v>37</v>
      </c>
      <c r="B98" s="2" t="s">
        <v>38</v>
      </c>
      <c r="C98" s="2" t="s">
        <v>47</v>
      </c>
      <c r="D98" s="107">
        <v>41791</v>
      </c>
      <c r="E98" s="108">
        <f t="shared" si="1"/>
        <v>6</v>
      </c>
      <c r="F98" s="108" t="s">
        <v>40</v>
      </c>
      <c r="G98" s="2" t="s">
        <v>45</v>
      </c>
      <c r="H98" s="2" t="s">
        <v>42</v>
      </c>
      <c r="I98" s="2" t="s">
        <v>43</v>
      </c>
      <c r="J98" s="111">
        <v>1975620.4446</v>
      </c>
    </row>
    <row r="99" spans="1:10">
      <c r="A99" s="2" t="s">
        <v>37</v>
      </c>
      <c r="B99" s="2" t="s">
        <v>38</v>
      </c>
      <c r="C99" s="2" t="s">
        <v>47</v>
      </c>
      <c r="D99" s="107">
        <v>41456</v>
      </c>
      <c r="E99" s="108">
        <f t="shared" si="1"/>
        <v>7</v>
      </c>
      <c r="F99" s="108" t="s">
        <v>40</v>
      </c>
      <c r="G99" s="2" t="s">
        <v>45</v>
      </c>
      <c r="H99" s="2" t="s">
        <v>44</v>
      </c>
      <c r="I99" s="2" t="s">
        <v>43</v>
      </c>
      <c r="J99" s="111">
        <v>3850677.9939999999</v>
      </c>
    </row>
    <row r="100" spans="1:10">
      <c r="A100" s="2" t="s">
        <v>37</v>
      </c>
      <c r="B100" s="2" t="s">
        <v>38</v>
      </c>
      <c r="C100" s="2" t="s">
        <v>47</v>
      </c>
      <c r="D100" s="107">
        <v>41487</v>
      </c>
      <c r="E100" s="108">
        <f t="shared" si="1"/>
        <v>8</v>
      </c>
      <c r="F100" s="108" t="s">
        <v>40</v>
      </c>
      <c r="G100" s="2" t="s">
        <v>45</v>
      </c>
      <c r="H100" s="2" t="s">
        <v>44</v>
      </c>
      <c r="I100" s="2" t="s">
        <v>43</v>
      </c>
      <c r="J100" s="111">
        <v>3245403.2080000001</v>
      </c>
    </row>
    <row r="101" spans="1:10">
      <c r="A101" s="2" t="s">
        <v>37</v>
      </c>
      <c r="B101" s="2" t="s">
        <v>38</v>
      </c>
      <c r="C101" s="2" t="s">
        <v>47</v>
      </c>
      <c r="D101" s="107">
        <v>41518</v>
      </c>
      <c r="E101" s="108">
        <f t="shared" si="1"/>
        <v>9</v>
      </c>
      <c r="F101" s="108" t="s">
        <v>40</v>
      </c>
      <c r="G101" s="2" t="s">
        <v>45</v>
      </c>
      <c r="H101" s="2" t="s">
        <v>44</v>
      </c>
      <c r="I101" s="2" t="s">
        <v>43</v>
      </c>
      <c r="J101" s="111">
        <v>3585755.5820000004</v>
      </c>
    </row>
    <row r="102" spans="1:10">
      <c r="A102" s="2" t="s">
        <v>37</v>
      </c>
      <c r="B102" s="2" t="s">
        <v>38</v>
      </c>
      <c r="C102" s="2" t="s">
        <v>47</v>
      </c>
      <c r="D102" s="107">
        <v>41548</v>
      </c>
      <c r="E102" s="108">
        <f t="shared" si="1"/>
        <v>10</v>
      </c>
      <c r="F102" s="108" t="s">
        <v>40</v>
      </c>
      <c r="G102" s="2" t="s">
        <v>45</v>
      </c>
      <c r="H102" s="2" t="s">
        <v>44</v>
      </c>
      <c r="I102" s="2" t="s">
        <v>43</v>
      </c>
      <c r="J102" s="111">
        <v>3367029.6159999999</v>
      </c>
    </row>
    <row r="103" spans="1:10">
      <c r="A103" s="2" t="s">
        <v>37</v>
      </c>
      <c r="B103" s="2" t="s">
        <v>38</v>
      </c>
      <c r="C103" s="2" t="s">
        <v>47</v>
      </c>
      <c r="D103" s="107">
        <v>41579</v>
      </c>
      <c r="E103" s="108">
        <f t="shared" si="1"/>
        <v>11</v>
      </c>
      <c r="F103" s="108" t="s">
        <v>40</v>
      </c>
      <c r="G103" s="2" t="s">
        <v>45</v>
      </c>
      <c r="H103" s="2" t="s">
        <v>44</v>
      </c>
      <c r="I103" s="2" t="s">
        <v>43</v>
      </c>
      <c r="J103" s="111">
        <v>3073977.9560000002</v>
      </c>
    </row>
    <row r="104" spans="1:10">
      <c r="A104" s="2" t="s">
        <v>37</v>
      </c>
      <c r="B104" s="2" t="s">
        <v>38</v>
      </c>
      <c r="C104" s="2" t="s">
        <v>47</v>
      </c>
      <c r="D104" s="107">
        <v>41609</v>
      </c>
      <c r="E104" s="108">
        <f t="shared" si="1"/>
        <v>12</v>
      </c>
      <c r="F104" s="108" t="s">
        <v>40</v>
      </c>
      <c r="G104" s="2" t="s">
        <v>45</v>
      </c>
      <c r="H104" s="2" t="s">
        <v>44</v>
      </c>
      <c r="I104" s="2" t="s">
        <v>43</v>
      </c>
      <c r="J104" s="111">
        <v>3458435.4720000001</v>
      </c>
    </row>
    <row r="105" spans="1:10">
      <c r="A105" s="2" t="s">
        <v>37</v>
      </c>
      <c r="B105" s="2" t="s">
        <v>38</v>
      </c>
      <c r="C105" s="2" t="s">
        <v>47</v>
      </c>
      <c r="D105" s="107">
        <v>41640</v>
      </c>
      <c r="E105" s="108">
        <f t="shared" si="1"/>
        <v>1</v>
      </c>
      <c r="F105" s="108" t="s">
        <v>40</v>
      </c>
      <c r="G105" s="2" t="s">
        <v>45</v>
      </c>
      <c r="H105" s="2" t="s">
        <v>44</v>
      </c>
      <c r="I105" s="2" t="s">
        <v>43</v>
      </c>
      <c r="J105" s="111">
        <v>4967568.3600000003</v>
      </c>
    </row>
    <row r="106" spans="1:10">
      <c r="A106" s="2" t="s">
        <v>37</v>
      </c>
      <c r="B106" s="2" t="s">
        <v>38</v>
      </c>
      <c r="C106" s="2" t="s">
        <v>47</v>
      </c>
      <c r="D106" s="107">
        <v>41671</v>
      </c>
      <c r="E106" s="108">
        <f t="shared" si="1"/>
        <v>2</v>
      </c>
      <c r="F106" s="108" t="s">
        <v>40</v>
      </c>
      <c r="G106" s="2" t="s">
        <v>45</v>
      </c>
      <c r="H106" s="2" t="s">
        <v>44</v>
      </c>
      <c r="I106" s="2" t="s">
        <v>43</v>
      </c>
      <c r="J106" s="111">
        <v>4506877.9400000004</v>
      </c>
    </row>
    <row r="107" spans="1:10">
      <c r="A107" s="2" t="s">
        <v>37</v>
      </c>
      <c r="B107" s="2" t="s">
        <v>38</v>
      </c>
      <c r="C107" s="2" t="s">
        <v>47</v>
      </c>
      <c r="D107" s="107">
        <v>41699</v>
      </c>
      <c r="E107" s="108">
        <f t="shared" si="1"/>
        <v>3</v>
      </c>
      <c r="F107" s="108" t="s">
        <v>40</v>
      </c>
      <c r="G107" s="2" t="s">
        <v>45</v>
      </c>
      <c r="H107" s="2" t="s">
        <v>44</v>
      </c>
      <c r="I107" s="2" t="s">
        <v>43</v>
      </c>
      <c r="J107" s="111">
        <v>4365484.6179999998</v>
      </c>
    </row>
    <row r="108" spans="1:10">
      <c r="A108" s="2" t="s">
        <v>37</v>
      </c>
      <c r="B108" s="2" t="s">
        <v>38</v>
      </c>
      <c r="C108" s="2" t="s">
        <v>47</v>
      </c>
      <c r="D108" s="107">
        <v>41730</v>
      </c>
      <c r="E108" s="108">
        <f t="shared" si="1"/>
        <v>4</v>
      </c>
      <c r="F108" s="108" t="s">
        <v>40</v>
      </c>
      <c r="G108" s="2" t="s">
        <v>45</v>
      </c>
      <c r="H108" s="2" t="s">
        <v>44</v>
      </c>
      <c r="I108" s="2" t="s">
        <v>43</v>
      </c>
      <c r="J108" s="111">
        <v>4615207.7879999997</v>
      </c>
    </row>
    <row r="109" spans="1:10">
      <c r="A109" s="2" t="s">
        <v>37</v>
      </c>
      <c r="B109" s="2" t="s">
        <v>38</v>
      </c>
      <c r="C109" s="2" t="s">
        <v>47</v>
      </c>
      <c r="D109" s="107">
        <v>41760</v>
      </c>
      <c r="E109" s="108">
        <f t="shared" si="1"/>
        <v>5</v>
      </c>
      <c r="F109" s="108" t="s">
        <v>40</v>
      </c>
      <c r="G109" s="2" t="s">
        <v>45</v>
      </c>
      <c r="H109" s="2" t="s">
        <v>44</v>
      </c>
      <c r="I109" s="2" t="s">
        <v>43</v>
      </c>
      <c r="J109" s="111">
        <v>3250510.7760000005</v>
      </c>
    </row>
    <row r="110" spans="1:10">
      <c r="A110" s="2" t="s">
        <v>37</v>
      </c>
      <c r="B110" s="2" t="s">
        <v>38</v>
      </c>
      <c r="C110" s="2" t="s">
        <v>47</v>
      </c>
      <c r="D110" s="107">
        <v>41791</v>
      </c>
      <c r="E110" s="108">
        <f t="shared" si="1"/>
        <v>6</v>
      </c>
      <c r="F110" s="108" t="s">
        <v>40</v>
      </c>
      <c r="G110" s="2" t="s">
        <v>45</v>
      </c>
      <c r="H110" s="2" t="s">
        <v>44</v>
      </c>
      <c r="I110" s="2" t="s">
        <v>43</v>
      </c>
      <c r="J110" s="111">
        <v>3592037.1720000003</v>
      </c>
    </row>
    <row r="111" spans="1:10">
      <c r="A111" s="2" t="s">
        <v>37</v>
      </c>
      <c r="B111" s="2" t="s">
        <v>38</v>
      </c>
      <c r="C111" s="2" t="s">
        <v>47</v>
      </c>
      <c r="D111" s="107">
        <v>41456</v>
      </c>
      <c r="E111" s="108">
        <f t="shared" si="1"/>
        <v>7</v>
      </c>
      <c r="F111" s="108" t="s">
        <v>40</v>
      </c>
      <c r="G111" s="2" t="s">
        <v>46</v>
      </c>
      <c r="H111" s="2" t="s">
        <v>42</v>
      </c>
      <c r="I111" s="2" t="s">
        <v>43</v>
      </c>
      <c r="J111" s="111">
        <v>4139478.8435499985</v>
      </c>
    </row>
    <row r="112" spans="1:10">
      <c r="A112" s="2" t="s">
        <v>37</v>
      </c>
      <c r="B112" s="2" t="s">
        <v>38</v>
      </c>
      <c r="C112" s="2" t="s">
        <v>47</v>
      </c>
      <c r="D112" s="107">
        <v>41487</v>
      </c>
      <c r="E112" s="108">
        <f t="shared" si="1"/>
        <v>8</v>
      </c>
      <c r="F112" s="108" t="s">
        <v>40</v>
      </c>
      <c r="G112" s="2" t="s">
        <v>46</v>
      </c>
      <c r="H112" s="2" t="s">
        <v>42</v>
      </c>
      <c r="I112" s="2" t="s">
        <v>43</v>
      </c>
      <c r="J112" s="111">
        <v>3488808.4485999988</v>
      </c>
    </row>
    <row r="113" spans="1:10">
      <c r="A113" s="2" t="s">
        <v>37</v>
      </c>
      <c r="B113" s="2" t="s">
        <v>38</v>
      </c>
      <c r="C113" s="2" t="s">
        <v>47</v>
      </c>
      <c r="D113" s="107">
        <v>41518</v>
      </c>
      <c r="E113" s="108">
        <f t="shared" si="1"/>
        <v>9</v>
      </c>
      <c r="F113" s="108" t="s">
        <v>40</v>
      </c>
      <c r="G113" s="2" t="s">
        <v>46</v>
      </c>
      <c r="H113" s="2" t="s">
        <v>42</v>
      </c>
      <c r="I113" s="2" t="s">
        <v>43</v>
      </c>
      <c r="J113" s="111">
        <v>3854687.2506499989</v>
      </c>
    </row>
    <row r="114" spans="1:10">
      <c r="A114" s="2" t="s">
        <v>37</v>
      </c>
      <c r="B114" s="2" t="s">
        <v>38</v>
      </c>
      <c r="C114" s="2" t="s">
        <v>47</v>
      </c>
      <c r="D114" s="107">
        <v>41548</v>
      </c>
      <c r="E114" s="108">
        <f t="shared" si="1"/>
        <v>10</v>
      </c>
      <c r="F114" s="108" t="s">
        <v>40</v>
      </c>
      <c r="G114" s="2" t="s">
        <v>46</v>
      </c>
      <c r="H114" s="2" t="s">
        <v>42</v>
      </c>
      <c r="I114" s="2" t="s">
        <v>43</v>
      </c>
      <c r="J114" s="111">
        <v>3619556.8371999986</v>
      </c>
    </row>
    <row r="115" spans="1:10">
      <c r="A115" s="2" t="s">
        <v>37</v>
      </c>
      <c r="B115" s="2" t="s">
        <v>38</v>
      </c>
      <c r="C115" s="2" t="s">
        <v>47</v>
      </c>
      <c r="D115" s="107">
        <v>41579</v>
      </c>
      <c r="E115" s="108">
        <f t="shared" si="1"/>
        <v>11</v>
      </c>
      <c r="F115" s="108" t="s">
        <v>40</v>
      </c>
      <c r="G115" s="2" t="s">
        <v>46</v>
      </c>
      <c r="H115" s="2" t="s">
        <v>42</v>
      </c>
      <c r="I115" s="2" t="s">
        <v>43</v>
      </c>
      <c r="J115" s="111">
        <v>3304526.302699999</v>
      </c>
    </row>
    <row r="116" spans="1:10">
      <c r="A116" s="2" t="s">
        <v>37</v>
      </c>
      <c r="B116" s="2" t="s">
        <v>38</v>
      </c>
      <c r="C116" s="2" t="s">
        <v>47</v>
      </c>
      <c r="D116" s="107">
        <v>41609</v>
      </c>
      <c r="E116" s="108">
        <f t="shared" si="1"/>
        <v>12</v>
      </c>
      <c r="F116" s="108" t="s">
        <v>40</v>
      </c>
      <c r="G116" s="2" t="s">
        <v>46</v>
      </c>
      <c r="H116" s="2" t="s">
        <v>42</v>
      </c>
      <c r="I116" s="2" t="s">
        <v>43</v>
      </c>
      <c r="J116" s="111">
        <v>3717818.1323999991</v>
      </c>
    </row>
    <row r="117" spans="1:10">
      <c r="A117" s="2" t="s">
        <v>37</v>
      </c>
      <c r="B117" s="2" t="s">
        <v>38</v>
      </c>
      <c r="C117" s="2" t="s">
        <v>47</v>
      </c>
      <c r="D117" s="107">
        <v>41640</v>
      </c>
      <c r="E117" s="108">
        <f t="shared" si="1"/>
        <v>1</v>
      </c>
      <c r="F117" s="108" t="s">
        <v>40</v>
      </c>
      <c r="G117" s="2" t="s">
        <v>46</v>
      </c>
      <c r="H117" s="2" t="s">
        <v>42</v>
      </c>
      <c r="I117" s="2" t="s">
        <v>43</v>
      </c>
      <c r="J117" s="111">
        <v>5340135.9869999988</v>
      </c>
    </row>
    <row r="118" spans="1:10">
      <c r="A118" s="2" t="s">
        <v>37</v>
      </c>
      <c r="B118" s="2" t="s">
        <v>38</v>
      </c>
      <c r="C118" s="2" t="s">
        <v>47</v>
      </c>
      <c r="D118" s="107">
        <v>41671</v>
      </c>
      <c r="E118" s="108">
        <f t="shared" si="1"/>
        <v>2</v>
      </c>
      <c r="F118" s="108" t="s">
        <v>40</v>
      </c>
      <c r="G118" s="2" t="s">
        <v>46</v>
      </c>
      <c r="H118" s="2" t="s">
        <v>42</v>
      </c>
      <c r="I118" s="2" t="s">
        <v>43</v>
      </c>
      <c r="J118" s="111">
        <v>4844893.7854999984</v>
      </c>
    </row>
    <row r="119" spans="1:10">
      <c r="A119" s="2" t="s">
        <v>37</v>
      </c>
      <c r="B119" s="2" t="s">
        <v>38</v>
      </c>
      <c r="C119" s="2" t="s">
        <v>47</v>
      </c>
      <c r="D119" s="107">
        <v>41699</v>
      </c>
      <c r="E119" s="108">
        <f t="shared" si="1"/>
        <v>3</v>
      </c>
      <c r="F119" s="108" t="s">
        <v>40</v>
      </c>
      <c r="G119" s="2" t="s">
        <v>46</v>
      </c>
      <c r="H119" s="2" t="s">
        <v>42</v>
      </c>
      <c r="I119" s="2" t="s">
        <v>43</v>
      </c>
      <c r="J119" s="111">
        <v>4692895.9643499991</v>
      </c>
    </row>
    <row r="120" spans="1:10">
      <c r="A120" s="2" t="s">
        <v>37</v>
      </c>
      <c r="B120" s="2" t="s">
        <v>38</v>
      </c>
      <c r="C120" s="2" t="s">
        <v>47</v>
      </c>
      <c r="D120" s="107">
        <v>41730</v>
      </c>
      <c r="E120" s="108">
        <f t="shared" si="1"/>
        <v>4</v>
      </c>
      <c r="F120" s="108" t="s">
        <v>40</v>
      </c>
      <c r="G120" s="2" t="s">
        <v>46</v>
      </c>
      <c r="H120" s="2" t="s">
        <v>42</v>
      </c>
      <c r="I120" s="2" t="s">
        <v>43</v>
      </c>
      <c r="J120" s="111">
        <v>4886348.3721000003</v>
      </c>
    </row>
    <row r="121" spans="1:10">
      <c r="A121" s="2" t="s">
        <v>37</v>
      </c>
      <c r="B121" s="2" t="s">
        <v>38</v>
      </c>
      <c r="C121" s="2" t="s">
        <v>47</v>
      </c>
      <c r="D121" s="107">
        <v>41760</v>
      </c>
      <c r="E121" s="108">
        <f t="shared" si="1"/>
        <v>5</v>
      </c>
      <c r="F121" s="108" t="s">
        <v>40</v>
      </c>
      <c r="G121" s="2" t="s">
        <v>46</v>
      </c>
      <c r="H121" s="2" t="s">
        <v>42</v>
      </c>
      <c r="I121" s="2" t="s">
        <v>43</v>
      </c>
      <c r="J121" s="111">
        <v>3494299.084199999</v>
      </c>
    </row>
    <row r="122" spans="1:10">
      <c r="A122" s="2" t="s">
        <v>37</v>
      </c>
      <c r="B122" s="2" t="s">
        <v>38</v>
      </c>
      <c r="C122" s="2" t="s">
        <v>47</v>
      </c>
      <c r="D122" s="107">
        <v>41791</v>
      </c>
      <c r="E122" s="108">
        <f t="shared" si="1"/>
        <v>6</v>
      </c>
      <c r="F122" s="108" t="s">
        <v>40</v>
      </c>
      <c r="G122" s="2" t="s">
        <v>46</v>
      </c>
      <c r="H122" s="2" t="s">
        <v>42</v>
      </c>
      <c r="I122" s="2" t="s">
        <v>43</v>
      </c>
      <c r="J122" s="111">
        <v>3861439.9598999987</v>
      </c>
    </row>
    <row r="123" spans="1:10">
      <c r="A123" s="2" t="s">
        <v>37</v>
      </c>
      <c r="B123" s="2" t="s">
        <v>38</v>
      </c>
      <c r="C123" s="2" t="s">
        <v>48</v>
      </c>
      <c r="D123" s="107">
        <v>41456</v>
      </c>
      <c r="E123" s="108">
        <f>MONTH(D123)</f>
        <v>7</v>
      </c>
      <c r="F123" s="108" t="s">
        <v>40</v>
      </c>
      <c r="G123" s="2" t="s">
        <v>41</v>
      </c>
      <c r="H123" s="2" t="s">
        <v>42</v>
      </c>
      <c r="I123" s="2" t="s">
        <v>43</v>
      </c>
      <c r="J123" s="111">
        <v>1766228.7212499999</v>
      </c>
    </row>
    <row r="124" spans="1:10">
      <c r="A124" s="2" t="s">
        <v>37</v>
      </c>
      <c r="B124" s="2" t="s">
        <v>38</v>
      </c>
      <c r="C124" s="2" t="s">
        <v>48</v>
      </c>
      <c r="D124" s="107">
        <v>41487</v>
      </c>
      <c r="E124" s="108">
        <f t="shared" ref="E124:E187" si="2">MONTH(D124)</f>
        <v>8</v>
      </c>
      <c r="F124" s="108" t="s">
        <v>40</v>
      </c>
      <c r="G124" s="2" t="s">
        <v>41</v>
      </c>
      <c r="H124" s="2" t="s">
        <v>42</v>
      </c>
      <c r="I124" s="2" t="s">
        <v>43</v>
      </c>
      <c r="J124" s="111">
        <v>1951422.76125</v>
      </c>
    </row>
    <row r="125" spans="1:10">
      <c r="A125" s="2" t="s">
        <v>37</v>
      </c>
      <c r="B125" s="2" t="s">
        <v>38</v>
      </c>
      <c r="C125" s="2" t="s">
        <v>48</v>
      </c>
      <c r="D125" s="107">
        <v>41518</v>
      </c>
      <c r="E125" s="108">
        <f t="shared" si="2"/>
        <v>9</v>
      </c>
      <c r="F125" s="108" t="s">
        <v>40</v>
      </c>
      <c r="G125" s="2" t="s">
        <v>41</v>
      </c>
      <c r="H125" s="2" t="s">
        <v>42</v>
      </c>
      <c r="I125" s="2" t="s">
        <v>43</v>
      </c>
      <c r="J125" s="111">
        <v>1699371.23875</v>
      </c>
    </row>
    <row r="126" spans="1:10">
      <c r="A126" s="2" t="s">
        <v>37</v>
      </c>
      <c r="B126" s="2" t="s">
        <v>38</v>
      </c>
      <c r="C126" s="2" t="s">
        <v>48</v>
      </c>
      <c r="D126" s="107">
        <v>41548</v>
      </c>
      <c r="E126" s="108">
        <f t="shared" si="2"/>
        <v>10</v>
      </c>
      <c r="F126" s="108" t="s">
        <v>40</v>
      </c>
      <c r="G126" s="2" t="s">
        <v>41</v>
      </c>
      <c r="H126" s="2" t="s">
        <v>42</v>
      </c>
      <c r="I126" s="2" t="s">
        <v>43</v>
      </c>
      <c r="J126" s="111">
        <v>1502189.2037500001</v>
      </c>
    </row>
    <row r="127" spans="1:10">
      <c r="A127" s="2" t="s">
        <v>37</v>
      </c>
      <c r="B127" s="2" t="s">
        <v>38</v>
      </c>
      <c r="C127" s="2" t="s">
        <v>48</v>
      </c>
      <c r="D127" s="107">
        <v>41579</v>
      </c>
      <c r="E127" s="108">
        <f t="shared" si="2"/>
        <v>11</v>
      </c>
      <c r="F127" s="108" t="s">
        <v>40</v>
      </c>
      <c r="G127" s="2" t="s">
        <v>41</v>
      </c>
      <c r="H127" s="2" t="s">
        <v>42</v>
      </c>
      <c r="I127" s="2" t="s">
        <v>43</v>
      </c>
      <c r="J127" s="111">
        <v>1650239.5062500001</v>
      </c>
    </row>
    <row r="128" spans="1:10">
      <c r="A128" s="2" t="s">
        <v>37</v>
      </c>
      <c r="B128" s="2" t="s">
        <v>38</v>
      </c>
      <c r="C128" s="2" t="s">
        <v>48</v>
      </c>
      <c r="D128" s="107">
        <v>41609</v>
      </c>
      <c r="E128" s="108">
        <f t="shared" si="2"/>
        <v>12</v>
      </c>
      <c r="F128" s="108" t="s">
        <v>40</v>
      </c>
      <c r="G128" s="2" t="s">
        <v>41</v>
      </c>
      <c r="H128" s="2" t="s">
        <v>42</v>
      </c>
      <c r="I128" s="2" t="s">
        <v>43</v>
      </c>
      <c r="J128" s="111">
        <v>1406546.085</v>
      </c>
    </row>
    <row r="129" spans="1:10">
      <c r="A129" s="2" t="s">
        <v>37</v>
      </c>
      <c r="B129" s="2" t="s">
        <v>38</v>
      </c>
      <c r="C129" s="2" t="s">
        <v>48</v>
      </c>
      <c r="D129" s="107">
        <v>41640</v>
      </c>
      <c r="E129" s="108">
        <f t="shared" si="2"/>
        <v>1</v>
      </c>
      <c r="F129" s="108" t="s">
        <v>40</v>
      </c>
      <c r="G129" s="2" t="s">
        <v>41</v>
      </c>
      <c r="H129" s="2" t="s">
        <v>42</v>
      </c>
      <c r="I129" s="2" t="s">
        <v>43</v>
      </c>
      <c r="J129" s="111">
        <v>2151540.1949999998</v>
      </c>
    </row>
    <row r="130" spans="1:10">
      <c r="A130" s="2" t="s">
        <v>37</v>
      </c>
      <c r="B130" s="2" t="s">
        <v>38</v>
      </c>
      <c r="C130" s="2" t="s">
        <v>48</v>
      </c>
      <c r="D130" s="107">
        <v>41671</v>
      </c>
      <c r="E130" s="108">
        <f t="shared" si="2"/>
        <v>2</v>
      </c>
      <c r="F130" s="108" t="s">
        <v>40</v>
      </c>
      <c r="G130" s="2" t="s">
        <v>41</v>
      </c>
      <c r="H130" s="2" t="s">
        <v>42</v>
      </c>
      <c r="I130" s="2" t="s">
        <v>43</v>
      </c>
      <c r="J130" s="111">
        <v>2191228.2262499998</v>
      </c>
    </row>
    <row r="131" spans="1:10">
      <c r="A131" s="2" t="s">
        <v>37</v>
      </c>
      <c r="B131" s="2" t="s">
        <v>38</v>
      </c>
      <c r="C131" s="2" t="s">
        <v>48</v>
      </c>
      <c r="D131" s="107">
        <v>41699</v>
      </c>
      <c r="E131" s="108">
        <f t="shared" si="2"/>
        <v>3</v>
      </c>
      <c r="F131" s="108" t="s">
        <v>40</v>
      </c>
      <c r="G131" s="2" t="s">
        <v>41</v>
      </c>
      <c r="H131" s="2" t="s">
        <v>42</v>
      </c>
      <c r="I131" s="2" t="s">
        <v>43</v>
      </c>
      <c r="J131" s="111">
        <v>1965526.61625</v>
      </c>
    </row>
    <row r="132" spans="1:10">
      <c r="A132" s="2" t="s">
        <v>37</v>
      </c>
      <c r="B132" s="2" t="s">
        <v>38</v>
      </c>
      <c r="C132" s="2" t="s">
        <v>48</v>
      </c>
      <c r="D132" s="107">
        <v>41730</v>
      </c>
      <c r="E132" s="108">
        <f t="shared" si="2"/>
        <v>4</v>
      </c>
      <c r="F132" s="108" t="s">
        <v>40</v>
      </c>
      <c r="G132" s="2" t="s">
        <v>41</v>
      </c>
      <c r="H132" s="2" t="s">
        <v>42</v>
      </c>
      <c r="I132" s="2" t="s">
        <v>43</v>
      </c>
      <c r="J132" s="111">
        <v>2084911.36</v>
      </c>
    </row>
    <row r="133" spans="1:10">
      <c r="A133" s="2" t="s">
        <v>37</v>
      </c>
      <c r="B133" s="2" t="s">
        <v>38</v>
      </c>
      <c r="C133" s="2" t="s">
        <v>48</v>
      </c>
      <c r="D133" s="107">
        <v>41760</v>
      </c>
      <c r="E133" s="108">
        <f t="shared" si="2"/>
        <v>5</v>
      </c>
      <c r="F133" s="108" t="s">
        <v>40</v>
      </c>
      <c r="G133" s="2" t="s">
        <v>41</v>
      </c>
      <c r="H133" s="2" t="s">
        <v>42</v>
      </c>
      <c r="I133" s="2" t="s">
        <v>43</v>
      </c>
      <c r="J133" s="111">
        <v>2053699.35375</v>
      </c>
    </row>
    <row r="134" spans="1:10">
      <c r="A134" s="2" t="s">
        <v>37</v>
      </c>
      <c r="B134" s="2" t="s">
        <v>38</v>
      </c>
      <c r="C134" s="2" t="s">
        <v>48</v>
      </c>
      <c r="D134" s="107">
        <v>41791</v>
      </c>
      <c r="E134" s="108">
        <f t="shared" si="2"/>
        <v>6</v>
      </c>
      <c r="F134" s="108" t="s">
        <v>40</v>
      </c>
      <c r="G134" s="2" t="s">
        <v>41</v>
      </c>
      <c r="H134" s="2" t="s">
        <v>42</v>
      </c>
      <c r="I134" s="2" t="s">
        <v>43</v>
      </c>
      <c r="J134" s="111">
        <v>2197266.9237500001</v>
      </c>
    </row>
    <row r="135" spans="1:10">
      <c r="A135" s="2" t="s">
        <v>37</v>
      </c>
      <c r="B135" s="2" t="s">
        <v>38</v>
      </c>
      <c r="C135" s="2" t="s">
        <v>48</v>
      </c>
      <c r="D135" s="107">
        <v>41456</v>
      </c>
      <c r="E135" s="108">
        <f t="shared" si="2"/>
        <v>7</v>
      </c>
      <c r="F135" s="108" t="s">
        <v>40</v>
      </c>
      <c r="G135" s="2" t="s">
        <v>41</v>
      </c>
      <c r="H135" s="2" t="s">
        <v>44</v>
      </c>
      <c r="I135" s="2" t="s">
        <v>43</v>
      </c>
      <c r="J135" s="111">
        <v>3532457.4424999999</v>
      </c>
    </row>
    <row r="136" spans="1:10">
      <c r="A136" s="2" t="s">
        <v>37</v>
      </c>
      <c r="B136" s="2" t="s">
        <v>38</v>
      </c>
      <c r="C136" s="2" t="s">
        <v>48</v>
      </c>
      <c r="D136" s="107">
        <v>41487</v>
      </c>
      <c r="E136" s="108">
        <f t="shared" si="2"/>
        <v>8</v>
      </c>
      <c r="F136" s="108" t="s">
        <v>40</v>
      </c>
      <c r="G136" s="2" t="s">
        <v>41</v>
      </c>
      <c r="H136" s="2" t="s">
        <v>44</v>
      </c>
      <c r="I136" s="2" t="s">
        <v>43</v>
      </c>
      <c r="J136" s="111">
        <v>3902845.5225</v>
      </c>
    </row>
    <row r="137" spans="1:10">
      <c r="A137" s="2" t="s">
        <v>37</v>
      </c>
      <c r="B137" s="2" t="s">
        <v>38</v>
      </c>
      <c r="C137" s="2" t="s">
        <v>48</v>
      </c>
      <c r="D137" s="107">
        <v>41518</v>
      </c>
      <c r="E137" s="108">
        <f t="shared" si="2"/>
        <v>9</v>
      </c>
      <c r="F137" s="108" t="s">
        <v>40</v>
      </c>
      <c r="G137" s="2" t="s">
        <v>41</v>
      </c>
      <c r="H137" s="2" t="s">
        <v>44</v>
      </c>
      <c r="I137" s="2" t="s">
        <v>43</v>
      </c>
      <c r="J137" s="111">
        <v>3398742.4775</v>
      </c>
    </row>
    <row r="138" spans="1:10">
      <c r="A138" s="2" t="s">
        <v>37</v>
      </c>
      <c r="B138" s="2" t="s">
        <v>38</v>
      </c>
      <c r="C138" s="2" t="s">
        <v>48</v>
      </c>
      <c r="D138" s="107">
        <v>41548</v>
      </c>
      <c r="E138" s="108">
        <f t="shared" si="2"/>
        <v>10</v>
      </c>
      <c r="F138" s="108" t="s">
        <v>40</v>
      </c>
      <c r="G138" s="2" t="s">
        <v>41</v>
      </c>
      <c r="H138" s="2" t="s">
        <v>44</v>
      </c>
      <c r="I138" s="2" t="s">
        <v>43</v>
      </c>
      <c r="J138" s="111">
        <v>3004378.4075000002</v>
      </c>
    </row>
    <row r="139" spans="1:10">
      <c r="A139" s="2" t="s">
        <v>37</v>
      </c>
      <c r="B139" s="2" t="s">
        <v>38</v>
      </c>
      <c r="C139" s="2" t="s">
        <v>48</v>
      </c>
      <c r="D139" s="107">
        <v>41579</v>
      </c>
      <c r="E139" s="108">
        <f t="shared" si="2"/>
        <v>11</v>
      </c>
      <c r="F139" s="108" t="s">
        <v>40</v>
      </c>
      <c r="G139" s="2" t="s">
        <v>41</v>
      </c>
      <c r="H139" s="2" t="s">
        <v>44</v>
      </c>
      <c r="I139" s="2" t="s">
        <v>43</v>
      </c>
      <c r="J139" s="111">
        <v>3300479.0125000002</v>
      </c>
    </row>
    <row r="140" spans="1:10">
      <c r="A140" s="2" t="s">
        <v>37</v>
      </c>
      <c r="B140" s="2" t="s">
        <v>38</v>
      </c>
      <c r="C140" s="2" t="s">
        <v>48</v>
      </c>
      <c r="D140" s="107">
        <v>41609</v>
      </c>
      <c r="E140" s="108">
        <f t="shared" si="2"/>
        <v>12</v>
      </c>
      <c r="F140" s="108" t="s">
        <v>40</v>
      </c>
      <c r="G140" s="2" t="s">
        <v>41</v>
      </c>
      <c r="H140" s="2" t="s">
        <v>44</v>
      </c>
      <c r="I140" s="2" t="s">
        <v>43</v>
      </c>
      <c r="J140" s="111">
        <v>2813092.17</v>
      </c>
    </row>
    <row r="141" spans="1:10">
      <c r="A141" s="2" t="s">
        <v>37</v>
      </c>
      <c r="B141" s="2" t="s">
        <v>38</v>
      </c>
      <c r="C141" s="2" t="s">
        <v>48</v>
      </c>
      <c r="D141" s="107">
        <v>41640</v>
      </c>
      <c r="E141" s="108">
        <f t="shared" si="2"/>
        <v>1</v>
      </c>
      <c r="F141" s="108" t="s">
        <v>40</v>
      </c>
      <c r="G141" s="2" t="s">
        <v>41</v>
      </c>
      <c r="H141" s="2" t="s">
        <v>44</v>
      </c>
      <c r="I141" s="2" t="s">
        <v>43</v>
      </c>
      <c r="J141" s="111">
        <v>4303080.3899999997</v>
      </c>
    </row>
    <row r="142" spans="1:10">
      <c r="A142" s="2" t="s">
        <v>37</v>
      </c>
      <c r="B142" s="2" t="s">
        <v>38</v>
      </c>
      <c r="C142" s="2" t="s">
        <v>48</v>
      </c>
      <c r="D142" s="107">
        <v>41671</v>
      </c>
      <c r="E142" s="108">
        <f t="shared" si="2"/>
        <v>2</v>
      </c>
      <c r="F142" s="108" t="s">
        <v>40</v>
      </c>
      <c r="G142" s="2" t="s">
        <v>41</v>
      </c>
      <c r="H142" s="2" t="s">
        <v>44</v>
      </c>
      <c r="I142" s="2" t="s">
        <v>43</v>
      </c>
      <c r="J142" s="111">
        <v>4382456.4524999997</v>
      </c>
    </row>
    <row r="143" spans="1:10">
      <c r="A143" s="2" t="s">
        <v>37</v>
      </c>
      <c r="B143" s="2" t="s">
        <v>38</v>
      </c>
      <c r="C143" s="2" t="s">
        <v>48</v>
      </c>
      <c r="D143" s="107">
        <v>41699</v>
      </c>
      <c r="E143" s="108">
        <f t="shared" si="2"/>
        <v>3</v>
      </c>
      <c r="F143" s="108" t="s">
        <v>40</v>
      </c>
      <c r="G143" s="2" t="s">
        <v>41</v>
      </c>
      <c r="H143" s="2" t="s">
        <v>44</v>
      </c>
      <c r="I143" s="2" t="s">
        <v>43</v>
      </c>
      <c r="J143" s="111">
        <v>3931053.2324999999</v>
      </c>
    </row>
    <row r="144" spans="1:10">
      <c r="A144" s="2" t="s">
        <v>37</v>
      </c>
      <c r="B144" s="2" t="s">
        <v>38</v>
      </c>
      <c r="C144" s="2" t="s">
        <v>48</v>
      </c>
      <c r="D144" s="107">
        <v>41730</v>
      </c>
      <c r="E144" s="108">
        <f t="shared" si="2"/>
        <v>4</v>
      </c>
      <c r="F144" s="108" t="s">
        <v>40</v>
      </c>
      <c r="G144" s="2" t="s">
        <v>41</v>
      </c>
      <c r="H144" s="2" t="s">
        <v>44</v>
      </c>
      <c r="I144" s="2" t="s">
        <v>43</v>
      </c>
      <c r="J144" s="111">
        <v>4169822.72</v>
      </c>
    </row>
    <row r="145" spans="1:10">
      <c r="A145" s="2" t="s">
        <v>37</v>
      </c>
      <c r="B145" s="2" t="s">
        <v>38</v>
      </c>
      <c r="C145" s="2" t="s">
        <v>48</v>
      </c>
      <c r="D145" s="107">
        <v>41760</v>
      </c>
      <c r="E145" s="108">
        <f t="shared" si="2"/>
        <v>5</v>
      </c>
      <c r="F145" s="108" t="s">
        <v>40</v>
      </c>
      <c r="G145" s="2" t="s">
        <v>41</v>
      </c>
      <c r="H145" s="2" t="s">
        <v>44</v>
      </c>
      <c r="I145" s="2" t="s">
        <v>43</v>
      </c>
      <c r="J145" s="111">
        <v>4107398.7075</v>
      </c>
    </row>
    <row r="146" spans="1:10">
      <c r="A146" s="2" t="s">
        <v>37</v>
      </c>
      <c r="B146" s="2" t="s">
        <v>38</v>
      </c>
      <c r="C146" s="2" t="s">
        <v>48</v>
      </c>
      <c r="D146" s="107">
        <v>41791</v>
      </c>
      <c r="E146" s="108">
        <f t="shared" si="2"/>
        <v>6</v>
      </c>
      <c r="F146" s="108" t="s">
        <v>40</v>
      </c>
      <c r="G146" s="2" t="s">
        <v>41</v>
      </c>
      <c r="H146" s="2" t="s">
        <v>44</v>
      </c>
      <c r="I146" s="2" t="s">
        <v>43</v>
      </c>
      <c r="J146" s="111">
        <v>4394533.8475000001</v>
      </c>
    </row>
    <row r="147" spans="1:10">
      <c r="A147" s="2" t="s">
        <v>37</v>
      </c>
      <c r="B147" s="2" t="s">
        <v>38</v>
      </c>
      <c r="C147" s="2" t="s">
        <v>48</v>
      </c>
      <c r="D147" s="107">
        <v>41456</v>
      </c>
      <c r="E147" s="108">
        <f t="shared" si="2"/>
        <v>7</v>
      </c>
      <c r="F147" s="108" t="s">
        <v>40</v>
      </c>
      <c r="G147" s="2" t="s">
        <v>45</v>
      </c>
      <c r="H147" s="2" t="s">
        <v>42</v>
      </c>
      <c r="I147" s="2" t="s">
        <v>43</v>
      </c>
      <c r="J147" s="111">
        <v>1554281.2747</v>
      </c>
    </row>
    <row r="148" spans="1:10">
      <c r="A148" s="2" t="s">
        <v>37</v>
      </c>
      <c r="B148" s="2" t="s">
        <v>38</v>
      </c>
      <c r="C148" s="2" t="s">
        <v>48</v>
      </c>
      <c r="D148" s="107">
        <v>41487</v>
      </c>
      <c r="E148" s="108">
        <f t="shared" si="2"/>
        <v>8</v>
      </c>
      <c r="F148" s="108" t="s">
        <v>40</v>
      </c>
      <c r="G148" s="2" t="s">
        <v>45</v>
      </c>
      <c r="H148" s="2" t="s">
        <v>42</v>
      </c>
      <c r="I148" s="2" t="s">
        <v>43</v>
      </c>
      <c r="J148" s="111">
        <v>1717252.0299</v>
      </c>
    </row>
    <row r="149" spans="1:10">
      <c r="A149" s="2" t="s">
        <v>37</v>
      </c>
      <c r="B149" s="2" t="s">
        <v>38</v>
      </c>
      <c r="C149" s="2" t="s">
        <v>48</v>
      </c>
      <c r="D149" s="107">
        <v>41518</v>
      </c>
      <c r="E149" s="108">
        <f t="shared" si="2"/>
        <v>9</v>
      </c>
      <c r="F149" s="108" t="s">
        <v>40</v>
      </c>
      <c r="G149" s="2" t="s">
        <v>45</v>
      </c>
      <c r="H149" s="2" t="s">
        <v>42</v>
      </c>
      <c r="I149" s="2" t="s">
        <v>43</v>
      </c>
      <c r="J149" s="111">
        <v>1495446.6901</v>
      </c>
    </row>
    <row r="150" spans="1:10">
      <c r="A150" s="2" t="s">
        <v>37</v>
      </c>
      <c r="B150" s="2" t="s">
        <v>38</v>
      </c>
      <c r="C150" s="2" t="s">
        <v>48</v>
      </c>
      <c r="D150" s="107">
        <v>41548</v>
      </c>
      <c r="E150" s="108">
        <f t="shared" si="2"/>
        <v>10</v>
      </c>
      <c r="F150" s="108" t="s">
        <v>40</v>
      </c>
      <c r="G150" s="2" t="s">
        <v>45</v>
      </c>
      <c r="H150" s="2" t="s">
        <v>42</v>
      </c>
      <c r="I150" s="2" t="s">
        <v>43</v>
      </c>
      <c r="J150" s="111">
        <v>1321926.4993</v>
      </c>
    </row>
    <row r="151" spans="1:10">
      <c r="A151" s="2" t="s">
        <v>37</v>
      </c>
      <c r="B151" s="2" t="s">
        <v>38</v>
      </c>
      <c r="C151" s="2" t="s">
        <v>48</v>
      </c>
      <c r="D151" s="107">
        <v>41579</v>
      </c>
      <c r="E151" s="108">
        <f t="shared" si="2"/>
        <v>11</v>
      </c>
      <c r="F151" s="108" t="s">
        <v>40</v>
      </c>
      <c r="G151" s="2" t="s">
        <v>45</v>
      </c>
      <c r="H151" s="2" t="s">
        <v>42</v>
      </c>
      <c r="I151" s="2" t="s">
        <v>43</v>
      </c>
      <c r="J151" s="111">
        <v>1452210.7655</v>
      </c>
    </row>
    <row r="152" spans="1:10">
      <c r="A152" s="2" t="s">
        <v>37</v>
      </c>
      <c r="B152" s="2" t="s">
        <v>38</v>
      </c>
      <c r="C152" s="2" t="s">
        <v>48</v>
      </c>
      <c r="D152" s="107">
        <v>41609</v>
      </c>
      <c r="E152" s="108">
        <f t="shared" si="2"/>
        <v>12</v>
      </c>
      <c r="F152" s="108" t="s">
        <v>40</v>
      </c>
      <c r="G152" s="2" t="s">
        <v>45</v>
      </c>
      <c r="H152" s="2" t="s">
        <v>42</v>
      </c>
      <c r="I152" s="2" t="s">
        <v>43</v>
      </c>
      <c r="J152" s="111">
        <v>1237760.5548</v>
      </c>
    </row>
    <row r="153" spans="1:10">
      <c r="A153" s="2" t="s">
        <v>37</v>
      </c>
      <c r="B153" s="2" t="s">
        <v>38</v>
      </c>
      <c r="C153" s="2" t="s">
        <v>48</v>
      </c>
      <c r="D153" s="107">
        <v>41640</v>
      </c>
      <c r="E153" s="108">
        <f t="shared" si="2"/>
        <v>1</v>
      </c>
      <c r="F153" s="108" t="s">
        <v>40</v>
      </c>
      <c r="G153" s="2" t="s">
        <v>45</v>
      </c>
      <c r="H153" s="2" t="s">
        <v>42</v>
      </c>
      <c r="I153" s="2" t="s">
        <v>43</v>
      </c>
      <c r="J153" s="111">
        <v>1893355.3716</v>
      </c>
    </row>
    <row r="154" spans="1:10">
      <c r="A154" s="2" t="s">
        <v>37</v>
      </c>
      <c r="B154" s="2" t="s">
        <v>38</v>
      </c>
      <c r="C154" s="2" t="s">
        <v>48</v>
      </c>
      <c r="D154" s="107">
        <v>41671</v>
      </c>
      <c r="E154" s="108">
        <f t="shared" si="2"/>
        <v>2</v>
      </c>
      <c r="F154" s="108" t="s">
        <v>40</v>
      </c>
      <c r="G154" s="2" t="s">
        <v>45</v>
      </c>
      <c r="H154" s="2" t="s">
        <v>42</v>
      </c>
      <c r="I154" s="2" t="s">
        <v>43</v>
      </c>
      <c r="J154" s="111">
        <v>1928280.8390999998</v>
      </c>
    </row>
    <row r="155" spans="1:10">
      <c r="A155" s="2" t="s">
        <v>37</v>
      </c>
      <c r="B155" s="2" t="s">
        <v>38</v>
      </c>
      <c r="C155" s="2" t="s">
        <v>48</v>
      </c>
      <c r="D155" s="107">
        <v>41699</v>
      </c>
      <c r="E155" s="108">
        <f t="shared" si="2"/>
        <v>3</v>
      </c>
      <c r="F155" s="108" t="s">
        <v>40</v>
      </c>
      <c r="G155" s="2" t="s">
        <v>45</v>
      </c>
      <c r="H155" s="2" t="s">
        <v>42</v>
      </c>
      <c r="I155" s="2" t="s">
        <v>43</v>
      </c>
      <c r="J155" s="111">
        <v>1729663.4223</v>
      </c>
    </row>
    <row r="156" spans="1:10">
      <c r="A156" s="2" t="s">
        <v>37</v>
      </c>
      <c r="B156" s="2" t="s">
        <v>38</v>
      </c>
      <c r="C156" s="2" t="s">
        <v>48</v>
      </c>
      <c r="D156" s="107">
        <v>41730</v>
      </c>
      <c r="E156" s="108">
        <f t="shared" si="2"/>
        <v>4</v>
      </c>
      <c r="F156" s="108" t="s">
        <v>40</v>
      </c>
      <c r="G156" s="2" t="s">
        <v>45</v>
      </c>
      <c r="H156" s="2" t="s">
        <v>42</v>
      </c>
      <c r="I156" s="2" t="s">
        <v>43</v>
      </c>
      <c r="J156" s="111">
        <v>1834721.9968000001</v>
      </c>
    </row>
    <row r="157" spans="1:10">
      <c r="A157" s="2" t="s">
        <v>37</v>
      </c>
      <c r="B157" s="2" t="s">
        <v>38</v>
      </c>
      <c r="C157" s="2" t="s">
        <v>48</v>
      </c>
      <c r="D157" s="107">
        <v>41760</v>
      </c>
      <c r="E157" s="108">
        <f t="shared" si="2"/>
        <v>5</v>
      </c>
      <c r="F157" s="108" t="s">
        <v>40</v>
      </c>
      <c r="G157" s="2" t="s">
        <v>45</v>
      </c>
      <c r="H157" s="2" t="s">
        <v>42</v>
      </c>
      <c r="I157" s="2" t="s">
        <v>43</v>
      </c>
      <c r="J157" s="111">
        <v>1807255.4313000001</v>
      </c>
    </row>
    <row r="158" spans="1:10">
      <c r="A158" s="2" t="s">
        <v>37</v>
      </c>
      <c r="B158" s="2" t="s">
        <v>38</v>
      </c>
      <c r="C158" s="2" t="s">
        <v>48</v>
      </c>
      <c r="D158" s="107">
        <v>41791</v>
      </c>
      <c r="E158" s="108">
        <f t="shared" si="2"/>
        <v>6</v>
      </c>
      <c r="F158" s="108" t="s">
        <v>40</v>
      </c>
      <c r="G158" s="2" t="s">
        <v>45</v>
      </c>
      <c r="H158" s="2" t="s">
        <v>42</v>
      </c>
      <c r="I158" s="2" t="s">
        <v>43</v>
      </c>
      <c r="J158" s="111">
        <v>1933594.8929000001</v>
      </c>
    </row>
    <row r="159" spans="1:10">
      <c r="A159" s="2" t="s">
        <v>37</v>
      </c>
      <c r="B159" s="2" t="s">
        <v>38</v>
      </c>
      <c r="C159" s="2" t="s">
        <v>48</v>
      </c>
      <c r="D159" s="107">
        <v>41456</v>
      </c>
      <c r="E159" s="108">
        <f t="shared" si="2"/>
        <v>7</v>
      </c>
      <c r="F159" s="108" t="s">
        <v>40</v>
      </c>
      <c r="G159" s="2" t="s">
        <v>45</v>
      </c>
      <c r="H159" s="2" t="s">
        <v>44</v>
      </c>
      <c r="I159" s="2" t="s">
        <v>43</v>
      </c>
      <c r="J159" s="111">
        <v>2825965.9539999999</v>
      </c>
    </row>
    <row r="160" spans="1:10">
      <c r="A160" s="2" t="s">
        <v>37</v>
      </c>
      <c r="B160" s="2" t="s">
        <v>38</v>
      </c>
      <c r="C160" s="2" t="s">
        <v>48</v>
      </c>
      <c r="D160" s="107">
        <v>41487</v>
      </c>
      <c r="E160" s="108">
        <f t="shared" si="2"/>
        <v>8</v>
      </c>
      <c r="F160" s="108" t="s">
        <v>40</v>
      </c>
      <c r="G160" s="2" t="s">
        <v>45</v>
      </c>
      <c r="H160" s="2" t="s">
        <v>44</v>
      </c>
      <c r="I160" s="2" t="s">
        <v>43</v>
      </c>
      <c r="J160" s="111">
        <v>2122276.4180000001</v>
      </c>
    </row>
    <row r="161" spans="1:10">
      <c r="A161" s="2" t="s">
        <v>37</v>
      </c>
      <c r="B161" s="2" t="s">
        <v>38</v>
      </c>
      <c r="C161" s="2" t="s">
        <v>48</v>
      </c>
      <c r="D161" s="107">
        <v>41518</v>
      </c>
      <c r="E161" s="108">
        <f t="shared" si="2"/>
        <v>9</v>
      </c>
      <c r="F161" s="108" t="s">
        <v>40</v>
      </c>
      <c r="G161" s="2" t="s">
        <v>45</v>
      </c>
      <c r="H161" s="2" t="s">
        <v>44</v>
      </c>
      <c r="I161" s="2" t="s">
        <v>43</v>
      </c>
      <c r="J161" s="111">
        <v>3718993.9819999998</v>
      </c>
    </row>
    <row r="162" spans="1:10">
      <c r="A162" s="2" t="s">
        <v>37</v>
      </c>
      <c r="B162" s="2" t="s">
        <v>38</v>
      </c>
      <c r="C162" s="2" t="s">
        <v>48</v>
      </c>
      <c r="D162" s="107">
        <v>41548</v>
      </c>
      <c r="E162" s="108">
        <f t="shared" si="2"/>
        <v>10</v>
      </c>
      <c r="F162" s="108" t="s">
        <v>40</v>
      </c>
      <c r="G162" s="2" t="s">
        <v>45</v>
      </c>
      <c r="H162" s="2" t="s">
        <v>44</v>
      </c>
      <c r="I162" s="2" t="s">
        <v>43</v>
      </c>
      <c r="J162" s="111">
        <v>3403502.7259999998</v>
      </c>
    </row>
    <row r="163" spans="1:10">
      <c r="A163" s="2" t="s">
        <v>37</v>
      </c>
      <c r="B163" s="2" t="s">
        <v>38</v>
      </c>
      <c r="C163" s="2" t="s">
        <v>48</v>
      </c>
      <c r="D163" s="107">
        <v>41579</v>
      </c>
      <c r="E163" s="108">
        <f t="shared" si="2"/>
        <v>11</v>
      </c>
      <c r="F163" s="108" t="s">
        <v>40</v>
      </c>
      <c r="G163" s="2" t="s">
        <v>45</v>
      </c>
      <c r="H163" s="2" t="s">
        <v>44</v>
      </c>
      <c r="I163" s="2" t="s">
        <v>43</v>
      </c>
      <c r="J163" s="111">
        <v>2640383.2100000004</v>
      </c>
    </row>
    <row r="164" spans="1:10">
      <c r="A164" s="2" t="s">
        <v>37</v>
      </c>
      <c r="B164" s="2" t="s">
        <v>38</v>
      </c>
      <c r="C164" s="2" t="s">
        <v>48</v>
      </c>
      <c r="D164" s="107">
        <v>41609</v>
      </c>
      <c r="E164" s="108">
        <f t="shared" si="2"/>
        <v>12</v>
      </c>
      <c r="F164" s="108" t="s">
        <v>40</v>
      </c>
      <c r="G164" s="2" t="s">
        <v>45</v>
      </c>
      <c r="H164" s="2" t="s">
        <v>44</v>
      </c>
      <c r="I164" s="2" t="s">
        <v>43</v>
      </c>
      <c r="J164" s="111">
        <v>3250473.736</v>
      </c>
    </row>
    <row r="165" spans="1:10">
      <c r="A165" s="2" t="s">
        <v>37</v>
      </c>
      <c r="B165" s="2" t="s">
        <v>38</v>
      </c>
      <c r="C165" s="2" t="s">
        <v>48</v>
      </c>
      <c r="D165" s="107">
        <v>41640</v>
      </c>
      <c r="E165" s="108">
        <f t="shared" si="2"/>
        <v>1</v>
      </c>
      <c r="F165" s="108" t="s">
        <v>40</v>
      </c>
      <c r="G165" s="2" t="s">
        <v>45</v>
      </c>
      <c r="H165" s="2" t="s">
        <v>44</v>
      </c>
      <c r="I165" s="2" t="s">
        <v>43</v>
      </c>
      <c r="J165" s="111">
        <v>3442464.3119999999</v>
      </c>
    </row>
    <row r="166" spans="1:10">
      <c r="A166" s="2" t="s">
        <v>37</v>
      </c>
      <c r="B166" s="2" t="s">
        <v>38</v>
      </c>
      <c r="C166" s="2" t="s">
        <v>48</v>
      </c>
      <c r="D166" s="107">
        <v>41671</v>
      </c>
      <c r="E166" s="108">
        <f t="shared" si="2"/>
        <v>2</v>
      </c>
      <c r="F166" s="108" t="s">
        <v>40</v>
      </c>
      <c r="G166" s="2" t="s">
        <v>45</v>
      </c>
      <c r="H166" s="2" t="s">
        <v>44</v>
      </c>
      <c r="I166" s="2" t="s">
        <v>43</v>
      </c>
      <c r="J166" s="111">
        <v>3505965.162</v>
      </c>
    </row>
    <row r="167" spans="1:10">
      <c r="A167" s="2" t="s">
        <v>37</v>
      </c>
      <c r="B167" s="2" t="s">
        <v>38</v>
      </c>
      <c r="C167" s="2" t="s">
        <v>48</v>
      </c>
      <c r="D167" s="107">
        <v>41699</v>
      </c>
      <c r="E167" s="108">
        <f t="shared" si="2"/>
        <v>3</v>
      </c>
      <c r="F167" s="108" t="s">
        <v>40</v>
      </c>
      <c r="G167" s="2" t="s">
        <v>45</v>
      </c>
      <c r="H167" s="2" t="s">
        <v>44</v>
      </c>
      <c r="I167" s="2" t="s">
        <v>43</v>
      </c>
      <c r="J167" s="111">
        <v>3144842.5860000001</v>
      </c>
    </row>
    <row r="168" spans="1:10">
      <c r="A168" s="2" t="s">
        <v>37</v>
      </c>
      <c r="B168" s="2" t="s">
        <v>38</v>
      </c>
      <c r="C168" s="2" t="s">
        <v>48</v>
      </c>
      <c r="D168" s="107">
        <v>41730</v>
      </c>
      <c r="E168" s="108">
        <f t="shared" si="2"/>
        <v>4</v>
      </c>
      <c r="F168" s="108" t="s">
        <v>40</v>
      </c>
      <c r="G168" s="2" t="s">
        <v>45</v>
      </c>
      <c r="H168" s="2" t="s">
        <v>44</v>
      </c>
      <c r="I168" s="2" t="s">
        <v>43</v>
      </c>
      <c r="J168" s="111">
        <v>3335858.1760000004</v>
      </c>
    </row>
    <row r="169" spans="1:10">
      <c r="A169" s="2" t="s">
        <v>37</v>
      </c>
      <c r="B169" s="2" t="s">
        <v>38</v>
      </c>
      <c r="C169" s="2" t="s">
        <v>48</v>
      </c>
      <c r="D169" s="107">
        <v>41760</v>
      </c>
      <c r="E169" s="108">
        <f t="shared" si="2"/>
        <v>5</v>
      </c>
      <c r="F169" s="108" t="s">
        <v>40</v>
      </c>
      <c r="G169" s="2" t="s">
        <v>45</v>
      </c>
      <c r="H169" s="2" t="s">
        <v>44</v>
      </c>
      <c r="I169" s="2" t="s">
        <v>43</v>
      </c>
      <c r="J169" s="111">
        <v>3285918.966</v>
      </c>
    </row>
    <row r="170" spans="1:10">
      <c r="A170" s="2" t="s">
        <v>37</v>
      </c>
      <c r="B170" s="2" t="s">
        <v>38</v>
      </c>
      <c r="C170" s="2" t="s">
        <v>48</v>
      </c>
      <c r="D170" s="107">
        <v>41791</v>
      </c>
      <c r="E170" s="108">
        <f t="shared" si="2"/>
        <v>6</v>
      </c>
      <c r="F170" s="108" t="s">
        <v>40</v>
      </c>
      <c r="G170" s="2" t="s">
        <v>45</v>
      </c>
      <c r="H170" s="2" t="s">
        <v>44</v>
      </c>
      <c r="I170" s="2" t="s">
        <v>43</v>
      </c>
      <c r="J170" s="111">
        <v>3515627.0780000002</v>
      </c>
    </row>
    <row r="171" spans="1:10">
      <c r="A171" s="2" t="s">
        <v>37</v>
      </c>
      <c r="B171" s="2" t="s">
        <v>38</v>
      </c>
      <c r="C171" s="2" t="s">
        <v>48</v>
      </c>
      <c r="D171" s="107">
        <v>41456</v>
      </c>
      <c r="E171" s="108">
        <f t="shared" si="2"/>
        <v>7</v>
      </c>
      <c r="F171" s="108" t="s">
        <v>40</v>
      </c>
      <c r="G171" s="2" t="s">
        <v>46</v>
      </c>
      <c r="H171" s="2" t="s">
        <v>42</v>
      </c>
      <c r="I171" s="2" t="s">
        <v>43</v>
      </c>
      <c r="J171" s="111">
        <v>3037913.400549999</v>
      </c>
    </row>
    <row r="172" spans="1:10">
      <c r="A172" s="2" t="s">
        <v>37</v>
      </c>
      <c r="B172" s="2" t="s">
        <v>38</v>
      </c>
      <c r="C172" s="2" t="s">
        <v>48</v>
      </c>
      <c r="D172" s="107">
        <v>41487</v>
      </c>
      <c r="E172" s="108">
        <f t="shared" si="2"/>
        <v>8</v>
      </c>
      <c r="F172" s="108" t="s">
        <v>40</v>
      </c>
      <c r="G172" s="2" t="s">
        <v>46</v>
      </c>
      <c r="H172" s="2" t="s">
        <v>42</v>
      </c>
      <c r="I172" s="2" t="s">
        <v>43</v>
      </c>
      <c r="J172" s="111">
        <v>3356447.1493499991</v>
      </c>
    </row>
    <row r="173" spans="1:10">
      <c r="A173" s="2" t="s">
        <v>37</v>
      </c>
      <c r="B173" s="2" t="s">
        <v>38</v>
      </c>
      <c r="C173" s="2" t="s">
        <v>48</v>
      </c>
      <c r="D173" s="107">
        <v>41518</v>
      </c>
      <c r="E173" s="108">
        <f t="shared" si="2"/>
        <v>9</v>
      </c>
      <c r="F173" s="108" t="s">
        <v>40</v>
      </c>
      <c r="G173" s="2" t="s">
        <v>46</v>
      </c>
      <c r="H173" s="2" t="s">
        <v>42</v>
      </c>
      <c r="I173" s="2" t="s">
        <v>43</v>
      </c>
      <c r="J173" s="111">
        <v>2922918.5306499992</v>
      </c>
    </row>
    <row r="174" spans="1:10">
      <c r="A174" s="2" t="s">
        <v>37</v>
      </c>
      <c r="B174" s="2" t="s">
        <v>38</v>
      </c>
      <c r="C174" s="2" t="s">
        <v>48</v>
      </c>
      <c r="D174" s="107">
        <v>41548</v>
      </c>
      <c r="E174" s="108">
        <f t="shared" si="2"/>
        <v>10</v>
      </c>
      <c r="F174" s="108" t="s">
        <v>40</v>
      </c>
      <c r="G174" s="2" t="s">
        <v>46</v>
      </c>
      <c r="H174" s="2" t="s">
        <v>42</v>
      </c>
      <c r="I174" s="2" t="s">
        <v>43</v>
      </c>
      <c r="J174" s="111">
        <v>2583765.4304499994</v>
      </c>
    </row>
    <row r="175" spans="1:10">
      <c r="A175" s="2" t="s">
        <v>37</v>
      </c>
      <c r="B175" s="2" t="s">
        <v>38</v>
      </c>
      <c r="C175" s="2" t="s">
        <v>48</v>
      </c>
      <c r="D175" s="107">
        <v>41579</v>
      </c>
      <c r="E175" s="108">
        <f t="shared" si="2"/>
        <v>11</v>
      </c>
      <c r="F175" s="108" t="s">
        <v>40</v>
      </c>
      <c r="G175" s="2" t="s">
        <v>46</v>
      </c>
      <c r="H175" s="2" t="s">
        <v>42</v>
      </c>
      <c r="I175" s="2" t="s">
        <v>43</v>
      </c>
      <c r="J175" s="111">
        <v>2838411.9507499994</v>
      </c>
    </row>
    <row r="176" spans="1:10">
      <c r="A176" s="2" t="s">
        <v>37</v>
      </c>
      <c r="B176" s="2" t="s">
        <v>38</v>
      </c>
      <c r="C176" s="2" t="s">
        <v>48</v>
      </c>
      <c r="D176" s="107">
        <v>41609</v>
      </c>
      <c r="E176" s="108">
        <f t="shared" si="2"/>
        <v>12</v>
      </c>
      <c r="F176" s="108" t="s">
        <v>40</v>
      </c>
      <c r="G176" s="2" t="s">
        <v>46</v>
      </c>
      <c r="H176" s="2" t="s">
        <v>42</v>
      </c>
      <c r="I176" s="2" t="s">
        <v>43</v>
      </c>
      <c r="J176" s="111">
        <v>2419259.2661999995</v>
      </c>
    </row>
    <row r="177" spans="1:10">
      <c r="A177" s="2" t="s">
        <v>37</v>
      </c>
      <c r="B177" s="2" t="s">
        <v>38</v>
      </c>
      <c r="C177" s="2" t="s">
        <v>48</v>
      </c>
      <c r="D177" s="107">
        <v>41640</v>
      </c>
      <c r="E177" s="108">
        <f t="shared" si="2"/>
        <v>1</v>
      </c>
      <c r="F177" s="108" t="s">
        <v>40</v>
      </c>
      <c r="G177" s="2" t="s">
        <v>46</v>
      </c>
      <c r="H177" s="2" t="s">
        <v>42</v>
      </c>
      <c r="I177" s="2" t="s">
        <v>43</v>
      </c>
      <c r="J177" s="111">
        <v>3700649.1353999986</v>
      </c>
    </row>
    <row r="178" spans="1:10">
      <c r="A178" s="2" t="s">
        <v>37</v>
      </c>
      <c r="B178" s="2" t="s">
        <v>38</v>
      </c>
      <c r="C178" s="2" t="s">
        <v>48</v>
      </c>
      <c r="D178" s="107">
        <v>41671</v>
      </c>
      <c r="E178" s="108">
        <f t="shared" si="2"/>
        <v>2</v>
      </c>
      <c r="F178" s="108" t="s">
        <v>40</v>
      </c>
      <c r="G178" s="2" t="s">
        <v>46</v>
      </c>
      <c r="H178" s="2" t="s">
        <v>42</v>
      </c>
      <c r="I178" s="2" t="s">
        <v>43</v>
      </c>
      <c r="J178" s="111">
        <v>3768912.5491499985</v>
      </c>
    </row>
    <row r="179" spans="1:10">
      <c r="A179" s="2" t="s">
        <v>37</v>
      </c>
      <c r="B179" s="2" t="s">
        <v>38</v>
      </c>
      <c r="C179" s="2" t="s">
        <v>48</v>
      </c>
      <c r="D179" s="107">
        <v>41699</v>
      </c>
      <c r="E179" s="108">
        <f t="shared" si="2"/>
        <v>3</v>
      </c>
      <c r="F179" s="108" t="s">
        <v>40</v>
      </c>
      <c r="G179" s="2" t="s">
        <v>46</v>
      </c>
      <c r="H179" s="2" t="s">
        <v>42</v>
      </c>
      <c r="I179" s="2" t="s">
        <v>43</v>
      </c>
      <c r="J179" s="111">
        <v>3380705.7799499989</v>
      </c>
    </row>
    <row r="180" spans="1:10">
      <c r="A180" s="2" t="s">
        <v>37</v>
      </c>
      <c r="B180" s="2" t="s">
        <v>38</v>
      </c>
      <c r="C180" s="2" t="s">
        <v>48</v>
      </c>
      <c r="D180" s="107">
        <v>41730</v>
      </c>
      <c r="E180" s="108">
        <f t="shared" si="2"/>
        <v>4</v>
      </c>
      <c r="F180" s="108" t="s">
        <v>40</v>
      </c>
      <c r="G180" s="2" t="s">
        <v>46</v>
      </c>
      <c r="H180" s="2" t="s">
        <v>42</v>
      </c>
      <c r="I180" s="2" t="s">
        <v>43</v>
      </c>
      <c r="J180" s="111">
        <v>3586047.5391999991</v>
      </c>
    </row>
    <row r="181" spans="1:10">
      <c r="A181" s="2" t="s">
        <v>37</v>
      </c>
      <c r="B181" s="2" t="s">
        <v>38</v>
      </c>
      <c r="C181" s="2" t="s">
        <v>48</v>
      </c>
      <c r="D181" s="107">
        <v>41760</v>
      </c>
      <c r="E181" s="108">
        <f t="shared" si="2"/>
        <v>5</v>
      </c>
      <c r="F181" s="108" t="s">
        <v>40</v>
      </c>
      <c r="G181" s="2" t="s">
        <v>46</v>
      </c>
      <c r="H181" s="2" t="s">
        <v>42</v>
      </c>
      <c r="I181" s="2" t="s">
        <v>43</v>
      </c>
      <c r="J181" s="111">
        <v>3032362.88845</v>
      </c>
    </row>
    <row r="182" spans="1:10">
      <c r="A182" s="2" t="s">
        <v>37</v>
      </c>
      <c r="B182" s="2" t="s">
        <v>38</v>
      </c>
      <c r="C182" s="2" t="s">
        <v>48</v>
      </c>
      <c r="D182" s="107">
        <v>41791</v>
      </c>
      <c r="E182" s="108">
        <f t="shared" si="2"/>
        <v>6</v>
      </c>
      <c r="F182" s="108" t="s">
        <v>40</v>
      </c>
      <c r="G182" s="2" t="s">
        <v>46</v>
      </c>
      <c r="H182" s="2" t="s">
        <v>42</v>
      </c>
      <c r="I182" s="2" t="s">
        <v>43</v>
      </c>
      <c r="J182" s="111">
        <v>3079299.10885</v>
      </c>
    </row>
    <row r="183" spans="1:10">
      <c r="A183" s="2" t="s">
        <v>37</v>
      </c>
      <c r="B183" s="2" t="s">
        <v>49</v>
      </c>
      <c r="C183" s="2" t="s">
        <v>39</v>
      </c>
      <c r="D183" s="107">
        <v>41456</v>
      </c>
      <c r="E183" s="108">
        <f t="shared" si="2"/>
        <v>7</v>
      </c>
      <c r="F183" s="108" t="s">
        <v>50</v>
      </c>
      <c r="G183" s="2" t="s">
        <v>51</v>
      </c>
      <c r="H183" s="2" t="s">
        <v>52</v>
      </c>
      <c r="I183" s="2" t="s">
        <v>43</v>
      </c>
      <c r="J183" s="111">
        <v>593751.84077137313</v>
      </c>
    </row>
    <row r="184" spans="1:10">
      <c r="A184" s="2" t="s">
        <v>37</v>
      </c>
      <c r="B184" s="2" t="s">
        <v>49</v>
      </c>
      <c r="C184" s="2" t="s">
        <v>39</v>
      </c>
      <c r="D184" s="107">
        <v>41487</v>
      </c>
      <c r="E184" s="108">
        <f t="shared" si="2"/>
        <v>8</v>
      </c>
      <c r="F184" s="108" t="s">
        <v>50</v>
      </c>
      <c r="G184" s="2" t="s">
        <v>51</v>
      </c>
      <c r="H184" s="2" t="s">
        <v>52</v>
      </c>
      <c r="I184" s="2" t="s">
        <v>43</v>
      </c>
      <c r="J184" s="111">
        <v>820393.03401412489</v>
      </c>
    </row>
    <row r="185" spans="1:10">
      <c r="A185" s="2" t="s">
        <v>37</v>
      </c>
      <c r="B185" s="2" t="s">
        <v>49</v>
      </c>
      <c r="C185" s="2" t="s">
        <v>39</v>
      </c>
      <c r="D185" s="107">
        <v>41518</v>
      </c>
      <c r="E185" s="108">
        <f t="shared" si="2"/>
        <v>9</v>
      </c>
      <c r="F185" s="108" t="s">
        <v>50</v>
      </c>
      <c r="G185" s="2" t="s">
        <v>51</v>
      </c>
      <c r="H185" s="2" t="s">
        <v>52</v>
      </c>
      <c r="I185" s="2" t="s">
        <v>43</v>
      </c>
      <c r="J185" s="111">
        <v>642291.58212862327</v>
      </c>
    </row>
    <row r="186" spans="1:10">
      <c r="A186" s="2" t="s">
        <v>37</v>
      </c>
      <c r="B186" s="2" t="s">
        <v>49</v>
      </c>
      <c r="C186" s="2" t="s">
        <v>39</v>
      </c>
      <c r="D186" s="107">
        <v>41548</v>
      </c>
      <c r="E186" s="108">
        <f t="shared" si="2"/>
        <v>10</v>
      </c>
      <c r="F186" s="108" t="s">
        <v>50</v>
      </c>
      <c r="G186" s="2" t="s">
        <v>51</v>
      </c>
      <c r="H186" s="2" t="s">
        <v>52</v>
      </c>
      <c r="I186" s="2" t="s">
        <v>43</v>
      </c>
      <c r="J186" s="111">
        <v>609639.97288837493</v>
      </c>
    </row>
    <row r="187" spans="1:10">
      <c r="A187" s="2" t="s">
        <v>37</v>
      </c>
      <c r="B187" s="2" t="s">
        <v>49</v>
      </c>
      <c r="C187" s="2" t="s">
        <v>39</v>
      </c>
      <c r="D187" s="107">
        <v>41579</v>
      </c>
      <c r="E187" s="108">
        <f t="shared" si="2"/>
        <v>11</v>
      </c>
      <c r="F187" s="108" t="s">
        <v>50</v>
      </c>
      <c r="G187" s="2" t="s">
        <v>51</v>
      </c>
      <c r="H187" s="2" t="s">
        <v>52</v>
      </c>
      <c r="I187" s="2" t="s">
        <v>43</v>
      </c>
      <c r="J187" s="111">
        <v>626073.16897124995</v>
      </c>
    </row>
    <row r="188" spans="1:10">
      <c r="A188" s="2" t="s">
        <v>37</v>
      </c>
      <c r="B188" s="2" t="s">
        <v>49</v>
      </c>
      <c r="C188" s="2" t="s">
        <v>39</v>
      </c>
      <c r="D188" s="107">
        <v>41609</v>
      </c>
      <c r="E188" s="108">
        <f t="shared" ref="E188:E194" si="3">MONTH(D188)</f>
        <v>12</v>
      </c>
      <c r="F188" s="108" t="s">
        <v>50</v>
      </c>
      <c r="G188" s="2" t="s">
        <v>51</v>
      </c>
      <c r="H188" s="2" t="s">
        <v>52</v>
      </c>
      <c r="I188" s="2" t="s">
        <v>43</v>
      </c>
      <c r="J188" s="111">
        <v>602153.37789750006</v>
      </c>
    </row>
    <row r="189" spans="1:10">
      <c r="A189" s="2" t="s">
        <v>37</v>
      </c>
      <c r="B189" s="2" t="s">
        <v>49</v>
      </c>
      <c r="C189" s="2" t="s">
        <v>39</v>
      </c>
      <c r="D189" s="107">
        <v>41640</v>
      </c>
      <c r="E189" s="108">
        <f t="shared" si="3"/>
        <v>1</v>
      </c>
      <c r="F189" s="108" t="s">
        <v>50</v>
      </c>
      <c r="G189" s="2" t="s">
        <v>51</v>
      </c>
      <c r="H189" s="2" t="s">
        <v>52</v>
      </c>
      <c r="I189" s="2" t="s">
        <v>43</v>
      </c>
      <c r="J189" s="111">
        <v>1146143.9846999997</v>
      </c>
    </row>
    <row r="190" spans="1:10">
      <c r="A190" s="2" t="s">
        <v>37</v>
      </c>
      <c r="B190" s="2" t="s">
        <v>49</v>
      </c>
      <c r="C190" s="2" t="s">
        <v>39</v>
      </c>
      <c r="D190" s="107">
        <v>41671</v>
      </c>
      <c r="E190" s="108">
        <f t="shared" si="3"/>
        <v>2</v>
      </c>
      <c r="F190" s="108" t="s">
        <v>50</v>
      </c>
      <c r="G190" s="2" t="s">
        <v>51</v>
      </c>
      <c r="H190" s="2" t="s">
        <v>52</v>
      </c>
      <c r="I190" s="2" t="s">
        <v>43</v>
      </c>
      <c r="J190" s="111">
        <v>964931.83751249989</v>
      </c>
    </row>
    <row r="191" spans="1:10">
      <c r="A191" s="2" t="s">
        <v>37</v>
      </c>
      <c r="B191" s="2" t="s">
        <v>49</v>
      </c>
      <c r="C191" s="2" t="s">
        <v>39</v>
      </c>
      <c r="D191" s="107">
        <v>41699</v>
      </c>
      <c r="E191" s="108">
        <f t="shared" si="3"/>
        <v>3</v>
      </c>
      <c r="F191" s="108" t="s">
        <v>50</v>
      </c>
      <c r="G191" s="2" t="s">
        <v>51</v>
      </c>
      <c r="H191" s="2" t="s">
        <v>52</v>
      </c>
      <c r="I191" s="2" t="s">
        <v>43</v>
      </c>
      <c r="J191" s="111">
        <v>962733.95790000004</v>
      </c>
    </row>
    <row r="192" spans="1:10">
      <c r="A192" s="2" t="s">
        <v>37</v>
      </c>
      <c r="B192" s="2" t="s">
        <v>49</v>
      </c>
      <c r="C192" s="2" t="s">
        <v>39</v>
      </c>
      <c r="D192" s="107">
        <v>41730</v>
      </c>
      <c r="E192" s="108">
        <f t="shared" si="3"/>
        <v>4</v>
      </c>
      <c r="F192" s="108" t="s">
        <v>50</v>
      </c>
      <c r="G192" s="2" t="s">
        <v>51</v>
      </c>
      <c r="H192" s="2" t="s">
        <v>52</v>
      </c>
      <c r="I192" s="2" t="s">
        <v>43</v>
      </c>
      <c r="J192" s="111">
        <v>964825.21760624985</v>
      </c>
    </row>
    <row r="193" spans="1:12">
      <c r="A193" s="2" t="s">
        <v>37</v>
      </c>
      <c r="B193" s="2" t="s">
        <v>49</v>
      </c>
      <c r="C193" s="2" t="s">
        <v>39</v>
      </c>
      <c r="D193" s="107">
        <v>41760</v>
      </c>
      <c r="E193" s="108">
        <f t="shared" si="3"/>
        <v>5</v>
      </c>
      <c r="F193" s="108" t="s">
        <v>50</v>
      </c>
      <c r="G193" s="2" t="s">
        <v>51</v>
      </c>
      <c r="H193" s="2" t="s">
        <v>52</v>
      </c>
      <c r="I193" s="2" t="s">
        <v>43</v>
      </c>
      <c r="J193" s="111">
        <v>1024534.78359375</v>
      </c>
    </row>
    <row r="194" spans="1:12">
      <c r="A194" s="2" t="s">
        <v>37</v>
      </c>
      <c r="B194" s="2" t="s">
        <v>49</v>
      </c>
      <c r="C194" s="2" t="s">
        <v>39</v>
      </c>
      <c r="D194" s="107">
        <v>41791</v>
      </c>
      <c r="E194" s="108">
        <f t="shared" si="3"/>
        <v>6</v>
      </c>
      <c r="F194" s="108" t="s">
        <v>50</v>
      </c>
      <c r="G194" s="2" t="s">
        <v>51</v>
      </c>
      <c r="H194" s="2" t="s">
        <v>52</v>
      </c>
      <c r="I194" s="2" t="s">
        <v>43</v>
      </c>
      <c r="J194" s="111">
        <v>1168045.22566875</v>
      </c>
    </row>
    <row r="195" spans="1:12">
      <c r="A195" s="2" t="s">
        <v>37</v>
      </c>
      <c r="B195" s="2" t="s">
        <v>49</v>
      </c>
      <c r="C195" s="2" t="s">
        <v>39</v>
      </c>
      <c r="D195" s="107">
        <v>41456</v>
      </c>
      <c r="E195" s="108">
        <f t="shared" ref="E195" si="4">MONTH(D195)</f>
        <v>7</v>
      </c>
      <c r="F195" s="108" t="s">
        <v>50</v>
      </c>
      <c r="G195" s="2" t="s">
        <v>53</v>
      </c>
      <c r="H195" s="2" t="s">
        <v>54</v>
      </c>
      <c r="I195" s="2" t="s">
        <v>43</v>
      </c>
      <c r="J195" s="111">
        <v>276807.38497499918</v>
      </c>
      <c r="K195" s="80"/>
      <c r="L195" s="80"/>
    </row>
    <row r="196" spans="1:12">
      <c r="A196" s="2" t="s">
        <v>37</v>
      </c>
      <c r="B196" s="2" t="s">
        <v>49</v>
      </c>
      <c r="C196" s="2" t="s">
        <v>39</v>
      </c>
      <c r="D196" s="107">
        <v>41487</v>
      </c>
      <c r="E196" s="108">
        <f t="shared" ref="E196:E207" si="5">MONTH(D196)</f>
        <v>8</v>
      </c>
      <c r="F196" s="108" t="s">
        <v>50</v>
      </c>
      <c r="G196" s="2" t="s">
        <v>53</v>
      </c>
      <c r="H196" s="2" t="s">
        <v>54</v>
      </c>
      <c r="I196" s="2" t="s">
        <v>43</v>
      </c>
      <c r="J196" s="111">
        <v>382467.614925</v>
      </c>
      <c r="K196" s="80"/>
      <c r="L196" s="80"/>
    </row>
    <row r="197" spans="1:12">
      <c r="A197" s="2" t="s">
        <v>37</v>
      </c>
      <c r="B197" s="2" t="s">
        <v>49</v>
      </c>
      <c r="C197" s="2" t="s">
        <v>39</v>
      </c>
      <c r="D197" s="107">
        <v>41518</v>
      </c>
      <c r="E197" s="108">
        <f t="shared" si="5"/>
        <v>9</v>
      </c>
      <c r="F197" s="108" t="s">
        <v>50</v>
      </c>
      <c r="G197" s="2" t="s">
        <v>53</v>
      </c>
      <c r="H197" s="2" t="s">
        <v>54</v>
      </c>
      <c r="I197" s="2" t="s">
        <v>43</v>
      </c>
      <c r="J197" s="111">
        <v>299436.63502499921</v>
      </c>
      <c r="K197" s="80"/>
      <c r="L197" s="80"/>
    </row>
    <row r="198" spans="1:12">
      <c r="A198" s="2" t="s">
        <v>37</v>
      </c>
      <c r="B198" s="2" t="s">
        <v>49</v>
      </c>
      <c r="C198" s="2" t="s">
        <v>39</v>
      </c>
      <c r="D198" s="107">
        <v>41548</v>
      </c>
      <c r="E198" s="108">
        <f t="shared" si="5"/>
        <v>10</v>
      </c>
      <c r="F198" s="108" t="s">
        <v>50</v>
      </c>
      <c r="G198" s="2" t="s">
        <v>53</v>
      </c>
      <c r="H198" s="2" t="s">
        <v>54</v>
      </c>
      <c r="I198" s="2" t="s">
        <v>43</v>
      </c>
      <c r="J198" s="111">
        <v>284214.43957499997</v>
      </c>
      <c r="K198" s="80"/>
      <c r="L198" s="80"/>
    </row>
    <row r="199" spans="1:12">
      <c r="A199" s="2" t="s">
        <v>37</v>
      </c>
      <c r="B199" s="2" t="s">
        <v>49</v>
      </c>
      <c r="C199" s="2" t="s">
        <v>39</v>
      </c>
      <c r="D199" s="107">
        <v>41579</v>
      </c>
      <c r="E199" s="108">
        <f t="shared" si="5"/>
        <v>11</v>
      </c>
      <c r="F199" s="108" t="s">
        <v>50</v>
      </c>
      <c r="G199" s="2" t="s">
        <v>53</v>
      </c>
      <c r="H199" s="2" t="s">
        <v>54</v>
      </c>
      <c r="I199" s="2" t="s">
        <v>43</v>
      </c>
      <c r="J199" s="111">
        <v>291875.60325000004</v>
      </c>
      <c r="K199" s="80"/>
      <c r="L199" s="80"/>
    </row>
    <row r="200" spans="1:12">
      <c r="A200" s="2" t="s">
        <v>37</v>
      </c>
      <c r="B200" s="2" t="s">
        <v>49</v>
      </c>
      <c r="C200" s="2" t="s">
        <v>39</v>
      </c>
      <c r="D200" s="107">
        <v>41609</v>
      </c>
      <c r="E200" s="108">
        <f t="shared" si="5"/>
        <v>12</v>
      </c>
      <c r="F200" s="108" t="s">
        <v>50</v>
      </c>
      <c r="G200" s="2" t="s">
        <v>53</v>
      </c>
      <c r="H200" s="2" t="s">
        <v>54</v>
      </c>
      <c r="I200" s="2" t="s">
        <v>43</v>
      </c>
      <c r="J200" s="111">
        <v>280724.18550000002</v>
      </c>
      <c r="K200" s="80"/>
      <c r="L200" s="80"/>
    </row>
    <row r="201" spans="1:12">
      <c r="A201" s="2" t="s">
        <v>37</v>
      </c>
      <c r="B201" s="2" t="s">
        <v>49</v>
      </c>
      <c r="C201" s="2" t="s">
        <v>39</v>
      </c>
      <c r="D201" s="107">
        <v>41640</v>
      </c>
      <c r="E201" s="108">
        <f t="shared" si="5"/>
        <v>1</v>
      </c>
      <c r="F201" s="108" t="s">
        <v>50</v>
      </c>
      <c r="G201" s="2" t="s">
        <v>53</v>
      </c>
      <c r="H201" s="2" t="s">
        <v>54</v>
      </c>
      <c r="I201" s="2" t="s">
        <v>43</v>
      </c>
      <c r="J201" s="111">
        <v>534332.85999999987</v>
      </c>
    </row>
    <row r="202" spans="1:12">
      <c r="A202" s="2" t="s">
        <v>37</v>
      </c>
      <c r="B202" s="2" t="s">
        <v>49</v>
      </c>
      <c r="C202" s="2" t="s">
        <v>39</v>
      </c>
      <c r="D202" s="107">
        <v>41671</v>
      </c>
      <c r="E202" s="108">
        <f t="shared" si="5"/>
        <v>2</v>
      </c>
      <c r="F202" s="108" t="s">
        <v>50</v>
      </c>
      <c r="G202" s="2" t="s">
        <v>53</v>
      </c>
      <c r="H202" s="2" t="s">
        <v>54</v>
      </c>
      <c r="I202" s="2" t="s">
        <v>43</v>
      </c>
      <c r="J202" s="111">
        <v>449851.67249999999</v>
      </c>
    </row>
    <row r="203" spans="1:12">
      <c r="A203" s="2" t="s">
        <v>37</v>
      </c>
      <c r="B203" s="2" t="s">
        <v>49</v>
      </c>
      <c r="C203" s="2" t="s">
        <v>39</v>
      </c>
      <c r="D203" s="107">
        <v>41699</v>
      </c>
      <c r="E203" s="108">
        <f t="shared" si="5"/>
        <v>3</v>
      </c>
      <c r="F203" s="108" t="s">
        <v>50</v>
      </c>
      <c r="G203" s="2" t="s">
        <v>53</v>
      </c>
      <c r="H203" s="2" t="s">
        <v>54</v>
      </c>
      <c r="I203" s="2" t="s">
        <v>43</v>
      </c>
      <c r="J203" s="111">
        <v>448827.02</v>
      </c>
    </row>
    <row r="204" spans="1:12">
      <c r="A204" s="2" t="s">
        <v>37</v>
      </c>
      <c r="B204" s="2" t="s">
        <v>49</v>
      </c>
      <c r="C204" s="2" t="s">
        <v>39</v>
      </c>
      <c r="D204" s="107">
        <v>41730</v>
      </c>
      <c r="E204" s="108">
        <f t="shared" si="5"/>
        <v>4</v>
      </c>
      <c r="F204" s="108" t="s">
        <v>50</v>
      </c>
      <c r="G204" s="2" t="s">
        <v>53</v>
      </c>
      <c r="H204" s="2" t="s">
        <v>54</v>
      </c>
      <c r="I204" s="2" t="s">
        <v>43</v>
      </c>
      <c r="J204" s="111">
        <v>449801.96625</v>
      </c>
    </row>
    <row r="205" spans="1:12">
      <c r="A205" s="2" t="s">
        <v>37</v>
      </c>
      <c r="B205" s="2" t="s">
        <v>49</v>
      </c>
      <c r="C205" s="2" t="s">
        <v>39</v>
      </c>
      <c r="D205" s="107">
        <v>41760</v>
      </c>
      <c r="E205" s="108">
        <f t="shared" si="5"/>
        <v>5</v>
      </c>
      <c r="F205" s="108" t="s">
        <v>50</v>
      </c>
      <c r="G205" s="2" t="s">
        <v>53</v>
      </c>
      <c r="H205" s="2" t="s">
        <v>54</v>
      </c>
      <c r="I205" s="2" t="s">
        <v>43</v>
      </c>
      <c r="J205" s="111">
        <v>477638.59375</v>
      </c>
    </row>
    <row r="206" spans="1:12">
      <c r="A206" s="2" t="s">
        <v>37</v>
      </c>
      <c r="B206" s="2" t="s">
        <v>49</v>
      </c>
      <c r="C206" s="2" t="s">
        <v>39</v>
      </c>
      <c r="D206" s="107">
        <v>41791</v>
      </c>
      <c r="E206" s="108">
        <f t="shared" si="5"/>
        <v>6</v>
      </c>
      <c r="F206" s="108" t="s">
        <v>50</v>
      </c>
      <c r="G206" s="2" t="s">
        <v>53</v>
      </c>
      <c r="H206" s="2" t="s">
        <v>54</v>
      </c>
      <c r="I206" s="2" t="s">
        <v>43</v>
      </c>
      <c r="J206" s="111">
        <v>544543.22875000001</v>
      </c>
    </row>
    <row r="207" spans="1:12">
      <c r="A207" s="2" t="s">
        <v>37</v>
      </c>
      <c r="B207" s="2" t="s">
        <v>49</v>
      </c>
      <c r="C207" s="2" t="s">
        <v>39</v>
      </c>
      <c r="D207" s="107">
        <v>41456</v>
      </c>
      <c r="E207" s="108">
        <f t="shared" si="5"/>
        <v>7</v>
      </c>
      <c r="F207" s="108" t="s">
        <v>50</v>
      </c>
      <c r="G207" s="2" t="s">
        <v>53</v>
      </c>
      <c r="H207" s="2" t="s">
        <v>55</v>
      </c>
      <c r="I207" s="2" t="s">
        <v>43</v>
      </c>
      <c r="J207" s="111">
        <v>415211.07746249868</v>
      </c>
    </row>
    <row r="208" spans="1:12">
      <c r="A208" s="2" t="s">
        <v>37</v>
      </c>
      <c r="B208" s="2" t="s">
        <v>49</v>
      </c>
      <c r="C208" s="2" t="s">
        <v>39</v>
      </c>
      <c r="D208" s="107">
        <v>41487</v>
      </c>
      <c r="E208" s="108">
        <f t="shared" ref="E208:E218" si="6">MONTH(D208)</f>
        <v>8</v>
      </c>
      <c r="F208" s="108" t="s">
        <v>50</v>
      </c>
      <c r="G208" s="2" t="s">
        <v>53</v>
      </c>
      <c r="H208" s="2" t="s">
        <v>55</v>
      </c>
      <c r="I208" s="2" t="s">
        <v>43</v>
      </c>
      <c r="J208" s="111">
        <v>573701.42238750006</v>
      </c>
    </row>
    <row r="209" spans="1:10">
      <c r="A209" s="2" t="s">
        <v>37</v>
      </c>
      <c r="B209" s="2" t="s">
        <v>49</v>
      </c>
      <c r="C209" s="2" t="s">
        <v>39</v>
      </c>
      <c r="D209" s="107">
        <v>41518</v>
      </c>
      <c r="E209" s="108">
        <f t="shared" si="6"/>
        <v>9</v>
      </c>
      <c r="F209" s="108" t="s">
        <v>50</v>
      </c>
      <c r="G209" s="2" t="s">
        <v>53</v>
      </c>
      <c r="H209" s="2" t="s">
        <v>55</v>
      </c>
      <c r="I209" s="2" t="s">
        <v>43</v>
      </c>
      <c r="J209" s="111">
        <v>449154.95253749873</v>
      </c>
    </row>
    <row r="210" spans="1:10">
      <c r="A210" s="2" t="s">
        <v>37</v>
      </c>
      <c r="B210" s="2" t="s">
        <v>49</v>
      </c>
      <c r="C210" s="2" t="s">
        <v>39</v>
      </c>
      <c r="D210" s="107">
        <v>41548</v>
      </c>
      <c r="E210" s="108">
        <f t="shared" si="6"/>
        <v>10</v>
      </c>
      <c r="F210" s="108" t="s">
        <v>50</v>
      </c>
      <c r="G210" s="2" t="s">
        <v>53</v>
      </c>
      <c r="H210" s="2" t="s">
        <v>55</v>
      </c>
      <c r="I210" s="2" t="s">
        <v>43</v>
      </c>
      <c r="J210" s="111">
        <v>426321.65936249989</v>
      </c>
    </row>
    <row r="211" spans="1:10">
      <c r="A211" s="2" t="s">
        <v>37</v>
      </c>
      <c r="B211" s="2" t="s">
        <v>49</v>
      </c>
      <c r="C211" s="2" t="s">
        <v>39</v>
      </c>
      <c r="D211" s="107">
        <v>41579</v>
      </c>
      <c r="E211" s="108">
        <f t="shared" si="6"/>
        <v>11</v>
      </c>
      <c r="F211" s="108" t="s">
        <v>50</v>
      </c>
      <c r="G211" s="2" t="s">
        <v>53</v>
      </c>
      <c r="H211" s="2" t="s">
        <v>55</v>
      </c>
      <c r="I211" s="2" t="s">
        <v>43</v>
      </c>
      <c r="J211" s="111">
        <v>437813.40487499995</v>
      </c>
    </row>
    <row r="212" spans="1:10">
      <c r="A212" s="2" t="s">
        <v>37</v>
      </c>
      <c r="B212" s="2" t="s">
        <v>49</v>
      </c>
      <c r="C212" s="2" t="s">
        <v>39</v>
      </c>
      <c r="D212" s="107">
        <v>41609</v>
      </c>
      <c r="E212" s="108">
        <f t="shared" si="6"/>
        <v>12</v>
      </c>
      <c r="F212" s="108" t="s">
        <v>50</v>
      </c>
      <c r="G212" s="2" t="s">
        <v>53</v>
      </c>
      <c r="H212" s="2" t="s">
        <v>55</v>
      </c>
      <c r="I212" s="2" t="s">
        <v>43</v>
      </c>
      <c r="J212" s="111">
        <v>421086.27824999997</v>
      </c>
    </row>
    <row r="213" spans="1:10">
      <c r="A213" s="2" t="s">
        <v>37</v>
      </c>
      <c r="B213" s="2" t="s">
        <v>49</v>
      </c>
      <c r="C213" s="2" t="s">
        <v>39</v>
      </c>
      <c r="D213" s="107">
        <v>41640</v>
      </c>
      <c r="E213" s="108">
        <f t="shared" si="6"/>
        <v>1</v>
      </c>
      <c r="F213" s="108" t="s">
        <v>50</v>
      </c>
      <c r="G213" s="2" t="s">
        <v>53</v>
      </c>
      <c r="H213" s="2" t="s">
        <v>55</v>
      </c>
      <c r="I213" s="2" t="s">
        <v>43</v>
      </c>
      <c r="J213" s="111">
        <v>801499.2899999998</v>
      </c>
    </row>
    <row r="214" spans="1:10">
      <c r="A214" s="2" t="s">
        <v>37</v>
      </c>
      <c r="B214" s="2" t="s">
        <v>49</v>
      </c>
      <c r="C214" s="2" t="s">
        <v>39</v>
      </c>
      <c r="D214" s="107">
        <v>41671</v>
      </c>
      <c r="E214" s="108">
        <f t="shared" si="6"/>
        <v>2</v>
      </c>
      <c r="F214" s="108" t="s">
        <v>50</v>
      </c>
      <c r="G214" s="2" t="s">
        <v>53</v>
      </c>
      <c r="H214" s="2" t="s">
        <v>55</v>
      </c>
      <c r="I214" s="2" t="s">
        <v>43</v>
      </c>
      <c r="J214" s="111">
        <v>674777.50874999992</v>
      </c>
    </row>
    <row r="215" spans="1:10">
      <c r="A215" s="2" t="s">
        <v>37</v>
      </c>
      <c r="B215" s="2" t="s">
        <v>49</v>
      </c>
      <c r="C215" s="2" t="s">
        <v>39</v>
      </c>
      <c r="D215" s="107">
        <v>41699</v>
      </c>
      <c r="E215" s="108">
        <f t="shared" si="6"/>
        <v>3</v>
      </c>
      <c r="F215" s="108" t="s">
        <v>50</v>
      </c>
      <c r="G215" s="2" t="s">
        <v>53</v>
      </c>
      <c r="H215" s="2" t="s">
        <v>55</v>
      </c>
      <c r="I215" s="2" t="s">
        <v>43</v>
      </c>
      <c r="J215" s="111">
        <v>673240.53</v>
      </c>
    </row>
    <row r="216" spans="1:10">
      <c r="A216" s="2" t="s">
        <v>37</v>
      </c>
      <c r="B216" s="2" t="s">
        <v>49</v>
      </c>
      <c r="C216" s="2" t="s">
        <v>39</v>
      </c>
      <c r="D216" s="107">
        <v>41730</v>
      </c>
      <c r="E216" s="108">
        <f t="shared" si="6"/>
        <v>4</v>
      </c>
      <c r="F216" s="108" t="s">
        <v>50</v>
      </c>
      <c r="G216" s="2" t="s">
        <v>53</v>
      </c>
      <c r="H216" s="2" t="s">
        <v>55</v>
      </c>
      <c r="I216" s="2" t="s">
        <v>43</v>
      </c>
      <c r="J216" s="111">
        <v>674702.94937499997</v>
      </c>
    </row>
    <row r="217" spans="1:10">
      <c r="A217" s="2" t="s">
        <v>37</v>
      </c>
      <c r="B217" s="2" t="s">
        <v>49</v>
      </c>
      <c r="C217" s="2" t="s">
        <v>39</v>
      </c>
      <c r="D217" s="107">
        <v>41760</v>
      </c>
      <c r="E217" s="108">
        <f t="shared" si="6"/>
        <v>5</v>
      </c>
      <c r="F217" s="108" t="s">
        <v>50</v>
      </c>
      <c r="G217" s="2" t="s">
        <v>53</v>
      </c>
      <c r="H217" s="2" t="s">
        <v>55</v>
      </c>
      <c r="I217" s="2" t="s">
        <v>43</v>
      </c>
      <c r="J217" s="111">
        <v>716457.890625</v>
      </c>
    </row>
    <row r="218" spans="1:10">
      <c r="A218" s="2" t="s">
        <v>37</v>
      </c>
      <c r="B218" s="2" t="s">
        <v>49</v>
      </c>
      <c r="C218" s="2" t="s">
        <v>39</v>
      </c>
      <c r="D218" s="107">
        <v>41791</v>
      </c>
      <c r="E218" s="108">
        <f t="shared" si="6"/>
        <v>6</v>
      </c>
      <c r="F218" s="108" t="s">
        <v>50</v>
      </c>
      <c r="G218" s="2" t="s">
        <v>53</v>
      </c>
      <c r="H218" s="2" t="s">
        <v>55</v>
      </c>
      <c r="I218" s="2" t="s">
        <v>43</v>
      </c>
      <c r="J218" s="111">
        <v>816814.8431249999</v>
      </c>
    </row>
    <row r="219" spans="1:10">
      <c r="A219" s="2" t="s">
        <v>37</v>
      </c>
      <c r="B219" s="2" t="s">
        <v>49</v>
      </c>
      <c r="C219" s="2" t="s">
        <v>39</v>
      </c>
      <c r="D219" s="107">
        <v>41456</v>
      </c>
      <c r="E219" s="108">
        <f t="shared" ref="E219:E282" si="7">MONTH(D219)</f>
        <v>7</v>
      </c>
      <c r="F219" s="108" t="s">
        <v>50</v>
      </c>
      <c r="G219" s="2" t="s">
        <v>56</v>
      </c>
      <c r="H219" s="2" t="s">
        <v>57</v>
      </c>
      <c r="I219" s="2" t="s">
        <v>43</v>
      </c>
      <c r="J219" s="111">
        <v>360688.41072499886</v>
      </c>
    </row>
    <row r="220" spans="1:10">
      <c r="A220" s="2" t="s">
        <v>37</v>
      </c>
      <c r="B220" s="2" t="s">
        <v>49</v>
      </c>
      <c r="C220" s="2" t="s">
        <v>39</v>
      </c>
      <c r="D220" s="107">
        <v>41487</v>
      </c>
      <c r="E220" s="108">
        <f t="shared" si="7"/>
        <v>8</v>
      </c>
      <c r="F220" s="108" t="s">
        <v>50</v>
      </c>
      <c r="G220" s="2" t="s">
        <v>56</v>
      </c>
      <c r="H220" s="2" t="s">
        <v>57</v>
      </c>
      <c r="I220" s="2" t="s">
        <v>43</v>
      </c>
      <c r="J220" s="111">
        <v>498366.89217499993</v>
      </c>
    </row>
    <row r="221" spans="1:10">
      <c r="A221" s="2" t="s">
        <v>37</v>
      </c>
      <c r="B221" s="2" t="s">
        <v>49</v>
      </c>
      <c r="C221" s="2" t="s">
        <v>39</v>
      </c>
      <c r="D221" s="107">
        <v>41518</v>
      </c>
      <c r="E221" s="108">
        <f t="shared" si="7"/>
        <v>9</v>
      </c>
      <c r="F221" s="108" t="s">
        <v>50</v>
      </c>
      <c r="G221" s="2" t="s">
        <v>56</v>
      </c>
      <c r="H221" s="2" t="s">
        <v>57</v>
      </c>
      <c r="I221" s="2" t="s">
        <v>43</v>
      </c>
      <c r="J221" s="111">
        <v>390175.00927499885</v>
      </c>
    </row>
    <row r="222" spans="1:10">
      <c r="A222" s="2" t="s">
        <v>37</v>
      </c>
      <c r="B222" s="2" t="s">
        <v>49</v>
      </c>
      <c r="C222" s="2" t="s">
        <v>39</v>
      </c>
      <c r="D222" s="107">
        <v>41548</v>
      </c>
      <c r="E222" s="108">
        <f t="shared" si="7"/>
        <v>10</v>
      </c>
      <c r="F222" s="108" t="s">
        <v>50</v>
      </c>
      <c r="G222" s="2" t="s">
        <v>56</v>
      </c>
      <c r="H222" s="2" t="s">
        <v>57</v>
      </c>
      <c r="I222" s="2" t="s">
        <v>43</v>
      </c>
      <c r="J222" s="111">
        <v>370340.02732499992</v>
      </c>
    </row>
    <row r="223" spans="1:10">
      <c r="A223" s="2" t="s">
        <v>37</v>
      </c>
      <c r="B223" s="2" t="s">
        <v>49</v>
      </c>
      <c r="C223" s="2" t="s">
        <v>39</v>
      </c>
      <c r="D223" s="107">
        <v>41579</v>
      </c>
      <c r="E223" s="108">
        <f t="shared" si="7"/>
        <v>11</v>
      </c>
      <c r="F223" s="108" t="s">
        <v>50</v>
      </c>
      <c r="G223" s="2" t="s">
        <v>56</v>
      </c>
      <c r="H223" s="2" t="s">
        <v>57</v>
      </c>
      <c r="I223" s="2" t="s">
        <v>43</v>
      </c>
      <c r="J223" s="111">
        <v>380322.75574999995</v>
      </c>
    </row>
    <row r="224" spans="1:10">
      <c r="A224" s="2" t="s">
        <v>37</v>
      </c>
      <c r="B224" s="2" t="s">
        <v>49</v>
      </c>
      <c r="C224" s="2" t="s">
        <v>39</v>
      </c>
      <c r="D224" s="107">
        <v>41609</v>
      </c>
      <c r="E224" s="108">
        <f t="shared" si="7"/>
        <v>12</v>
      </c>
      <c r="F224" s="108" t="s">
        <v>50</v>
      </c>
      <c r="G224" s="2" t="s">
        <v>56</v>
      </c>
      <c r="H224" s="2" t="s">
        <v>57</v>
      </c>
      <c r="I224" s="2" t="s">
        <v>43</v>
      </c>
      <c r="J224" s="111">
        <v>365792.12049999996</v>
      </c>
    </row>
    <row r="225" spans="1:10">
      <c r="A225" s="2" t="s">
        <v>37</v>
      </c>
      <c r="B225" s="2" t="s">
        <v>49</v>
      </c>
      <c r="C225" s="2" t="s">
        <v>39</v>
      </c>
      <c r="D225" s="107">
        <v>41640</v>
      </c>
      <c r="E225" s="108">
        <f t="shared" si="7"/>
        <v>1</v>
      </c>
      <c r="F225" s="108" t="s">
        <v>50</v>
      </c>
      <c r="G225" s="2" t="s">
        <v>56</v>
      </c>
      <c r="H225" s="2" t="s">
        <v>57</v>
      </c>
      <c r="I225" s="2" t="s">
        <v>43</v>
      </c>
      <c r="J225" s="111">
        <v>459526.25959999987</v>
      </c>
    </row>
    <row r="226" spans="1:10">
      <c r="A226" s="2" t="s">
        <v>37</v>
      </c>
      <c r="B226" s="2" t="s">
        <v>49</v>
      </c>
      <c r="C226" s="2" t="s">
        <v>39</v>
      </c>
      <c r="D226" s="107">
        <v>41671</v>
      </c>
      <c r="E226" s="108">
        <f t="shared" si="7"/>
        <v>2</v>
      </c>
      <c r="F226" s="108" t="s">
        <v>50</v>
      </c>
      <c r="G226" s="2" t="s">
        <v>56</v>
      </c>
      <c r="H226" s="2" t="s">
        <v>57</v>
      </c>
      <c r="I226" s="2" t="s">
        <v>43</v>
      </c>
      <c r="J226" s="111">
        <v>386872.43834999995</v>
      </c>
    </row>
    <row r="227" spans="1:10">
      <c r="A227" s="2" t="s">
        <v>37</v>
      </c>
      <c r="B227" s="2" t="s">
        <v>49</v>
      </c>
      <c r="C227" s="2" t="s">
        <v>39</v>
      </c>
      <c r="D227" s="107">
        <v>41699</v>
      </c>
      <c r="E227" s="108">
        <f t="shared" si="7"/>
        <v>3</v>
      </c>
      <c r="F227" s="108" t="s">
        <v>50</v>
      </c>
      <c r="G227" s="2" t="s">
        <v>56</v>
      </c>
      <c r="H227" s="2" t="s">
        <v>57</v>
      </c>
      <c r="I227" s="2" t="s">
        <v>43</v>
      </c>
      <c r="J227" s="111">
        <v>385991.23719999997</v>
      </c>
    </row>
    <row r="228" spans="1:10">
      <c r="A228" s="2" t="s">
        <v>37</v>
      </c>
      <c r="B228" s="2" t="s">
        <v>49</v>
      </c>
      <c r="C228" s="2" t="s">
        <v>39</v>
      </c>
      <c r="D228" s="107">
        <v>41730</v>
      </c>
      <c r="E228" s="108">
        <f t="shared" si="7"/>
        <v>4</v>
      </c>
      <c r="F228" s="108" t="s">
        <v>50</v>
      </c>
      <c r="G228" s="2" t="s">
        <v>56</v>
      </c>
      <c r="H228" s="2" t="s">
        <v>57</v>
      </c>
      <c r="I228" s="2" t="s">
        <v>43</v>
      </c>
      <c r="J228" s="111">
        <v>386829.69097499992</v>
      </c>
    </row>
    <row r="229" spans="1:10">
      <c r="A229" s="2" t="s">
        <v>37</v>
      </c>
      <c r="B229" s="2" t="s">
        <v>49</v>
      </c>
      <c r="C229" s="2" t="s">
        <v>39</v>
      </c>
      <c r="D229" s="107">
        <v>41760</v>
      </c>
      <c r="E229" s="108">
        <f t="shared" si="7"/>
        <v>5</v>
      </c>
      <c r="F229" s="108" t="s">
        <v>50</v>
      </c>
      <c r="G229" s="2" t="s">
        <v>56</v>
      </c>
      <c r="H229" s="2" t="s">
        <v>57</v>
      </c>
      <c r="I229" s="2" t="s">
        <v>43</v>
      </c>
      <c r="J229" s="111">
        <v>410769.19062499999</v>
      </c>
    </row>
    <row r="230" spans="1:10">
      <c r="A230" s="2" t="s">
        <v>37</v>
      </c>
      <c r="B230" s="2" t="s">
        <v>49</v>
      </c>
      <c r="C230" s="2" t="s">
        <v>39</v>
      </c>
      <c r="D230" s="107">
        <v>41791</v>
      </c>
      <c r="E230" s="108">
        <f t="shared" si="7"/>
        <v>6</v>
      </c>
      <c r="F230" s="108" t="s">
        <v>50</v>
      </c>
      <c r="G230" s="2" t="s">
        <v>56</v>
      </c>
      <c r="H230" s="2" t="s">
        <v>57</v>
      </c>
      <c r="I230" s="2" t="s">
        <v>43</v>
      </c>
      <c r="J230" s="111">
        <v>468307.17672499991</v>
      </c>
    </row>
    <row r="231" spans="1:10">
      <c r="A231" s="2" t="s">
        <v>37</v>
      </c>
      <c r="B231" s="2" t="s">
        <v>49</v>
      </c>
      <c r="C231" s="2" t="s">
        <v>39</v>
      </c>
      <c r="D231" s="107">
        <v>41456</v>
      </c>
      <c r="E231" s="108">
        <f t="shared" si="7"/>
        <v>7</v>
      </c>
      <c r="F231" s="108" t="s">
        <v>50</v>
      </c>
      <c r="G231" s="2" t="s">
        <v>56</v>
      </c>
      <c r="H231" s="2" t="s">
        <v>58</v>
      </c>
      <c r="I231" s="2" t="s">
        <v>43</v>
      </c>
      <c r="J231" s="111">
        <v>226478.76952499934</v>
      </c>
    </row>
    <row r="232" spans="1:10">
      <c r="A232" s="2" t="s">
        <v>37</v>
      </c>
      <c r="B232" s="2" t="s">
        <v>49</v>
      </c>
      <c r="C232" s="2" t="s">
        <v>39</v>
      </c>
      <c r="D232" s="107">
        <v>41487</v>
      </c>
      <c r="E232" s="108">
        <f t="shared" si="7"/>
        <v>8</v>
      </c>
      <c r="F232" s="108" t="s">
        <v>50</v>
      </c>
      <c r="G232" s="2" t="s">
        <v>56</v>
      </c>
      <c r="H232" s="2" t="s">
        <v>58</v>
      </c>
      <c r="I232" s="2" t="s">
        <v>43</v>
      </c>
      <c r="J232" s="111">
        <v>312928.04857500002</v>
      </c>
    </row>
    <row r="233" spans="1:10">
      <c r="A233" s="2" t="s">
        <v>37</v>
      </c>
      <c r="B233" s="2" t="s">
        <v>49</v>
      </c>
      <c r="C233" s="2" t="s">
        <v>39</v>
      </c>
      <c r="D233" s="107">
        <v>41518</v>
      </c>
      <c r="E233" s="108">
        <f t="shared" si="7"/>
        <v>9</v>
      </c>
      <c r="F233" s="108" t="s">
        <v>50</v>
      </c>
      <c r="G233" s="2" t="s">
        <v>56</v>
      </c>
      <c r="H233" s="2" t="s">
        <v>58</v>
      </c>
      <c r="I233" s="2" t="s">
        <v>43</v>
      </c>
      <c r="J233" s="111">
        <v>244993.61047499935</v>
      </c>
    </row>
    <row r="234" spans="1:10">
      <c r="A234" s="2" t="s">
        <v>37</v>
      </c>
      <c r="B234" s="2" t="s">
        <v>49</v>
      </c>
      <c r="C234" s="2" t="s">
        <v>39</v>
      </c>
      <c r="D234" s="107">
        <v>41548</v>
      </c>
      <c r="E234" s="108">
        <f t="shared" si="7"/>
        <v>10</v>
      </c>
      <c r="F234" s="108" t="s">
        <v>50</v>
      </c>
      <c r="G234" s="2" t="s">
        <v>56</v>
      </c>
      <c r="H234" s="2" t="s">
        <v>58</v>
      </c>
      <c r="I234" s="2" t="s">
        <v>43</v>
      </c>
      <c r="J234" s="111">
        <v>232539.08692499998</v>
      </c>
    </row>
    <row r="235" spans="1:10">
      <c r="A235" s="2" t="s">
        <v>37</v>
      </c>
      <c r="B235" s="2" t="s">
        <v>49</v>
      </c>
      <c r="C235" s="2" t="s">
        <v>39</v>
      </c>
      <c r="D235" s="107">
        <v>41579</v>
      </c>
      <c r="E235" s="108">
        <f t="shared" si="7"/>
        <v>11</v>
      </c>
      <c r="F235" s="108" t="s">
        <v>50</v>
      </c>
      <c r="G235" s="2" t="s">
        <v>56</v>
      </c>
      <c r="H235" s="2" t="s">
        <v>58</v>
      </c>
      <c r="I235" s="2" t="s">
        <v>43</v>
      </c>
      <c r="J235" s="111">
        <v>238807.31175000002</v>
      </c>
    </row>
    <row r="236" spans="1:10">
      <c r="A236" s="2" t="s">
        <v>37</v>
      </c>
      <c r="B236" s="2" t="s">
        <v>49</v>
      </c>
      <c r="C236" s="2" t="s">
        <v>39</v>
      </c>
      <c r="D236" s="107">
        <v>41609</v>
      </c>
      <c r="E236" s="108">
        <f t="shared" si="7"/>
        <v>12</v>
      </c>
      <c r="F236" s="108" t="s">
        <v>50</v>
      </c>
      <c r="G236" s="2" t="s">
        <v>56</v>
      </c>
      <c r="H236" s="2" t="s">
        <v>58</v>
      </c>
      <c r="I236" s="2" t="s">
        <v>43</v>
      </c>
      <c r="J236" s="111">
        <v>229683.42450000002</v>
      </c>
    </row>
    <row r="237" spans="1:10">
      <c r="A237" s="2" t="s">
        <v>37</v>
      </c>
      <c r="B237" s="2" t="s">
        <v>49</v>
      </c>
      <c r="C237" s="2" t="s">
        <v>39</v>
      </c>
      <c r="D237" s="107">
        <v>41640</v>
      </c>
      <c r="E237" s="108">
        <f t="shared" si="7"/>
        <v>1</v>
      </c>
      <c r="F237" s="108" t="s">
        <v>50</v>
      </c>
      <c r="G237" s="2" t="s">
        <v>56</v>
      </c>
      <c r="H237" s="2" t="s">
        <v>58</v>
      </c>
      <c r="I237" s="2" t="s">
        <v>43</v>
      </c>
      <c r="J237" s="111">
        <v>288539.74439999997</v>
      </c>
    </row>
    <row r="238" spans="1:10">
      <c r="A238" s="2" t="s">
        <v>37</v>
      </c>
      <c r="B238" s="2" t="s">
        <v>49</v>
      </c>
      <c r="C238" s="2" t="s">
        <v>39</v>
      </c>
      <c r="D238" s="107">
        <v>41671</v>
      </c>
      <c r="E238" s="108">
        <f t="shared" si="7"/>
        <v>2</v>
      </c>
      <c r="F238" s="108" t="s">
        <v>50</v>
      </c>
      <c r="G238" s="2" t="s">
        <v>56</v>
      </c>
      <c r="H238" s="2" t="s">
        <v>58</v>
      </c>
      <c r="I238" s="2" t="s">
        <v>43</v>
      </c>
      <c r="J238" s="111">
        <v>242919.90315</v>
      </c>
    </row>
    <row r="239" spans="1:10">
      <c r="A239" s="2" t="s">
        <v>37</v>
      </c>
      <c r="B239" s="2" t="s">
        <v>49</v>
      </c>
      <c r="C239" s="2" t="s">
        <v>39</v>
      </c>
      <c r="D239" s="107">
        <v>41699</v>
      </c>
      <c r="E239" s="108">
        <f t="shared" si="7"/>
        <v>3</v>
      </c>
      <c r="F239" s="108" t="s">
        <v>50</v>
      </c>
      <c r="G239" s="2" t="s">
        <v>56</v>
      </c>
      <c r="H239" s="2" t="s">
        <v>58</v>
      </c>
      <c r="I239" s="2" t="s">
        <v>43</v>
      </c>
      <c r="J239" s="111">
        <v>242366.59080000003</v>
      </c>
    </row>
    <row r="240" spans="1:10">
      <c r="A240" s="2" t="s">
        <v>37</v>
      </c>
      <c r="B240" s="2" t="s">
        <v>49</v>
      </c>
      <c r="C240" s="2" t="s">
        <v>39</v>
      </c>
      <c r="D240" s="107">
        <v>41730</v>
      </c>
      <c r="E240" s="108">
        <f t="shared" si="7"/>
        <v>4</v>
      </c>
      <c r="F240" s="108" t="s">
        <v>50</v>
      </c>
      <c r="G240" s="2" t="s">
        <v>56</v>
      </c>
      <c r="H240" s="2" t="s">
        <v>58</v>
      </c>
      <c r="I240" s="2" t="s">
        <v>43</v>
      </c>
      <c r="J240" s="111">
        <v>242893.06177500001</v>
      </c>
    </row>
    <row r="241" spans="1:10">
      <c r="A241" s="2" t="s">
        <v>37</v>
      </c>
      <c r="B241" s="2" t="s">
        <v>49</v>
      </c>
      <c r="C241" s="2" t="s">
        <v>39</v>
      </c>
      <c r="D241" s="107">
        <v>41760</v>
      </c>
      <c r="E241" s="108">
        <f t="shared" si="7"/>
        <v>5</v>
      </c>
      <c r="F241" s="108" t="s">
        <v>50</v>
      </c>
      <c r="G241" s="2" t="s">
        <v>56</v>
      </c>
      <c r="H241" s="2" t="s">
        <v>58</v>
      </c>
      <c r="I241" s="2" t="s">
        <v>43</v>
      </c>
      <c r="J241" s="111">
        <v>257924.84062500004</v>
      </c>
    </row>
    <row r="242" spans="1:10">
      <c r="A242" s="2" t="s">
        <v>37</v>
      </c>
      <c r="B242" s="2" t="s">
        <v>49</v>
      </c>
      <c r="C242" s="2" t="s">
        <v>39</v>
      </c>
      <c r="D242" s="107">
        <v>41791</v>
      </c>
      <c r="E242" s="108">
        <f t="shared" si="7"/>
        <v>6</v>
      </c>
      <c r="F242" s="108" t="s">
        <v>50</v>
      </c>
      <c r="G242" s="2" t="s">
        <v>56</v>
      </c>
      <c r="H242" s="2" t="s">
        <v>58</v>
      </c>
      <c r="I242" s="2" t="s">
        <v>43</v>
      </c>
      <c r="J242" s="111">
        <v>294053.34352500003</v>
      </c>
    </row>
    <row r="243" spans="1:10">
      <c r="A243" s="2" t="s">
        <v>37</v>
      </c>
      <c r="B243" s="2" t="s">
        <v>49</v>
      </c>
      <c r="C243" s="2" t="s">
        <v>39</v>
      </c>
      <c r="D243" s="107">
        <v>41456</v>
      </c>
      <c r="E243" s="108">
        <f t="shared" si="7"/>
        <v>7</v>
      </c>
      <c r="F243" s="108" t="s">
        <v>50</v>
      </c>
      <c r="G243" s="2" t="s">
        <v>56</v>
      </c>
      <c r="H243" s="2" t="s">
        <v>59</v>
      </c>
      <c r="I243" s="2" t="s">
        <v>43</v>
      </c>
      <c r="J243" s="111">
        <v>255837.1285374992</v>
      </c>
    </row>
    <row r="244" spans="1:10">
      <c r="A244" s="2" t="s">
        <v>37</v>
      </c>
      <c r="B244" s="2" t="s">
        <v>49</v>
      </c>
      <c r="C244" s="2" t="s">
        <v>39</v>
      </c>
      <c r="D244" s="107">
        <v>41487</v>
      </c>
      <c r="E244" s="108">
        <f t="shared" si="7"/>
        <v>8</v>
      </c>
      <c r="F244" s="108" t="s">
        <v>50</v>
      </c>
      <c r="G244" s="2" t="s">
        <v>56</v>
      </c>
      <c r="H244" s="2" t="s">
        <v>59</v>
      </c>
      <c r="I244" s="2" t="s">
        <v>43</v>
      </c>
      <c r="J244" s="111">
        <v>353492.79561249999</v>
      </c>
    </row>
    <row r="245" spans="1:10">
      <c r="A245" s="2" t="s">
        <v>37</v>
      </c>
      <c r="B245" s="2" t="s">
        <v>49</v>
      </c>
      <c r="C245" s="2" t="s">
        <v>39</v>
      </c>
      <c r="D245" s="107">
        <v>41518</v>
      </c>
      <c r="E245" s="108">
        <f t="shared" si="7"/>
        <v>9</v>
      </c>
      <c r="F245" s="108" t="s">
        <v>50</v>
      </c>
      <c r="G245" s="2" t="s">
        <v>56</v>
      </c>
      <c r="H245" s="2" t="s">
        <v>59</v>
      </c>
      <c r="I245" s="2" t="s">
        <v>43</v>
      </c>
      <c r="J245" s="111">
        <v>276752.04146249924</v>
      </c>
    </row>
    <row r="246" spans="1:10">
      <c r="A246" s="2" t="s">
        <v>37</v>
      </c>
      <c r="B246" s="2" t="s">
        <v>49</v>
      </c>
      <c r="C246" s="2" t="s">
        <v>39</v>
      </c>
      <c r="D246" s="107">
        <v>41548</v>
      </c>
      <c r="E246" s="108">
        <f t="shared" si="7"/>
        <v>10</v>
      </c>
      <c r="F246" s="108" t="s">
        <v>50</v>
      </c>
      <c r="G246" s="2" t="s">
        <v>56</v>
      </c>
      <c r="H246" s="2" t="s">
        <v>59</v>
      </c>
      <c r="I246" s="2" t="s">
        <v>43</v>
      </c>
      <c r="J246" s="111">
        <v>262683.04263749992</v>
      </c>
    </row>
    <row r="247" spans="1:10">
      <c r="A247" s="2" t="s">
        <v>37</v>
      </c>
      <c r="B247" s="2" t="s">
        <v>49</v>
      </c>
      <c r="C247" s="2" t="s">
        <v>39</v>
      </c>
      <c r="D247" s="107">
        <v>41579</v>
      </c>
      <c r="E247" s="108">
        <f t="shared" si="7"/>
        <v>11</v>
      </c>
      <c r="F247" s="108" t="s">
        <v>50</v>
      </c>
      <c r="G247" s="2" t="s">
        <v>56</v>
      </c>
      <c r="H247" s="2" t="s">
        <v>59</v>
      </c>
      <c r="I247" s="2" t="s">
        <v>43</v>
      </c>
      <c r="J247" s="111">
        <v>269763.81512500002</v>
      </c>
    </row>
    <row r="248" spans="1:10">
      <c r="A248" s="2" t="s">
        <v>37</v>
      </c>
      <c r="B248" s="2" t="s">
        <v>49</v>
      </c>
      <c r="C248" s="2" t="s">
        <v>39</v>
      </c>
      <c r="D248" s="107">
        <v>41609</v>
      </c>
      <c r="E248" s="108">
        <f t="shared" si="7"/>
        <v>12</v>
      </c>
      <c r="F248" s="108" t="s">
        <v>50</v>
      </c>
      <c r="G248" s="2" t="s">
        <v>56</v>
      </c>
      <c r="H248" s="2" t="s">
        <v>59</v>
      </c>
      <c r="I248" s="2" t="s">
        <v>43</v>
      </c>
      <c r="J248" s="111">
        <v>259457.20175000001</v>
      </c>
    </row>
    <row r="249" spans="1:10">
      <c r="A249" s="2" t="s">
        <v>37</v>
      </c>
      <c r="B249" s="2" t="s">
        <v>49</v>
      </c>
      <c r="C249" s="2" t="s">
        <v>39</v>
      </c>
      <c r="D249" s="107">
        <v>41640</v>
      </c>
      <c r="E249" s="108">
        <f t="shared" si="7"/>
        <v>1</v>
      </c>
      <c r="F249" s="108" t="s">
        <v>50</v>
      </c>
      <c r="G249" s="2" t="s">
        <v>56</v>
      </c>
      <c r="H249" s="2" t="s">
        <v>59</v>
      </c>
      <c r="I249" s="2" t="s">
        <v>43</v>
      </c>
      <c r="J249" s="111">
        <v>325943.04459999991</v>
      </c>
    </row>
    <row r="250" spans="1:10">
      <c r="A250" s="2" t="s">
        <v>37</v>
      </c>
      <c r="B250" s="2" t="s">
        <v>49</v>
      </c>
      <c r="C250" s="2" t="s">
        <v>39</v>
      </c>
      <c r="D250" s="107">
        <v>41671</v>
      </c>
      <c r="E250" s="108">
        <f t="shared" si="7"/>
        <v>2</v>
      </c>
      <c r="F250" s="108" t="s">
        <v>50</v>
      </c>
      <c r="G250" s="2" t="s">
        <v>56</v>
      </c>
      <c r="H250" s="2" t="s">
        <v>59</v>
      </c>
      <c r="I250" s="2" t="s">
        <v>43</v>
      </c>
      <c r="J250" s="111">
        <v>274409.52022499999</v>
      </c>
    </row>
    <row r="251" spans="1:10">
      <c r="A251" s="2" t="s">
        <v>37</v>
      </c>
      <c r="B251" s="2" t="s">
        <v>49</v>
      </c>
      <c r="C251" s="2" t="s">
        <v>39</v>
      </c>
      <c r="D251" s="107">
        <v>41699</v>
      </c>
      <c r="E251" s="108">
        <f t="shared" si="7"/>
        <v>3</v>
      </c>
      <c r="F251" s="108" t="s">
        <v>50</v>
      </c>
      <c r="G251" s="2" t="s">
        <v>56</v>
      </c>
      <c r="H251" s="2" t="s">
        <v>59</v>
      </c>
      <c r="I251" s="2" t="s">
        <v>43</v>
      </c>
      <c r="J251" s="111">
        <v>273784.48220000003</v>
      </c>
    </row>
    <row r="252" spans="1:10">
      <c r="A252" s="2" t="s">
        <v>37</v>
      </c>
      <c r="B252" s="2" t="s">
        <v>49</v>
      </c>
      <c r="C252" s="2" t="s">
        <v>39</v>
      </c>
      <c r="D252" s="107">
        <v>41730</v>
      </c>
      <c r="E252" s="108">
        <f t="shared" si="7"/>
        <v>4</v>
      </c>
      <c r="F252" s="108" t="s">
        <v>50</v>
      </c>
      <c r="G252" s="2" t="s">
        <v>56</v>
      </c>
      <c r="H252" s="2" t="s">
        <v>59</v>
      </c>
      <c r="I252" s="2" t="s">
        <v>43</v>
      </c>
      <c r="J252" s="111">
        <v>274379.19941249996</v>
      </c>
    </row>
    <row r="253" spans="1:10">
      <c r="A253" s="2" t="s">
        <v>37</v>
      </c>
      <c r="B253" s="2" t="s">
        <v>49</v>
      </c>
      <c r="C253" s="2" t="s">
        <v>39</v>
      </c>
      <c r="D253" s="107">
        <v>41760</v>
      </c>
      <c r="E253" s="108">
        <f t="shared" si="7"/>
        <v>5</v>
      </c>
      <c r="F253" s="108" t="s">
        <v>50</v>
      </c>
      <c r="G253" s="2" t="s">
        <v>56</v>
      </c>
      <c r="H253" s="2" t="s">
        <v>59</v>
      </c>
      <c r="I253" s="2" t="s">
        <v>43</v>
      </c>
      <c r="J253" s="111">
        <v>291359.54218749999</v>
      </c>
    </row>
    <row r="254" spans="1:10">
      <c r="A254" s="2" t="s">
        <v>37</v>
      </c>
      <c r="B254" s="2" t="s">
        <v>49</v>
      </c>
      <c r="C254" s="2" t="s">
        <v>39</v>
      </c>
      <c r="D254" s="107">
        <v>41791</v>
      </c>
      <c r="E254" s="108">
        <f t="shared" si="7"/>
        <v>6</v>
      </c>
      <c r="F254" s="108" t="s">
        <v>50</v>
      </c>
      <c r="G254" s="2" t="s">
        <v>56</v>
      </c>
      <c r="H254" s="2" t="s">
        <v>59</v>
      </c>
      <c r="I254" s="2" t="s">
        <v>43</v>
      </c>
      <c r="J254" s="111">
        <v>332171.36953749997</v>
      </c>
    </row>
    <row r="255" spans="1:10">
      <c r="A255" s="2" t="s">
        <v>37</v>
      </c>
      <c r="B255" s="2" t="s">
        <v>49</v>
      </c>
      <c r="C255" s="2" t="s">
        <v>39</v>
      </c>
      <c r="D255" s="107">
        <v>41456</v>
      </c>
      <c r="E255" s="108">
        <f t="shared" si="7"/>
        <v>7</v>
      </c>
      <c r="F255" s="108" t="s">
        <v>50</v>
      </c>
      <c r="G255" s="2" t="s">
        <v>56</v>
      </c>
      <c r="H255" s="2" t="s">
        <v>60</v>
      </c>
      <c r="I255" s="2" t="s">
        <v>43</v>
      </c>
      <c r="J255" s="111">
        <v>176150.15407499947</v>
      </c>
    </row>
    <row r="256" spans="1:10">
      <c r="A256" s="2" t="s">
        <v>37</v>
      </c>
      <c r="B256" s="2" t="s">
        <v>49</v>
      </c>
      <c r="C256" s="2" t="s">
        <v>39</v>
      </c>
      <c r="D256" s="107">
        <v>41487</v>
      </c>
      <c r="E256" s="108">
        <f t="shared" si="7"/>
        <v>8</v>
      </c>
      <c r="F256" s="108" t="s">
        <v>50</v>
      </c>
      <c r="G256" s="2" t="s">
        <v>56</v>
      </c>
      <c r="H256" s="2" t="s">
        <v>60</v>
      </c>
      <c r="I256" s="2" t="s">
        <v>43</v>
      </c>
      <c r="J256" s="111">
        <v>243388.48222500001</v>
      </c>
    </row>
    <row r="257" spans="1:10">
      <c r="A257" s="2" t="s">
        <v>37</v>
      </c>
      <c r="B257" s="2" t="s">
        <v>49</v>
      </c>
      <c r="C257" s="2" t="s">
        <v>39</v>
      </c>
      <c r="D257" s="107">
        <v>41518</v>
      </c>
      <c r="E257" s="108">
        <f t="shared" si="7"/>
        <v>9</v>
      </c>
      <c r="F257" s="108" t="s">
        <v>50</v>
      </c>
      <c r="G257" s="2" t="s">
        <v>56</v>
      </c>
      <c r="H257" s="2" t="s">
        <v>60</v>
      </c>
      <c r="I257" s="2" t="s">
        <v>43</v>
      </c>
      <c r="J257" s="111">
        <v>190550.58592499947</v>
      </c>
    </row>
    <row r="258" spans="1:10">
      <c r="A258" s="2" t="s">
        <v>37</v>
      </c>
      <c r="B258" s="2" t="s">
        <v>49</v>
      </c>
      <c r="C258" s="2" t="s">
        <v>39</v>
      </c>
      <c r="D258" s="107">
        <v>41548</v>
      </c>
      <c r="E258" s="108">
        <f t="shared" si="7"/>
        <v>10</v>
      </c>
      <c r="F258" s="108" t="s">
        <v>50</v>
      </c>
      <c r="G258" s="2" t="s">
        <v>56</v>
      </c>
      <c r="H258" s="2" t="s">
        <v>60</v>
      </c>
      <c r="I258" s="2" t="s">
        <v>43</v>
      </c>
      <c r="J258" s="111">
        <v>180863.73427499997</v>
      </c>
    </row>
    <row r="259" spans="1:10">
      <c r="A259" s="2" t="s">
        <v>37</v>
      </c>
      <c r="B259" s="2" t="s">
        <v>49</v>
      </c>
      <c r="C259" s="2" t="s">
        <v>39</v>
      </c>
      <c r="D259" s="107">
        <v>41579</v>
      </c>
      <c r="E259" s="108">
        <f t="shared" si="7"/>
        <v>11</v>
      </c>
      <c r="F259" s="108" t="s">
        <v>50</v>
      </c>
      <c r="G259" s="2" t="s">
        <v>56</v>
      </c>
      <c r="H259" s="2" t="s">
        <v>60</v>
      </c>
      <c r="I259" s="2" t="s">
        <v>43</v>
      </c>
      <c r="J259" s="111">
        <v>185739.02025</v>
      </c>
    </row>
    <row r="260" spans="1:10">
      <c r="A260" s="2" t="s">
        <v>37</v>
      </c>
      <c r="B260" s="2" t="s">
        <v>49</v>
      </c>
      <c r="C260" s="2" t="s">
        <v>39</v>
      </c>
      <c r="D260" s="107">
        <v>41609</v>
      </c>
      <c r="E260" s="108">
        <f t="shared" si="7"/>
        <v>12</v>
      </c>
      <c r="F260" s="108" t="s">
        <v>50</v>
      </c>
      <c r="G260" s="2" t="s">
        <v>56</v>
      </c>
      <c r="H260" s="2" t="s">
        <v>60</v>
      </c>
      <c r="I260" s="2" t="s">
        <v>43</v>
      </c>
      <c r="J260" s="111">
        <v>178642.66350000002</v>
      </c>
    </row>
    <row r="261" spans="1:10">
      <c r="A261" s="2" t="s">
        <v>37</v>
      </c>
      <c r="B261" s="2" t="s">
        <v>49</v>
      </c>
      <c r="C261" s="2" t="s">
        <v>39</v>
      </c>
      <c r="D261" s="107">
        <v>41640</v>
      </c>
      <c r="E261" s="108">
        <f t="shared" si="7"/>
        <v>1</v>
      </c>
      <c r="F261" s="108" t="s">
        <v>50</v>
      </c>
      <c r="G261" s="2" t="s">
        <v>56</v>
      </c>
      <c r="H261" s="2" t="s">
        <v>60</v>
      </c>
      <c r="I261" s="2" t="s">
        <v>43</v>
      </c>
      <c r="J261" s="111">
        <v>224419.80119999996</v>
      </c>
    </row>
    <row r="262" spans="1:10">
      <c r="A262" s="2" t="s">
        <v>37</v>
      </c>
      <c r="B262" s="2" t="s">
        <v>49</v>
      </c>
      <c r="C262" s="2" t="s">
        <v>39</v>
      </c>
      <c r="D262" s="107">
        <v>41671</v>
      </c>
      <c r="E262" s="108">
        <f t="shared" si="7"/>
        <v>2</v>
      </c>
      <c r="F262" s="108" t="s">
        <v>50</v>
      </c>
      <c r="G262" s="2" t="s">
        <v>56</v>
      </c>
      <c r="H262" s="2" t="s">
        <v>60</v>
      </c>
      <c r="I262" s="2" t="s">
        <v>43</v>
      </c>
      <c r="J262" s="111">
        <v>188937.70244999998</v>
      </c>
    </row>
    <row r="263" spans="1:10">
      <c r="A263" s="2" t="s">
        <v>37</v>
      </c>
      <c r="B263" s="2" t="s">
        <v>49</v>
      </c>
      <c r="C263" s="2" t="s">
        <v>39</v>
      </c>
      <c r="D263" s="107">
        <v>41699</v>
      </c>
      <c r="E263" s="108">
        <f t="shared" si="7"/>
        <v>3</v>
      </c>
      <c r="F263" s="108" t="s">
        <v>50</v>
      </c>
      <c r="G263" s="2" t="s">
        <v>56</v>
      </c>
      <c r="H263" s="2" t="s">
        <v>60</v>
      </c>
      <c r="I263" s="2" t="s">
        <v>43</v>
      </c>
      <c r="J263" s="111">
        <v>188507.34840000002</v>
      </c>
    </row>
    <row r="264" spans="1:10">
      <c r="A264" s="2" t="s">
        <v>37</v>
      </c>
      <c r="B264" s="2" t="s">
        <v>49</v>
      </c>
      <c r="C264" s="2" t="s">
        <v>39</v>
      </c>
      <c r="D264" s="107">
        <v>41730</v>
      </c>
      <c r="E264" s="108">
        <f t="shared" si="7"/>
        <v>4</v>
      </c>
      <c r="F264" s="108" t="s">
        <v>50</v>
      </c>
      <c r="G264" s="2" t="s">
        <v>56</v>
      </c>
      <c r="H264" s="2" t="s">
        <v>60</v>
      </c>
      <c r="I264" s="2" t="s">
        <v>43</v>
      </c>
      <c r="J264" s="111">
        <v>188916.82582500001</v>
      </c>
    </row>
    <row r="265" spans="1:10">
      <c r="A265" s="2" t="s">
        <v>37</v>
      </c>
      <c r="B265" s="2" t="s">
        <v>49</v>
      </c>
      <c r="C265" s="2" t="s">
        <v>39</v>
      </c>
      <c r="D265" s="107">
        <v>41760</v>
      </c>
      <c r="E265" s="108">
        <f t="shared" si="7"/>
        <v>5</v>
      </c>
      <c r="F265" s="108" t="s">
        <v>50</v>
      </c>
      <c r="G265" s="2" t="s">
        <v>56</v>
      </c>
      <c r="H265" s="2" t="s">
        <v>60</v>
      </c>
      <c r="I265" s="2" t="s">
        <v>43</v>
      </c>
      <c r="J265" s="111">
        <v>200608.20937500001</v>
      </c>
    </row>
    <row r="266" spans="1:10">
      <c r="A266" s="2" t="s">
        <v>37</v>
      </c>
      <c r="B266" s="2" t="s">
        <v>49</v>
      </c>
      <c r="C266" s="2" t="s">
        <v>39</v>
      </c>
      <c r="D266" s="107">
        <v>41791</v>
      </c>
      <c r="E266" s="108">
        <f t="shared" si="7"/>
        <v>6</v>
      </c>
      <c r="F266" s="108" t="s">
        <v>50</v>
      </c>
      <c r="G266" s="2" t="s">
        <v>56</v>
      </c>
      <c r="H266" s="2" t="s">
        <v>60</v>
      </c>
      <c r="I266" s="2" t="s">
        <v>43</v>
      </c>
      <c r="J266" s="111">
        <v>228708.15607500001</v>
      </c>
    </row>
    <row r="267" spans="1:10">
      <c r="A267" s="2" t="s">
        <v>37</v>
      </c>
      <c r="B267" s="2" t="s">
        <v>49</v>
      </c>
      <c r="C267" s="2" t="s">
        <v>39</v>
      </c>
      <c r="D267" s="107">
        <v>41456</v>
      </c>
      <c r="E267" s="108">
        <f t="shared" si="7"/>
        <v>7</v>
      </c>
      <c r="F267" s="108" t="s">
        <v>50</v>
      </c>
      <c r="G267" s="2" t="s">
        <v>61</v>
      </c>
      <c r="H267" s="2" t="s">
        <v>62</v>
      </c>
      <c r="I267" s="2" t="s">
        <v>43</v>
      </c>
      <c r="J267" s="111">
        <v>1153364.1040624965</v>
      </c>
    </row>
    <row r="268" spans="1:10">
      <c r="A268" s="2" t="s">
        <v>37</v>
      </c>
      <c r="B268" s="2" t="s">
        <v>49</v>
      </c>
      <c r="C268" s="2" t="s">
        <v>39</v>
      </c>
      <c r="D268" s="107">
        <v>41487</v>
      </c>
      <c r="E268" s="108">
        <f t="shared" si="7"/>
        <v>8</v>
      </c>
      <c r="F268" s="108" t="s">
        <v>50</v>
      </c>
      <c r="G268" s="2" t="s">
        <v>61</v>
      </c>
      <c r="H268" s="2" t="s">
        <v>62</v>
      </c>
      <c r="I268" s="2" t="s">
        <v>43</v>
      </c>
      <c r="J268" s="111">
        <v>1593615.0621875001</v>
      </c>
    </row>
    <row r="269" spans="1:10">
      <c r="A269" s="2" t="s">
        <v>37</v>
      </c>
      <c r="B269" s="2" t="s">
        <v>49</v>
      </c>
      <c r="C269" s="2" t="s">
        <v>39</v>
      </c>
      <c r="D269" s="107">
        <v>41518</v>
      </c>
      <c r="E269" s="108">
        <f t="shared" si="7"/>
        <v>9</v>
      </c>
      <c r="F269" s="108" t="s">
        <v>50</v>
      </c>
      <c r="G269" s="2" t="s">
        <v>61</v>
      </c>
      <c r="H269" s="2" t="s">
        <v>62</v>
      </c>
      <c r="I269" s="2" t="s">
        <v>43</v>
      </c>
      <c r="J269" s="111">
        <v>1247652.6459374966</v>
      </c>
    </row>
    <row r="270" spans="1:10">
      <c r="A270" s="2" t="s">
        <v>37</v>
      </c>
      <c r="B270" s="2" t="s">
        <v>49</v>
      </c>
      <c r="C270" s="2" t="s">
        <v>39</v>
      </c>
      <c r="D270" s="107">
        <v>41548</v>
      </c>
      <c r="E270" s="108">
        <f t="shared" si="7"/>
        <v>10</v>
      </c>
      <c r="F270" s="108" t="s">
        <v>50</v>
      </c>
      <c r="G270" s="2" t="s">
        <v>61</v>
      </c>
      <c r="H270" s="2" t="s">
        <v>62</v>
      </c>
      <c r="I270" s="2" t="s">
        <v>43</v>
      </c>
      <c r="J270" s="111">
        <v>1184226.8315625</v>
      </c>
    </row>
    <row r="271" spans="1:10">
      <c r="A271" s="2" t="s">
        <v>37</v>
      </c>
      <c r="B271" s="2" t="s">
        <v>49</v>
      </c>
      <c r="C271" s="2" t="s">
        <v>39</v>
      </c>
      <c r="D271" s="107">
        <v>41579</v>
      </c>
      <c r="E271" s="108">
        <f t="shared" si="7"/>
        <v>11</v>
      </c>
      <c r="F271" s="108" t="s">
        <v>50</v>
      </c>
      <c r="G271" s="2" t="s">
        <v>61</v>
      </c>
      <c r="H271" s="2" t="s">
        <v>62</v>
      </c>
      <c r="I271" s="2" t="s">
        <v>43</v>
      </c>
      <c r="J271" s="111">
        <v>1216148.346875</v>
      </c>
    </row>
    <row r="272" spans="1:10">
      <c r="A272" s="2" t="s">
        <v>37</v>
      </c>
      <c r="B272" s="2" t="s">
        <v>49</v>
      </c>
      <c r="C272" s="2" t="s">
        <v>39</v>
      </c>
      <c r="D272" s="107">
        <v>41609</v>
      </c>
      <c r="E272" s="108">
        <f t="shared" si="7"/>
        <v>12</v>
      </c>
      <c r="F272" s="108" t="s">
        <v>50</v>
      </c>
      <c r="G272" s="2" t="s">
        <v>61</v>
      </c>
      <c r="H272" s="2" t="s">
        <v>62</v>
      </c>
      <c r="I272" s="2" t="s">
        <v>43</v>
      </c>
      <c r="J272" s="111">
        <v>1169684.1062500002</v>
      </c>
    </row>
    <row r="273" spans="1:10">
      <c r="A273" s="2" t="s">
        <v>37</v>
      </c>
      <c r="B273" s="2" t="s">
        <v>49</v>
      </c>
      <c r="C273" s="2" t="s">
        <v>39</v>
      </c>
      <c r="D273" s="107">
        <v>41640</v>
      </c>
      <c r="E273" s="108">
        <f t="shared" si="7"/>
        <v>1</v>
      </c>
      <c r="F273" s="108" t="s">
        <v>50</v>
      </c>
      <c r="G273" s="2" t="s">
        <v>61</v>
      </c>
      <c r="H273" s="2" t="s">
        <v>62</v>
      </c>
      <c r="I273" s="2" t="s">
        <v>43</v>
      </c>
      <c r="J273" s="111">
        <v>1469415.3649999998</v>
      </c>
    </row>
    <row r="274" spans="1:10">
      <c r="A274" s="2" t="s">
        <v>37</v>
      </c>
      <c r="B274" s="2" t="s">
        <v>49</v>
      </c>
      <c r="C274" s="2" t="s">
        <v>39</v>
      </c>
      <c r="D274" s="107">
        <v>41671</v>
      </c>
      <c r="E274" s="108">
        <f t="shared" si="7"/>
        <v>2</v>
      </c>
      <c r="F274" s="108" t="s">
        <v>50</v>
      </c>
      <c r="G274" s="2" t="s">
        <v>61</v>
      </c>
      <c r="H274" s="2" t="s">
        <v>62</v>
      </c>
      <c r="I274" s="2" t="s">
        <v>43</v>
      </c>
      <c r="J274" s="111">
        <v>1237092.099375</v>
      </c>
    </row>
    <row r="275" spans="1:10">
      <c r="A275" s="2" t="s">
        <v>37</v>
      </c>
      <c r="B275" s="2" t="s">
        <v>49</v>
      </c>
      <c r="C275" s="2" t="s">
        <v>39</v>
      </c>
      <c r="D275" s="107">
        <v>41699</v>
      </c>
      <c r="E275" s="108">
        <f t="shared" si="7"/>
        <v>3</v>
      </c>
      <c r="F275" s="108" t="s">
        <v>50</v>
      </c>
      <c r="G275" s="2" t="s">
        <v>61</v>
      </c>
      <c r="H275" s="2" t="s">
        <v>62</v>
      </c>
      <c r="I275" s="2" t="s">
        <v>43</v>
      </c>
      <c r="J275" s="111">
        <v>1234274.3050000002</v>
      </c>
    </row>
    <row r="276" spans="1:10">
      <c r="A276" s="2" t="s">
        <v>37</v>
      </c>
      <c r="B276" s="2" t="s">
        <v>49</v>
      </c>
      <c r="C276" s="2" t="s">
        <v>39</v>
      </c>
      <c r="D276" s="107">
        <v>41730</v>
      </c>
      <c r="E276" s="108">
        <f t="shared" si="7"/>
        <v>4</v>
      </c>
      <c r="F276" s="108" t="s">
        <v>50</v>
      </c>
      <c r="G276" s="2" t="s">
        <v>61</v>
      </c>
      <c r="H276" s="2" t="s">
        <v>62</v>
      </c>
      <c r="I276" s="2" t="s">
        <v>43</v>
      </c>
      <c r="J276" s="111">
        <v>1236955.4071875</v>
      </c>
    </row>
    <row r="277" spans="1:10">
      <c r="A277" s="2" t="s">
        <v>37</v>
      </c>
      <c r="B277" s="2" t="s">
        <v>49</v>
      </c>
      <c r="C277" s="2" t="s">
        <v>39</v>
      </c>
      <c r="D277" s="107">
        <v>41760</v>
      </c>
      <c r="E277" s="108">
        <f t="shared" si="7"/>
        <v>5</v>
      </c>
      <c r="F277" s="108" t="s">
        <v>50</v>
      </c>
      <c r="G277" s="2" t="s">
        <v>61</v>
      </c>
      <c r="H277" s="2" t="s">
        <v>62</v>
      </c>
      <c r="I277" s="2" t="s">
        <v>43</v>
      </c>
      <c r="J277" s="111">
        <v>1313506.1328125</v>
      </c>
    </row>
    <row r="278" spans="1:10">
      <c r="A278" s="2" t="s">
        <v>37</v>
      </c>
      <c r="B278" s="2" t="s">
        <v>49</v>
      </c>
      <c r="C278" s="2" t="s">
        <v>39</v>
      </c>
      <c r="D278" s="107">
        <v>41791</v>
      </c>
      <c r="E278" s="108">
        <f t="shared" si="7"/>
        <v>6</v>
      </c>
      <c r="F278" s="108" t="s">
        <v>50</v>
      </c>
      <c r="G278" s="2" t="s">
        <v>61</v>
      </c>
      <c r="H278" s="2" t="s">
        <v>62</v>
      </c>
      <c r="I278" s="2" t="s">
        <v>43</v>
      </c>
      <c r="J278" s="111">
        <v>1497493.8790625001</v>
      </c>
    </row>
    <row r="279" spans="1:10">
      <c r="A279" s="2" t="s">
        <v>37</v>
      </c>
      <c r="B279" s="2" t="s">
        <v>49</v>
      </c>
      <c r="C279" s="2" t="s">
        <v>47</v>
      </c>
      <c r="D279" s="107">
        <v>41456</v>
      </c>
      <c r="E279" s="108">
        <f t="shared" si="7"/>
        <v>7</v>
      </c>
      <c r="F279" s="108" t="s">
        <v>50</v>
      </c>
      <c r="G279" s="2" t="s">
        <v>51</v>
      </c>
      <c r="H279" s="2" t="s">
        <v>52</v>
      </c>
      <c r="I279" s="2" t="s">
        <v>43</v>
      </c>
      <c r="J279" s="111">
        <v>2533034.5131168002</v>
      </c>
    </row>
    <row r="280" spans="1:10">
      <c r="A280" s="2" t="s">
        <v>37</v>
      </c>
      <c r="B280" s="2" t="s">
        <v>49</v>
      </c>
      <c r="C280" s="2" t="s">
        <v>47</v>
      </c>
      <c r="D280" s="107">
        <v>41487</v>
      </c>
      <c r="E280" s="108">
        <f t="shared" si="7"/>
        <v>8</v>
      </c>
      <c r="F280" s="108" t="s">
        <v>50</v>
      </c>
      <c r="G280" s="2" t="s">
        <v>51</v>
      </c>
      <c r="H280" s="2" t="s">
        <v>52</v>
      </c>
      <c r="I280" s="2" t="s">
        <v>43</v>
      </c>
      <c r="J280" s="111">
        <v>3051574.1625600001</v>
      </c>
    </row>
    <row r="281" spans="1:10">
      <c r="A281" s="2" t="s">
        <v>37</v>
      </c>
      <c r="B281" s="2" t="s">
        <v>49</v>
      </c>
      <c r="C281" s="2" t="s">
        <v>47</v>
      </c>
      <c r="D281" s="107">
        <v>41518</v>
      </c>
      <c r="E281" s="108">
        <f t="shared" si="7"/>
        <v>9</v>
      </c>
      <c r="F281" s="108" t="s">
        <v>50</v>
      </c>
      <c r="G281" s="2" t="s">
        <v>51</v>
      </c>
      <c r="H281" s="2" t="s">
        <v>52</v>
      </c>
      <c r="I281" s="2" t="s">
        <v>43</v>
      </c>
      <c r="J281" s="111">
        <v>3084202.7580672004</v>
      </c>
    </row>
    <row r="282" spans="1:10">
      <c r="A282" s="2" t="s">
        <v>37</v>
      </c>
      <c r="B282" s="2" t="s">
        <v>49</v>
      </c>
      <c r="C282" s="2" t="s">
        <v>47</v>
      </c>
      <c r="D282" s="107">
        <v>41548</v>
      </c>
      <c r="E282" s="108">
        <f t="shared" si="7"/>
        <v>10</v>
      </c>
      <c r="F282" s="108" t="s">
        <v>50</v>
      </c>
      <c r="G282" s="2" t="s">
        <v>51</v>
      </c>
      <c r="H282" s="2" t="s">
        <v>52</v>
      </c>
      <c r="I282" s="2" t="s">
        <v>43</v>
      </c>
      <c r="J282" s="111">
        <v>4135202.765971201</v>
      </c>
    </row>
    <row r="283" spans="1:10">
      <c r="A283" s="2" t="s">
        <v>37</v>
      </c>
      <c r="B283" s="2" t="s">
        <v>49</v>
      </c>
      <c r="C283" s="2" t="s">
        <v>47</v>
      </c>
      <c r="D283" s="107">
        <v>41579</v>
      </c>
      <c r="E283" s="108">
        <f t="shared" ref="E283:E346" si="8">MONTH(D283)</f>
        <v>11</v>
      </c>
      <c r="F283" s="108" t="s">
        <v>50</v>
      </c>
      <c r="G283" s="2" t="s">
        <v>51</v>
      </c>
      <c r="H283" s="2" t="s">
        <v>52</v>
      </c>
      <c r="I283" s="2" t="s">
        <v>43</v>
      </c>
      <c r="J283" s="111">
        <v>4473275.8948415993</v>
      </c>
    </row>
    <row r="284" spans="1:10">
      <c r="A284" s="2" t="s">
        <v>37</v>
      </c>
      <c r="B284" s="2" t="s">
        <v>49</v>
      </c>
      <c r="C284" s="2" t="s">
        <v>47</v>
      </c>
      <c r="D284" s="107">
        <v>41609</v>
      </c>
      <c r="E284" s="108">
        <f t="shared" si="8"/>
        <v>12</v>
      </c>
      <c r="F284" s="108" t="s">
        <v>50</v>
      </c>
      <c r="G284" s="2" t="s">
        <v>51</v>
      </c>
      <c r="H284" s="2" t="s">
        <v>52</v>
      </c>
      <c r="I284" s="2" t="s">
        <v>43</v>
      </c>
      <c r="J284" s="111">
        <v>3464957.9260800011</v>
      </c>
    </row>
    <row r="285" spans="1:10">
      <c r="A285" s="2" t="s">
        <v>37</v>
      </c>
      <c r="B285" s="2" t="s">
        <v>49</v>
      </c>
      <c r="C285" s="2" t="s">
        <v>47</v>
      </c>
      <c r="D285" s="107">
        <v>41640</v>
      </c>
      <c r="E285" s="108">
        <f t="shared" si="8"/>
        <v>1</v>
      </c>
      <c r="F285" s="108" t="s">
        <v>50</v>
      </c>
      <c r="G285" s="2" t="s">
        <v>51</v>
      </c>
      <c r="H285" s="2" t="s">
        <v>52</v>
      </c>
      <c r="I285" s="2" t="s">
        <v>43</v>
      </c>
      <c r="J285" s="111">
        <v>4049642.8266000003</v>
      </c>
    </row>
    <row r="286" spans="1:10">
      <c r="A286" s="2" t="s">
        <v>37</v>
      </c>
      <c r="B286" s="2" t="s">
        <v>49</v>
      </c>
      <c r="C286" s="2" t="s">
        <v>47</v>
      </c>
      <c r="D286" s="107">
        <v>41671</v>
      </c>
      <c r="E286" s="108">
        <f t="shared" si="8"/>
        <v>2</v>
      </c>
      <c r="F286" s="108" t="s">
        <v>50</v>
      </c>
      <c r="G286" s="2" t="s">
        <v>51</v>
      </c>
      <c r="H286" s="2" t="s">
        <v>52</v>
      </c>
      <c r="I286" s="2" t="s">
        <v>43</v>
      </c>
      <c r="J286" s="111">
        <v>4767948.2214000002</v>
      </c>
    </row>
    <row r="287" spans="1:10">
      <c r="A287" s="2" t="s">
        <v>37</v>
      </c>
      <c r="B287" s="2" t="s">
        <v>49</v>
      </c>
      <c r="C287" s="2" t="s">
        <v>47</v>
      </c>
      <c r="D287" s="107">
        <v>41699</v>
      </c>
      <c r="E287" s="108">
        <f t="shared" si="8"/>
        <v>3</v>
      </c>
      <c r="F287" s="108" t="s">
        <v>50</v>
      </c>
      <c r="G287" s="2" t="s">
        <v>51</v>
      </c>
      <c r="H287" s="2" t="s">
        <v>52</v>
      </c>
      <c r="I287" s="2" t="s">
        <v>43</v>
      </c>
      <c r="J287" s="111">
        <v>4346722.8083999995</v>
      </c>
    </row>
    <row r="288" spans="1:10">
      <c r="A288" s="2" t="s">
        <v>37</v>
      </c>
      <c r="B288" s="2" t="s">
        <v>49</v>
      </c>
      <c r="C288" s="2" t="s">
        <v>47</v>
      </c>
      <c r="D288" s="107">
        <v>41730</v>
      </c>
      <c r="E288" s="108">
        <f t="shared" si="8"/>
        <v>4</v>
      </c>
      <c r="F288" s="108" t="s">
        <v>50</v>
      </c>
      <c r="G288" s="2" t="s">
        <v>51</v>
      </c>
      <c r="H288" s="2" t="s">
        <v>52</v>
      </c>
      <c r="I288" s="2" t="s">
        <v>43</v>
      </c>
      <c r="J288" s="111">
        <v>4671541.1274000006</v>
      </c>
    </row>
    <row r="289" spans="1:10">
      <c r="A289" s="2" t="s">
        <v>37</v>
      </c>
      <c r="B289" s="2" t="s">
        <v>49</v>
      </c>
      <c r="C289" s="2" t="s">
        <v>47</v>
      </c>
      <c r="D289" s="107">
        <v>41760</v>
      </c>
      <c r="E289" s="108">
        <f t="shared" si="8"/>
        <v>5</v>
      </c>
      <c r="F289" s="108" t="s">
        <v>50</v>
      </c>
      <c r="G289" s="2" t="s">
        <v>51</v>
      </c>
      <c r="H289" s="2" t="s">
        <v>52</v>
      </c>
      <c r="I289" s="2" t="s">
        <v>43</v>
      </c>
      <c r="J289" s="111">
        <v>5478104.6040000012</v>
      </c>
    </row>
    <row r="290" spans="1:10">
      <c r="A290" s="2" t="s">
        <v>37</v>
      </c>
      <c r="B290" s="2" t="s">
        <v>49</v>
      </c>
      <c r="C290" s="2" t="s">
        <v>47</v>
      </c>
      <c r="D290" s="107">
        <v>41791</v>
      </c>
      <c r="E290" s="108">
        <f t="shared" si="8"/>
        <v>6</v>
      </c>
      <c r="F290" s="108" t="s">
        <v>50</v>
      </c>
      <c r="G290" s="2" t="s">
        <v>51</v>
      </c>
      <c r="H290" s="2" t="s">
        <v>52</v>
      </c>
      <c r="I290" s="2" t="s">
        <v>43</v>
      </c>
      <c r="J290" s="111">
        <v>2269805.1667200001</v>
      </c>
    </row>
    <row r="291" spans="1:10">
      <c r="A291" s="2" t="s">
        <v>37</v>
      </c>
      <c r="B291" s="2" t="s">
        <v>49</v>
      </c>
      <c r="C291" s="2" t="s">
        <v>47</v>
      </c>
      <c r="D291" s="107">
        <v>41456</v>
      </c>
      <c r="E291" s="108">
        <f t="shared" si="8"/>
        <v>7</v>
      </c>
      <c r="F291" s="108" t="s">
        <v>50</v>
      </c>
      <c r="G291" s="2" t="s">
        <v>53</v>
      </c>
      <c r="H291" s="2" t="s">
        <v>54</v>
      </c>
      <c r="I291" s="2" t="s">
        <v>43</v>
      </c>
      <c r="J291" s="111">
        <v>1266517.2565584001</v>
      </c>
    </row>
    <row r="292" spans="1:10">
      <c r="A292" s="2" t="s">
        <v>37</v>
      </c>
      <c r="B292" s="2" t="s">
        <v>49</v>
      </c>
      <c r="C292" s="2" t="s">
        <v>47</v>
      </c>
      <c r="D292" s="107">
        <v>41487</v>
      </c>
      <c r="E292" s="108">
        <f t="shared" si="8"/>
        <v>8</v>
      </c>
      <c r="F292" s="108" t="s">
        <v>50</v>
      </c>
      <c r="G292" s="2" t="s">
        <v>53</v>
      </c>
      <c r="H292" s="2" t="s">
        <v>54</v>
      </c>
      <c r="I292" s="2" t="s">
        <v>43</v>
      </c>
      <c r="J292" s="111">
        <v>1525787.08128</v>
      </c>
    </row>
    <row r="293" spans="1:10">
      <c r="A293" s="2" t="s">
        <v>37</v>
      </c>
      <c r="B293" s="2" t="s">
        <v>49</v>
      </c>
      <c r="C293" s="2" t="s">
        <v>47</v>
      </c>
      <c r="D293" s="107">
        <v>41518</v>
      </c>
      <c r="E293" s="108">
        <f t="shared" si="8"/>
        <v>9</v>
      </c>
      <c r="F293" s="108" t="s">
        <v>50</v>
      </c>
      <c r="G293" s="2" t="s">
        <v>53</v>
      </c>
      <c r="H293" s="2" t="s">
        <v>54</v>
      </c>
      <c r="I293" s="2" t="s">
        <v>43</v>
      </c>
      <c r="J293" s="111">
        <v>1542101.3790336002</v>
      </c>
    </row>
    <row r="294" spans="1:10">
      <c r="A294" s="2" t="s">
        <v>37</v>
      </c>
      <c r="B294" s="2" t="s">
        <v>49</v>
      </c>
      <c r="C294" s="2" t="s">
        <v>47</v>
      </c>
      <c r="D294" s="107">
        <v>41548</v>
      </c>
      <c r="E294" s="108">
        <f t="shared" si="8"/>
        <v>10</v>
      </c>
      <c r="F294" s="108" t="s">
        <v>50</v>
      </c>
      <c r="G294" s="2" t="s">
        <v>53</v>
      </c>
      <c r="H294" s="2" t="s">
        <v>54</v>
      </c>
      <c r="I294" s="2" t="s">
        <v>43</v>
      </c>
      <c r="J294" s="111">
        <v>2067601.3829856005</v>
      </c>
    </row>
    <row r="295" spans="1:10">
      <c r="A295" s="2" t="s">
        <v>37</v>
      </c>
      <c r="B295" s="2" t="s">
        <v>49</v>
      </c>
      <c r="C295" s="2" t="s">
        <v>47</v>
      </c>
      <c r="D295" s="107">
        <v>41579</v>
      </c>
      <c r="E295" s="108">
        <f t="shared" si="8"/>
        <v>11</v>
      </c>
      <c r="F295" s="108" t="s">
        <v>50</v>
      </c>
      <c r="G295" s="2" t="s">
        <v>53</v>
      </c>
      <c r="H295" s="2" t="s">
        <v>54</v>
      </c>
      <c r="I295" s="2" t="s">
        <v>43</v>
      </c>
      <c r="J295" s="111">
        <v>2236637.9474207996</v>
      </c>
    </row>
    <row r="296" spans="1:10">
      <c r="A296" s="2" t="s">
        <v>37</v>
      </c>
      <c r="B296" s="2" t="s">
        <v>49</v>
      </c>
      <c r="C296" s="2" t="s">
        <v>47</v>
      </c>
      <c r="D296" s="107">
        <v>41609</v>
      </c>
      <c r="E296" s="108">
        <f t="shared" si="8"/>
        <v>12</v>
      </c>
      <c r="F296" s="108" t="s">
        <v>50</v>
      </c>
      <c r="G296" s="2" t="s">
        <v>53</v>
      </c>
      <c r="H296" s="2" t="s">
        <v>54</v>
      </c>
      <c r="I296" s="2" t="s">
        <v>43</v>
      </c>
      <c r="J296" s="111">
        <v>1732478.9630400005</v>
      </c>
    </row>
    <row r="297" spans="1:10">
      <c r="A297" s="2" t="s">
        <v>37</v>
      </c>
      <c r="B297" s="2" t="s">
        <v>49</v>
      </c>
      <c r="C297" s="2" t="s">
        <v>47</v>
      </c>
      <c r="D297" s="107">
        <v>41640</v>
      </c>
      <c r="E297" s="108">
        <f t="shared" si="8"/>
        <v>1</v>
      </c>
      <c r="F297" s="108" t="s">
        <v>50</v>
      </c>
      <c r="G297" s="2" t="s">
        <v>53</v>
      </c>
      <c r="H297" s="2" t="s">
        <v>54</v>
      </c>
      <c r="I297" s="2" t="s">
        <v>43</v>
      </c>
      <c r="J297" s="111">
        <v>2024821.4133000001</v>
      </c>
    </row>
    <row r="298" spans="1:10">
      <c r="A298" s="2" t="s">
        <v>37</v>
      </c>
      <c r="B298" s="2" t="s">
        <v>49</v>
      </c>
      <c r="C298" s="2" t="s">
        <v>47</v>
      </c>
      <c r="D298" s="107">
        <v>41671</v>
      </c>
      <c r="E298" s="108">
        <f t="shared" si="8"/>
        <v>2</v>
      </c>
      <c r="F298" s="108" t="s">
        <v>50</v>
      </c>
      <c r="G298" s="2" t="s">
        <v>53</v>
      </c>
      <c r="H298" s="2" t="s">
        <v>54</v>
      </c>
      <c r="I298" s="2" t="s">
        <v>43</v>
      </c>
      <c r="J298" s="111">
        <v>2383974.1107000001</v>
      </c>
    </row>
    <row r="299" spans="1:10">
      <c r="A299" s="2" t="s">
        <v>37</v>
      </c>
      <c r="B299" s="2" t="s">
        <v>49</v>
      </c>
      <c r="C299" s="2" t="s">
        <v>47</v>
      </c>
      <c r="D299" s="107">
        <v>41699</v>
      </c>
      <c r="E299" s="108">
        <f t="shared" si="8"/>
        <v>3</v>
      </c>
      <c r="F299" s="108" t="s">
        <v>50</v>
      </c>
      <c r="G299" s="2" t="s">
        <v>53</v>
      </c>
      <c r="H299" s="2" t="s">
        <v>54</v>
      </c>
      <c r="I299" s="2" t="s">
        <v>43</v>
      </c>
      <c r="J299" s="111">
        <v>2173361.4041999998</v>
      </c>
    </row>
    <row r="300" spans="1:10">
      <c r="A300" s="2" t="s">
        <v>37</v>
      </c>
      <c r="B300" s="2" t="s">
        <v>49</v>
      </c>
      <c r="C300" s="2" t="s">
        <v>47</v>
      </c>
      <c r="D300" s="107">
        <v>41730</v>
      </c>
      <c r="E300" s="108">
        <f t="shared" si="8"/>
        <v>4</v>
      </c>
      <c r="F300" s="108" t="s">
        <v>50</v>
      </c>
      <c r="G300" s="2" t="s">
        <v>53</v>
      </c>
      <c r="H300" s="2" t="s">
        <v>54</v>
      </c>
      <c r="I300" s="2" t="s">
        <v>43</v>
      </c>
      <c r="J300" s="111">
        <v>2335770.5637000003</v>
      </c>
    </row>
    <row r="301" spans="1:10">
      <c r="A301" s="2" t="s">
        <v>37</v>
      </c>
      <c r="B301" s="2" t="s">
        <v>49</v>
      </c>
      <c r="C301" s="2" t="s">
        <v>47</v>
      </c>
      <c r="D301" s="107">
        <v>41760</v>
      </c>
      <c r="E301" s="108">
        <f t="shared" si="8"/>
        <v>5</v>
      </c>
      <c r="F301" s="108" t="s">
        <v>50</v>
      </c>
      <c r="G301" s="2" t="s">
        <v>53</v>
      </c>
      <c r="H301" s="2" t="s">
        <v>54</v>
      </c>
      <c r="I301" s="2" t="s">
        <v>43</v>
      </c>
      <c r="J301" s="111">
        <v>2739052.3020000006</v>
      </c>
    </row>
    <row r="302" spans="1:10">
      <c r="A302" s="2" t="s">
        <v>37</v>
      </c>
      <c r="B302" s="2" t="s">
        <v>49</v>
      </c>
      <c r="C302" s="2" t="s">
        <v>47</v>
      </c>
      <c r="D302" s="107">
        <v>41791</v>
      </c>
      <c r="E302" s="108">
        <f t="shared" si="8"/>
        <v>6</v>
      </c>
      <c r="F302" s="108" t="s">
        <v>50</v>
      </c>
      <c r="G302" s="2" t="s">
        <v>53</v>
      </c>
      <c r="H302" s="2" t="s">
        <v>54</v>
      </c>
      <c r="I302" s="2" t="s">
        <v>43</v>
      </c>
      <c r="J302" s="111">
        <v>1134902.58336</v>
      </c>
    </row>
    <row r="303" spans="1:10">
      <c r="A303" s="2" t="s">
        <v>37</v>
      </c>
      <c r="B303" s="2" t="s">
        <v>49</v>
      </c>
      <c r="C303" s="2" t="s">
        <v>47</v>
      </c>
      <c r="D303" s="107">
        <v>41456</v>
      </c>
      <c r="E303" s="108">
        <f t="shared" si="8"/>
        <v>7</v>
      </c>
      <c r="F303" s="108" t="s">
        <v>50</v>
      </c>
      <c r="G303" s="2" t="s">
        <v>53</v>
      </c>
      <c r="H303" s="2" t="s">
        <v>55</v>
      </c>
      <c r="I303" s="2" t="s">
        <v>43</v>
      </c>
      <c r="J303" s="111">
        <v>1055431.0471320001</v>
      </c>
    </row>
    <row r="304" spans="1:10">
      <c r="A304" s="2" t="s">
        <v>37</v>
      </c>
      <c r="B304" s="2" t="s">
        <v>49</v>
      </c>
      <c r="C304" s="2" t="s">
        <v>47</v>
      </c>
      <c r="D304" s="107">
        <v>41487</v>
      </c>
      <c r="E304" s="108">
        <f t="shared" si="8"/>
        <v>8</v>
      </c>
      <c r="F304" s="108" t="s">
        <v>50</v>
      </c>
      <c r="G304" s="2" t="s">
        <v>53</v>
      </c>
      <c r="H304" s="2" t="s">
        <v>55</v>
      </c>
      <c r="I304" s="2" t="s">
        <v>43</v>
      </c>
      <c r="J304" s="111">
        <v>1271489.2344000002</v>
      </c>
    </row>
    <row r="305" spans="1:10">
      <c r="A305" s="2" t="s">
        <v>37</v>
      </c>
      <c r="B305" s="2" t="s">
        <v>49</v>
      </c>
      <c r="C305" s="2" t="s">
        <v>47</v>
      </c>
      <c r="D305" s="107">
        <v>41518</v>
      </c>
      <c r="E305" s="108">
        <f t="shared" si="8"/>
        <v>9</v>
      </c>
      <c r="F305" s="108" t="s">
        <v>50</v>
      </c>
      <c r="G305" s="2" t="s">
        <v>53</v>
      </c>
      <c r="H305" s="2" t="s">
        <v>55</v>
      </c>
      <c r="I305" s="2" t="s">
        <v>43</v>
      </c>
      <c r="J305" s="111">
        <v>1285084.4825280001</v>
      </c>
    </row>
    <row r="306" spans="1:10">
      <c r="A306" s="2" t="s">
        <v>37</v>
      </c>
      <c r="B306" s="2" t="s">
        <v>49</v>
      </c>
      <c r="C306" s="2" t="s">
        <v>47</v>
      </c>
      <c r="D306" s="107">
        <v>41548</v>
      </c>
      <c r="E306" s="108">
        <f t="shared" si="8"/>
        <v>10</v>
      </c>
      <c r="F306" s="108" t="s">
        <v>50</v>
      </c>
      <c r="G306" s="2" t="s">
        <v>53</v>
      </c>
      <c r="H306" s="2" t="s">
        <v>55</v>
      </c>
      <c r="I306" s="2" t="s">
        <v>43</v>
      </c>
      <c r="J306" s="111">
        <v>1723001.1524880002</v>
      </c>
    </row>
    <row r="307" spans="1:10">
      <c r="A307" s="2" t="s">
        <v>37</v>
      </c>
      <c r="B307" s="2" t="s">
        <v>49</v>
      </c>
      <c r="C307" s="2" t="s">
        <v>47</v>
      </c>
      <c r="D307" s="107">
        <v>41579</v>
      </c>
      <c r="E307" s="108">
        <f t="shared" si="8"/>
        <v>11</v>
      </c>
      <c r="F307" s="108" t="s">
        <v>50</v>
      </c>
      <c r="G307" s="2" t="s">
        <v>53</v>
      </c>
      <c r="H307" s="2" t="s">
        <v>55</v>
      </c>
      <c r="I307" s="2" t="s">
        <v>43</v>
      </c>
      <c r="J307" s="111">
        <v>1863864.9561839998</v>
      </c>
    </row>
    <row r="308" spans="1:10">
      <c r="A308" s="2" t="s">
        <v>37</v>
      </c>
      <c r="B308" s="2" t="s">
        <v>49</v>
      </c>
      <c r="C308" s="2" t="s">
        <v>47</v>
      </c>
      <c r="D308" s="107">
        <v>41609</v>
      </c>
      <c r="E308" s="108">
        <f t="shared" si="8"/>
        <v>12</v>
      </c>
      <c r="F308" s="108" t="s">
        <v>50</v>
      </c>
      <c r="G308" s="2" t="s">
        <v>53</v>
      </c>
      <c r="H308" s="2" t="s">
        <v>55</v>
      </c>
      <c r="I308" s="2" t="s">
        <v>43</v>
      </c>
      <c r="J308" s="111">
        <v>1443732.4692000004</v>
      </c>
    </row>
    <row r="309" spans="1:10">
      <c r="A309" s="2" t="s">
        <v>37</v>
      </c>
      <c r="B309" s="2" t="s">
        <v>49</v>
      </c>
      <c r="C309" s="2" t="s">
        <v>47</v>
      </c>
      <c r="D309" s="107">
        <v>41640</v>
      </c>
      <c r="E309" s="108">
        <f t="shared" si="8"/>
        <v>1</v>
      </c>
      <c r="F309" s="108" t="s">
        <v>50</v>
      </c>
      <c r="G309" s="2" t="s">
        <v>53</v>
      </c>
      <c r="H309" s="2" t="s">
        <v>55</v>
      </c>
      <c r="I309" s="2" t="s">
        <v>43</v>
      </c>
      <c r="J309" s="111">
        <v>1687351.1777500003</v>
      </c>
    </row>
    <row r="310" spans="1:10">
      <c r="A310" s="2" t="s">
        <v>37</v>
      </c>
      <c r="B310" s="2" t="s">
        <v>49</v>
      </c>
      <c r="C310" s="2" t="s">
        <v>47</v>
      </c>
      <c r="D310" s="107">
        <v>41671</v>
      </c>
      <c r="E310" s="108">
        <f t="shared" si="8"/>
        <v>2</v>
      </c>
      <c r="F310" s="108" t="s">
        <v>50</v>
      </c>
      <c r="G310" s="2" t="s">
        <v>53</v>
      </c>
      <c r="H310" s="2" t="s">
        <v>55</v>
      </c>
      <c r="I310" s="2" t="s">
        <v>43</v>
      </c>
      <c r="J310" s="111">
        <v>1986645.0922500002</v>
      </c>
    </row>
    <row r="311" spans="1:10">
      <c r="A311" s="2" t="s">
        <v>37</v>
      </c>
      <c r="B311" s="2" t="s">
        <v>49</v>
      </c>
      <c r="C311" s="2" t="s">
        <v>47</v>
      </c>
      <c r="D311" s="107">
        <v>41699</v>
      </c>
      <c r="E311" s="108">
        <f t="shared" si="8"/>
        <v>3</v>
      </c>
      <c r="F311" s="108" t="s">
        <v>50</v>
      </c>
      <c r="G311" s="2" t="s">
        <v>53</v>
      </c>
      <c r="H311" s="2" t="s">
        <v>55</v>
      </c>
      <c r="I311" s="2" t="s">
        <v>43</v>
      </c>
      <c r="J311" s="111">
        <v>1811134.5035000001</v>
      </c>
    </row>
    <row r="312" spans="1:10">
      <c r="A312" s="2" t="s">
        <v>37</v>
      </c>
      <c r="B312" s="2" t="s">
        <v>49</v>
      </c>
      <c r="C312" s="2" t="s">
        <v>47</v>
      </c>
      <c r="D312" s="107">
        <v>41730</v>
      </c>
      <c r="E312" s="108">
        <f t="shared" si="8"/>
        <v>4</v>
      </c>
      <c r="F312" s="108" t="s">
        <v>50</v>
      </c>
      <c r="G312" s="2" t="s">
        <v>53</v>
      </c>
      <c r="H312" s="2" t="s">
        <v>55</v>
      </c>
      <c r="I312" s="2" t="s">
        <v>43</v>
      </c>
      <c r="J312" s="111">
        <v>1946475.4697500004</v>
      </c>
    </row>
    <row r="313" spans="1:10">
      <c r="A313" s="2" t="s">
        <v>37</v>
      </c>
      <c r="B313" s="2" t="s">
        <v>49</v>
      </c>
      <c r="C313" s="2" t="s">
        <v>47</v>
      </c>
      <c r="D313" s="107">
        <v>41760</v>
      </c>
      <c r="E313" s="108">
        <f t="shared" si="8"/>
        <v>5</v>
      </c>
      <c r="F313" s="108" t="s">
        <v>50</v>
      </c>
      <c r="G313" s="2" t="s">
        <v>53</v>
      </c>
      <c r="H313" s="2" t="s">
        <v>55</v>
      </c>
      <c r="I313" s="2" t="s">
        <v>43</v>
      </c>
      <c r="J313" s="111">
        <v>2282543.5850000004</v>
      </c>
    </row>
    <row r="314" spans="1:10">
      <c r="A314" s="2" t="s">
        <v>37</v>
      </c>
      <c r="B314" s="2" t="s">
        <v>49</v>
      </c>
      <c r="C314" s="2" t="s">
        <v>47</v>
      </c>
      <c r="D314" s="107">
        <v>41791</v>
      </c>
      <c r="E314" s="108">
        <f t="shared" si="8"/>
        <v>6</v>
      </c>
      <c r="F314" s="108" t="s">
        <v>50</v>
      </c>
      <c r="G314" s="2" t="s">
        <v>53</v>
      </c>
      <c r="H314" s="2" t="s">
        <v>55</v>
      </c>
      <c r="I314" s="2" t="s">
        <v>43</v>
      </c>
      <c r="J314" s="111">
        <v>945752.15280000004</v>
      </c>
    </row>
    <row r="315" spans="1:10">
      <c r="A315" s="2" t="s">
        <v>37</v>
      </c>
      <c r="B315" s="2" t="s">
        <v>49</v>
      </c>
      <c r="C315" s="2" t="s">
        <v>47</v>
      </c>
      <c r="D315" s="107">
        <v>41456</v>
      </c>
      <c r="E315" s="108">
        <f t="shared" si="8"/>
        <v>7</v>
      </c>
      <c r="F315" s="108" t="s">
        <v>50</v>
      </c>
      <c r="G315" s="2" t="s">
        <v>56</v>
      </c>
      <c r="H315" s="2" t="s">
        <v>57</v>
      </c>
      <c r="I315" s="2" t="s">
        <v>43</v>
      </c>
      <c r="J315" s="111">
        <v>996326.908492608</v>
      </c>
    </row>
    <row r="316" spans="1:10">
      <c r="A316" s="2" t="s">
        <v>37</v>
      </c>
      <c r="B316" s="2" t="s">
        <v>49</v>
      </c>
      <c r="C316" s="2" t="s">
        <v>47</v>
      </c>
      <c r="D316" s="107">
        <v>41487</v>
      </c>
      <c r="E316" s="108">
        <f t="shared" si="8"/>
        <v>8</v>
      </c>
      <c r="F316" s="108" t="s">
        <v>50</v>
      </c>
      <c r="G316" s="2" t="s">
        <v>56</v>
      </c>
      <c r="H316" s="2" t="s">
        <v>57</v>
      </c>
      <c r="I316" s="2" t="s">
        <v>43</v>
      </c>
      <c r="J316" s="111">
        <v>1200285.8372736</v>
      </c>
    </row>
    <row r="317" spans="1:10">
      <c r="A317" s="2" t="s">
        <v>37</v>
      </c>
      <c r="B317" s="2" t="s">
        <v>49</v>
      </c>
      <c r="C317" s="2" t="s">
        <v>47</v>
      </c>
      <c r="D317" s="107">
        <v>41518</v>
      </c>
      <c r="E317" s="108">
        <f t="shared" si="8"/>
        <v>9</v>
      </c>
      <c r="F317" s="108" t="s">
        <v>50</v>
      </c>
      <c r="G317" s="2" t="s">
        <v>56</v>
      </c>
      <c r="H317" s="2" t="s">
        <v>57</v>
      </c>
      <c r="I317" s="2" t="s">
        <v>43</v>
      </c>
      <c r="J317" s="111">
        <v>1213119.7515064322</v>
      </c>
    </row>
    <row r="318" spans="1:10">
      <c r="A318" s="2" t="s">
        <v>37</v>
      </c>
      <c r="B318" s="2" t="s">
        <v>49</v>
      </c>
      <c r="C318" s="2" t="s">
        <v>47</v>
      </c>
      <c r="D318" s="107">
        <v>41548</v>
      </c>
      <c r="E318" s="108">
        <f t="shared" si="8"/>
        <v>10</v>
      </c>
      <c r="F318" s="108" t="s">
        <v>50</v>
      </c>
      <c r="G318" s="2" t="s">
        <v>56</v>
      </c>
      <c r="H318" s="2" t="s">
        <v>57</v>
      </c>
      <c r="I318" s="2" t="s">
        <v>43</v>
      </c>
      <c r="J318" s="111">
        <v>1626513.0879486722</v>
      </c>
    </row>
    <row r="319" spans="1:10">
      <c r="A319" s="2" t="s">
        <v>37</v>
      </c>
      <c r="B319" s="2" t="s">
        <v>49</v>
      </c>
      <c r="C319" s="2" t="s">
        <v>47</v>
      </c>
      <c r="D319" s="107">
        <v>41579</v>
      </c>
      <c r="E319" s="108">
        <f t="shared" si="8"/>
        <v>11</v>
      </c>
      <c r="F319" s="108" t="s">
        <v>50</v>
      </c>
      <c r="G319" s="2" t="s">
        <v>56</v>
      </c>
      <c r="H319" s="2" t="s">
        <v>57</v>
      </c>
      <c r="I319" s="2" t="s">
        <v>43</v>
      </c>
      <c r="J319" s="111">
        <v>1759488.5186376958</v>
      </c>
    </row>
    <row r="320" spans="1:10">
      <c r="A320" s="2" t="s">
        <v>37</v>
      </c>
      <c r="B320" s="2" t="s">
        <v>49</v>
      </c>
      <c r="C320" s="2" t="s">
        <v>47</v>
      </c>
      <c r="D320" s="107">
        <v>41609</v>
      </c>
      <c r="E320" s="108">
        <f t="shared" si="8"/>
        <v>12</v>
      </c>
      <c r="F320" s="108" t="s">
        <v>50</v>
      </c>
      <c r="G320" s="2" t="s">
        <v>56</v>
      </c>
      <c r="H320" s="2" t="s">
        <v>57</v>
      </c>
      <c r="I320" s="2" t="s">
        <v>43</v>
      </c>
      <c r="J320" s="111">
        <v>1362883.4509248002</v>
      </c>
    </row>
    <row r="321" spans="1:10">
      <c r="A321" s="2" t="s">
        <v>37</v>
      </c>
      <c r="B321" s="2" t="s">
        <v>49</v>
      </c>
      <c r="C321" s="2" t="s">
        <v>47</v>
      </c>
      <c r="D321" s="107">
        <v>41640</v>
      </c>
      <c r="E321" s="108">
        <f t="shared" si="8"/>
        <v>1</v>
      </c>
      <c r="F321" s="108" t="s">
        <v>50</v>
      </c>
      <c r="G321" s="2" t="s">
        <v>56</v>
      </c>
      <c r="H321" s="2" t="s">
        <v>57</v>
      </c>
      <c r="I321" s="2" t="s">
        <v>43</v>
      </c>
      <c r="J321" s="111">
        <v>1592859.5117959999</v>
      </c>
    </row>
    <row r="322" spans="1:10">
      <c r="A322" s="2" t="s">
        <v>37</v>
      </c>
      <c r="B322" s="2" t="s">
        <v>49</v>
      </c>
      <c r="C322" s="2" t="s">
        <v>47</v>
      </c>
      <c r="D322" s="107">
        <v>41671</v>
      </c>
      <c r="E322" s="108">
        <f t="shared" si="8"/>
        <v>2</v>
      </c>
      <c r="F322" s="108" t="s">
        <v>50</v>
      </c>
      <c r="G322" s="2" t="s">
        <v>56</v>
      </c>
      <c r="H322" s="2" t="s">
        <v>57</v>
      </c>
      <c r="I322" s="2" t="s">
        <v>43</v>
      </c>
      <c r="J322" s="111">
        <v>1875392.9670840001</v>
      </c>
    </row>
    <row r="323" spans="1:10">
      <c r="A323" s="2" t="s">
        <v>37</v>
      </c>
      <c r="B323" s="2" t="s">
        <v>49</v>
      </c>
      <c r="C323" s="2" t="s">
        <v>47</v>
      </c>
      <c r="D323" s="107">
        <v>41699</v>
      </c>
      <c r="E323" s="108">
        <f t="shared" si="8"/>
        <v>3</v>
      </c>
      <c r="F323" s="108" t="s">
        <v>50</v>
      </c>
      <c r="G323" s="2" t="s">
        <v>56</v>
      </c>
      <c r="H323" s="2" t="s">
        <v>57</v>
      </c>
      <c r="I323" s="2" t="s">
        <v>43</v>
      </c>
      <c r="J323" s="111">
        <v>1709710.9713039999</v>
      </c>
    </row>
    <row r="324" spans="1:10">
      <c r="A324" s="2" t="s">
        <v>37</v>
      </c>
      <c r="B324" s="2" t="s">
        <v>49</v>
      </c>
      <c r="C324" s="2" t="s">
        <v>47</v>
      </c>
      <c r="D324" s="107">
        <v>41730</v>
      </c>
      <c r="E324" s="108">
        <f t="shared" si="8"/>
        <v>4</v>
      </c>
      <c r="F324" s="108" t="s">
        <v>50</v>
      </c>
      <c r="G324" s="2" t="s">
        <v>56</v>
      </c>
      <c r="H324" s="2" t="s">
        <v>57</v>
      </c>
      <c r="I324" s="2" t="s">
        <v>43</v>
      </c>
      <c r="J324" s="111">
        <v>1837472.8434440002</v>
      </c>
    </row>
    <row r="325" spans="1:10">
      <c r="A325" s="2" t="s">
        <v>37</v>
      </c>
      <c r="B325" s="2" t="s">
        <v>49</v>
      </c>
      <c r="C325" s="2" t="s">
        <v>47</v>
      </c>
      <c r="D325" s="107">
        <v>41760</v>
      </c>
      <c r="E325" s="108">
        <f t="shared" si="8"/>
        <v>5</v>
      </c>
      <c r="F325" s="108" t="s">
        <v>50</v>
      </c>
      <c r="G325" s="2" t="s">
        <v>56</v>
      </c>
      <c r="H325" s="2" t="s">
        <v>57</v>
      </c>
      <c r="I325" s="2" t="s">
        <v>43</v>
      </c>
      <c r="J325" s="111">
        <v>2154721.1442400003</v>
      </c>
    </row>
    <row r="326" spans="1:10">
      <c r="A326" s="2" t="s">
        <v>37</v>
      </c>
      <c r="B326" s="2" t="s">
        <v>49</v>
      </c>
      <c r="C326" s="2" t="s">
        <v>47</v>
      </c>
      <c r="D326" s="107">
        <v>41791</v>
      </c>
      <c r="E326" s="108">
        <f t="shared" si="8"/>
        <v>6</v>
      </c>
      <c r="F326" s="108" t="s">
        <v>50</v>
      </c>
      <c r="G326" s="2" t="s">
        <v>56</v>
      </c>
      <c r="H326" s="2" t="s">
        <v>57</v>
      </c>
      <c r="I326" s="2" t="s">
        <v>43</v>
      </c>
      <c r="J326" s="111">
        <v>892790.0322432</v>
      </c>
    </row>
    <row r="327" spans="1:10">
      <c r="A327" s="2" t="s">
        <v>37</v>
      </c>
      <c r="B327" s="2" t="s">
        <v>49</v>
      </c>
      <c r="C327" s="2" t="s">
        <v>47</v>
      </c>
      <c r="D327" s="107">
        <v>41456</v>
      </c>
      <c r="E327" s="108">
        <f t="shared" si="8"/>
        <v>7</v>
      </c>
      <c r="F327" s="108" t="s">
        <v>50</v>
      </c>
      <c r="G327" s="2" t="s">
        <v>56</v>
      </c>
      <c r="H327" s="2" t="s">
        <v>58</v>
      </c>
      <c r="I327" s="2" t="s">
        <v>43</v>
      </c>
      <c r="J327" s="111">
        <v>869931.04490880016</v>
      </c>
    </row>
    <row r="328" spans="1:10">
      <c r="A328" s="2" t="s">
        <v>37</v>
      </c>
      <c r="B328" s="2" t="s">
        <v>49</v>
      </c>
      <c r="C328" s="2" t="s">
        <v>47</v>
      </c>
      <c r="D328" s="107">
        <v>41487</v>
      </c>
      <c r="E328" s="108">
        <f t="shared" si="8"/>
        <v>8</v>
      </c>
      <c r="F328" s="108" t="s">
        <v>50</v>
      </c>
      <c r="G328" s="2" t="s">
        <v>56</v>
      </c>
      <c r="H328" s="2" t="s">
        <v>58</v>
      </c>
      <c r="I328" s="2" t="s">
        <v>43</v>
      </c>
      <c r="J328" s="111">
        <v>1048015.3689600001</v>
      </c>
    </row>
    <row r="329" spans="1:10">
      <c r="A329" s="2" t="s">
        <v>37</v>
      </c>
      <c r="B329" s="2" t="s">
        <v>49</v>
      </c>
      <c r="C329" s="2" t="s">
        <v>47</v>
      </c>
      <c r="D329" s="107">
        <v>41518</v>
      </c>
      <c r="E329" s="108">
        <f t="shared" si="8"/>
        <v>9</v>
      </c>
      <c r="F329" s="108" t="s">
        <v>50</v>
      </c>
      <c r="G329" s="2" t="s">
        <v>56</v>
      </c>
      <c r="H329" s="2" t="s">
        <v>58</v>
      </c>
      <c r="I329" s="2" t="s">
        <v>43</v>
      </c>
      <c r="J329" s="111">
        <v>1059221.1492352001</v>
      </c>
    </row>
    <row r="330" spans="1:10">
      <c r="A330" s="2" t="s">
        <v>37</v>
      </c>
      <c r="B330" s="2" t="s">
        <v>49</v>
      </c>
      <c r="C330" s="2" t="s">
        <v>47</v>
      </c>
      <c r="D330" s="107">
        <v>41548</v>
      </c>
      <c r="E330" s="108">
        <f t="shared" si="8"/>
        <v>10</v>
      </c>
      <c r="F330" s="108" t="s">
        <v>50</v>
      </c>
      <c r="G330" s="2" t="s">
        <v>56</v>
      </c>
      <c r="H330" s="2" t="s">
        <v>58</v>
      </c>
      <c r="I330" s="2" t="s">
        <v>43</v>
      </c>
      <c r="J330" s="111">
        <v>1420170.6468992003</v>
      </c>
    </row>
    <row r="331" spans="1:10">
      <c r="A331" s="2" t="s">
        <v>37</v>
      </c>
      <c r="B331" s="2" t="s">
        <v>49</v>
      </c>
      <c r="C331" s="2" t="s">
        <v>47</v>
      </c>
      <c r="D331" s="107">
        <v>41579</v>
      </c>
      <c r="E331" s="108">
        <f t="shared" si="8"/>
        <v>11</v>
      </c>
      <c r="F331" s="108" t="s">
        <v>50</v>
      </c>
      <c r="G331" s="2" t="s">
        <v>56</v>
      </c>
      <c r="H331" s="2" t="s">
        <v>58</v>
      </c>
      <c r="I331" s="2" t="s">
        <v>43</v>
      </c>
      <c r="J331" s="111">
        <v>1536276.5699455999</v>
      </c>
    </row>
    <row r="332" spans="1:10">
      <c r="A332" s="2" t="s">
        <v>37</v>
      </c>
      <c r="B332" s="2" t="s">
        <v>49</v>
      </c>
      <c r="C332" s="2" t="s">
        <v>47</v>
      </c>
      <c r="D332" s="107">
        <v>41609</v>
      </c>
      <c r="E332" s="108">
        <f t="shared" si="8"/>
        <v>12</v>
      </c>
      <c r="F332" s="108" t="s">
        <v>50</v>
      </c>
      <c r="G332" s="2" t="s">
        <v>56</v>
      </c>
      <c r="H332" s="2" t="s">
        <v>58</v>
      </c>
      <c r="I332" s="2" t="s">
        <v>43</v>
      </c>
      <c r="J332" s="111">
        <v>785390.46324480022</v>
      </c>
    </row>
    <row r="333" spans="1:10">
      <c r="A333" s="2" t="s">
        <v>37</v>
      </c>
      <c r="B333" s="2" t="s">
        <v>49</v>
      </c>
      <c r="C333" s="2" t="s">
        <v>47</v>
      </c>
      <c r="D333" s="107">
        <v>41640</v>
      </c>
      <c r="E333" s="108">
        <f t="shared" si="8"/>
        <v>1</v>
      </c>
      <c r="F333" s="108" t="s">
        <v>50</v>
      </c>
      <c r="G333" s="2" t="s">
        <v>56</v>
      </c>
      <c r="H333" s="2" t="s">
        <v>58</v>
      </c>
      <c r="I333" s="2" t="s">
        <v>43</v>
      </c>
      <c r="J333" s="111">
        <v>734335.23255680013</v>
      </c>
    </row>
    <row r="334" spans="1:10">
      <c r="A334" s="2" t="s">
        <v>37</v>
      </c>
      <c r="B334" s="2" t="s">
        <v>49</v>
      </c>
      <c r="C334" s="2" t="s">
        <v>47</v>
      </c>
      <c r="D334" s="107">
        <v>41671</v>
      </c>
      <c r="E334" s="108">
        <f t="shared" si="8"/>
        <v>2</v>
      </c>
      <c r="F334" s="108" t="s">
        <v>50</v>
      </c>
      <c r="G334" s="2" t="s">
        <v>56</v>
      </c>
      <c r="H334" s="2" t="s">
        <v>58</v>
      </c>
      <c r="I334" s="2" t="s">
        <v>43</v>
      </c>
      <c r="J334" s="111">
        <v>864587.94414720009</v>
      </c>
    </row>
    <row r="335" spans="1:10">
      <c r="A335" s="2" t="s">
        <v>37</v>
      </c>
      <c r="B335" s="2" t="s">
        <v>49</v>
      </c>
      <c r="C335" s="2" t="s">
        <v>47</v>
      </c>
      <c r="D335" s="107">
        <v>41699</v>
      </c>
      <c r="E335" s="108">
        <f t="shared" si="8"/>
        <v>3</v>
      </c>
      <c r="F335" s="108" t="s">
        <v>50</v>
      </c>
      <c r="G335" s="2" t="s">
        <v>56</v>
      </c>
      <c r="H335" s="2" t="s">
        <v>58</v>
      </c>
      <c r="I335" s="2" t="s">
        <v>43</v>
      </c>
      <c r="J335" s="111">
        <v>788205.73592320003</v>
      </c>
    </row>
    <row r="336" spans="1:10">
      <c r="A336" s="2" t="s">
        <v>37</v>
      </c>
      <c r="B336" s="2" t="s">
        <v>49</v>
      </c>
      <c r="C336" s="2" t="s">
        <v>47</v>
      </c>
      <c r="D336" s="107">
        <v>41730</v>
      </c>
      <c r="E336" s="108">
        <f t="shared" si="8"/>
        <v>4</v>
      </c>
      <c r="F336" s="108" t="s">
        <v>50</v>
      </c>
      <c r="G336" s="2" t="s">
        <v>56</v>
      </c>
      <c r="H336" s="2" t="s">
        <v>58</v>
      </c>
      <c r="I336" s="2" t="s">
        <v>43</v>
      </c>
      <c r="J336" s="111">
        <v>847106.12443520024</v>
      </c>
    </row>
    <row r="337" spans="1:10">
      <c r="A337" s="2" t="s">
        <v>37</v>
      </c>
      <c r="B337" s="2" t="s">
        <v>49</v>
      </c>
      <c r="C337" s="2" t="s">
        <v>47</v>
      </c>
      <c r="D337" s="107">
        <v>41760</v>
      </c>
      <c r="E337" s="108">
        <f t="shared" si="8"/>
        <v>5</v>
      </c>
      <c r="F337" s="108" t="s">
        <v>50</v>
      </c>
      <c r="G337" s="2" t="s">
        <v>56</v>
      </c>
      <c r="H337" s="2" t="s">
        <v>58</v>
      </c>
      <c r="I337" s="2" t="s">
        <v>43</v>
      </c>
      <c r="J337" s="111">
        <v>993362.96819200017</v>
      </c>
    </row>
    <row r="338" spans="1:10">
      <c r="A338" s="2" t="s">
        <v>37</v>
      </c>
      <c r="B338" s="2" t="s">
        <v>49</v>
      </c>
      <c r="C338" s="2" t="s">
        <v>47</v>
      </c>
      <c r="D338" s="107">
        <v>41791</v>
      </c>
      <c r="E338" s="108">
        <f t="shared" si="8"/>
        <v>6</v>
      </c>
      <c r="F338" s="108" t="s">
        <v>50</v>
      </c>
      <c r="G338" s="2" t="s">
        <v>56</v>
      </c>
      <c r="H338" s="2" t="s">
        <v>58</v>
      </c>
      <c r="I338" s="2" t="s">
        <v>43</v>
      </c>
      <c r="J338" s="111">
        <v>514489.17112320004</v>
      </c>
    </row>
    <row r="339" spans="1:10">
      <c r="A339" s="2" t="s">
        <v>37</v>
      </c>
      <c r="B339" s="2" t="s">
        <v>49</v>
      </c>
      <c r="C339" s="2" t="s">
        <v>47</v>
      </c>
      <c r="D339" s="107">
        <v>41456</v>
      </c>
      <c r="E339" s="108">
        <f t="shared" si="8"/>
        <v>7</v>
      </c>
      <c r="F339" s="108" t="s">
        <v>50</v>
      </c>
      <c r="G339" s="2" t="s">
        <v>56</v>
      </c>
      <c r="H339" s="2" t="s">
        <v>59</v>
      </c>
      <c r="I339" s="2" t="s">
        <v>43</v>
      </c>
      <c r="J339" s="111">
        <v>921103.45931519999</v>
      </c>
    </row>
    <row r="340" spans="1:10">
      <c r="A340" s="2" t="s">
        <v>37</v>
      </c>
      <c r="B340" s="2" t="s">
        <v>49</v>
      </c>
      <c r="C340" s="2" t="s">
        <v>47</v>
      </c>
      <c r="D340" s="107">
        <v>41487</v>
      </c>
      <c r="E340" s="108">
        <f t="shared" si="8"/>
        <v>8</v>
      </c>
      <c r="F340" s="108" t="s">
        <v>50</v>
      </c>
      <c r="G340" s="2" t="s">
        <v>56</v>
      </c>
      <c r="H340" s="2" t="s">
        <v>59</v>
      </c>
      <c r="I340" s="2" t="s">
        <v>43</v>
      </c>
      <c r="J340" s="111">
        <v>1109663.3318399999</v>
      </c>
    </row>
    <row r="341" spans="1:10">
      <c r="A341" s="2" t="s">
        <v>37</v>
      </c>
      <c r="B341" s="2" t="s">
        <v>49</v>
      </c>
      <c r="C341" s="2" t="s">
        <v>47</v>
      </c>
      <c r="D341" s="107">
        <v>41518</v>
      </c>
      <c r="E341" s="108">
        <f t="shared" si="8"/>
        <v>9</v>
      </c>
      <c r="F341" s="108" t="s">
        <v>50</v>
      </c>
      <c r="G341" s="2" t="s">
        <v>56</v>
      </c>
      <c r="H341" s="2" t="s">
        <v>59</v>
      </c>
      <c r="I341" s="2" t="s">
        <v>43</v>
      </c>
      <c r="J341" s="111">
        <v>1121528.2756608</v>
      </c>
    </row>
    <row r="342" spans="1:10">
      <c r="A342" s="2" t="s">
        <v>37</v>
      </c>
      <c r="B342" s="2" t="s">
        <v>49</v>
      </c>
      <c r="C342" s="2" t="s">
        <v>47</v>
      </c>
      <c r="D342" s="107">
        <v>41548</v>
      </c>
      <c r="E342" s="108">
        <f t="shared" si="8"/>
        <v>10</v>
      </c>
      <c r="F342" s="108" t="s">
        <v>50</v>
      </c>
      <c r="G342" s="2" t="s">
        <v>56</v>
      </c>
      <c r="H342" s="2" t="s">
        <v>59</v>
      </c>
      <c r="I342" s="2" t="s">
        <v>43</v>
      </c>
      <c r="J342" s="111">
        <v>1503710.0967168</v>
      </c>
    </row>
    <row r="343" spans="1:10">
      <c r="A343" s="2" t="s">
        <v>37</v>
      </c>
      <c r="B343" s="2" t="s">
        <v>49</v>
      </c>
      <c r="C343" s="2" t="s">
        <v>47</v>
      </c>
      <c r="D343" s="107">
        <v>41579</v>
      </c>
      <c r="E343" s="108">
        <f t="shared" si="8"/>
        <v>11</v>
      </c>
      <c r="F343" s="108" t="s">
        <v>50</v>
      </c>
      <c r="G343" s="2" t="s">
        <v>56</v>
      </c>
      <c r="H343" s="2" t="s">
        <v>59</v>
      </c>
      <c r="I343" s="2" t="s">
        <v>43</v>
      </c>
      <c r="J343" s="111">
        <v>1626645.7799423998</v>
      </c>
    </row>
    <row r="344" spans="1:10">
      <c r="A344" s="2" t="s">
        <v>37</v>
      </c>
      <c r="B344" s="2" t="s">
        <v>49</v>
      </c>
      <c r="C344" s="2" t="s">
        <v>47</v>
      </c>
      <c r="D344" s="107">
        <v>41609</v>
      </c>
      <c r="E344" s="108">
        <f t="shared" si="8"/>
        <v>12</v>
      </c>
      <c r="F344" s="108" t="s">
        <v>50</v>
      </c>
      <c r="G344" s="2" t="s">
        <v>56</v>
      </c>
      <c r="H344" s="2" t="s">
        <v>59</v>
      </c>
      <c r="I344" s="2" t="s">
        <v>43</v>
      </c>
      <c r="J344" s="111">
        <v>831589.90225920011</v>
      </c>
    </row>
    <row r="345" spans="1:10">
      <c r="A345" s="2" t="s">
        <v>37</v>
      </c>
      <c r="B345" s="2" t="s">
        <v>49</v>
      </c>
      <c r="C345" s="2" t="s">
        <v>47</v>
      </c>
      <c r="D345" s="107">
        <v>41640</v>
      </c>
      <c r="E345" s="108">
        <f t="shared" si="8"/>
        <v>1</v>
      </c>
      <c r="F345" s="108" t="s">
        <v>50</v>
      </c>
      <c r="G345" s="2" t="s">
        <v>56</v>
      </c>
      <c r="H345" s="2" t="s">
        <v>59</v>
      </c>
      <c r="I345" s="2" t="s">
        <v>43</v>
      </c>
      <c r="J345" s="111">
        <v>777531.42270720005</v>
      </c>
    </row>
    <row r="346" spans="1:10">
      <c r="A346" s="2" t="s">
        <v>37</v>
      </c>
      <c r="B346" s="2" t="s">
        <v>49</v>
      </c>
      <c r="C346" s="2" t="s">
        <v>47</v>
      </c>
      <c r="D346" s="107">
        <v>41671</v>
      </c>
      <c r="E346" s="108">
        <f t="shared" si="8"/>
        <v>2</v>
      </c>
      <c r="F346" s="108" t="s">
        <v>50</v>
      </c>
      <c r="G346" s="2" t="s">
        <v>56</v>
      </c>
      <c r="H346" s="2" t="s">
        <v>59</v>
      </c>
      <c r="I346" s="2" t="s">
        <v>43</v>
      </c>
      <c r="J346" s="111">
        <v>915446.05850879999</v>
      </c>
    </row>
    <row r="347" spans="1:10">
      <c r="A347" s="2" t="s">
        <v>37</v>
      </c>
      <c r="B347" s="2" t="s">
        <v>49</v>
      </c>
      <c r="C347" s="2" t="s">
        <v>47</v>
      </c>
      <c r="D347" s="107">
        <v>41699</v>
      </c>
      <c r="E347" s="108">
        <f t="shared" ref="E347:E374" si="9">MONTH(D347)</f>
        <v>3</v>
      </c>
      <c r="F347" s="108" t="s">
        <v>50</v>
      </c>
      <c r="G347" s="2" t="s">
        <v>56</v>
      </c>
      <c r="H347" s="2" t="s">
        <v>59</v>
      </c>
      <c r="I347" s="2" t="s">
        <v>43</v>
      </c>
      <c r="J347" s="111">
        <v>834570.77921279997</v>
      </c>
    </row>
    <row r="348" spans="1:10">
      <c r="A348" s="2" t="s">
        <v>37</v>
      </c>
      <c r="B348" s="2" t="s">
        <v>49</v>
      </c>
      <c r="C348" s="2" t="s">
        <v>47</v>
      </c>
      <c r="D348" s="107">
        <v>41730</v>
      </c>
      <c r="E348" s="108">
        <f t="shared" si="9"/>
        <v>4</v>
      </c>
      <c r="F348" s="108" t="s">
        <v>50</v>
      </c>
      <c r="G348" s="2" t="s">
        <v>56</v>
      </c>
      <c r="H348" s="2" t="s">
        <v>59</v>
      </c>
      <c r="I348" s="2" t="s">
        <v>43</v>
      </c>
      <c r="J348" s="111">
        <v>896935.89646080008</v>
      </c>
    </row>
    <row r="349" spans="1:10">
      <c r="A349" s="2" t="s">
        <v>37</v>
      </c>
      <c r="B349" s="2" t="s">
        <v>49</v>
      </c>
      <c r="C349" s="2" t="s">
        <v>47</v>
      </c>
      <c r="D349" s="107">
        <v>41760</v>
      </c>
      <c r="E349" s="108">
        <f t="shared" si="9"/>
        <v>5</v>
      </c>
      <c r="F349" s="108" t="s">
        <v>50</v>
      </c>
      <c r="G349" s="2" t="s">
        <v>56</v>
      </c>
      <c r="H349" s="2" t="s">
        <v>59</v>
      </c>
      <c r="I349" s="2" t="s">
        <v>43</v>
      </c>
      <c r="J349" s="111">
        <v>1051796.083968</v>
      </c>
    </row>
    <row r="350" spans="1:10">
      <c r="A350" s="2" t="s">
        <v>37</v>
      </c>
      <c r="B350" s="2" t="s">
        <v>49</v>
      </c>
      <c r="C350" s="2" t="s">
        <v>47</v>
      </c>
      <c r="D350" s="107">
        <v>41791</v>
      </c>
      <c r="E350" s="108">
        <f t="shared" si="9"/>
        <v>6</v>
      </c>
      <c r="F350" s="108" t="s">
        <v>50</v>
      </c>
      <c r="G350" s="2" t="s">
        <v>56</v>
      </c>
      <c r="H350" s="2" t="s">
        <v>59</v>
      </c>
      <c r="I350" s="2" t="s">
        <v>43</v>
      </c>
      <c r="J350" s="111">
        <v>544753.24001279997</v>
      </c>
    </row>
    <row r="351" spans="1:10">
      <c r="A351" s="2" t="s">
        <v>37</v>
      </c>
      <c r="B351" s="2" t="s">
        <v>49</v>
      </c>
      <c r="C351" s="2" t="s">
        <v>47</v>
      </c>
      <c r="D351" s="107">
        <v>41456</v>
      </c>
      <c r="E351" s="108">
        <f t="shared" si="9"/>
        <v>7</v>
      </c>
      <c r="F351" s="108" t="s">
        <v>50</v>
      </c>
      <c r="G351" s="2" t="s">
        <v>56</v>
      </c>
      <c r="H351" s="2" t="s">
        <v>60</v>
      </c>
      <c r="I351" s="2" t="s">
        <v>43</v>
      </c>
      <c r="J351" s="111">
        <v>498931.04046240001</v>
      </c>
    </row>
    <row r="352" spans="1:10">
      <c r="A352" s="2" t="s">
        <v>37</v>
      </c>
      <c r="B352" s="2" t="s">
        <v>49</v>
      </c>
      <c r="C352" s="2" t="s">
        <v>47</v>
      </c>
      <c r="D352" s="107">
        <v>41487</v>
      </c>
      <c r="E352" s="108">
        <f t="shared" si="9"/>
        <v>8</v>
      </c>
      <c r="F352" s="108" t="s">
        <v>50</v>
      </c>
      <c r="G352" s="2" t="s">
        <v>56</v>
      </c>
      <c r="H352" s="2" t="s">
        <v>60</v>
      </c>
      <c r="I352" s="2" t="s">
        <v>43</v>
      </c>
      <c r="J352" s="111">
        <v>601067.63808000006</v>
      </c>
    </row>
    <row r="353" spans="1:10">
      <c r="A353" s="2" t="s">
        <v>37</v>
      </c>
      <c r="B353" s="2" t="s">
        <v>49</v>
      </c>
      <c r="C353" s="2" t="s">
        <v>47</v>
      </c>
      <c r="D353" s="107">
        <v>41518</v>
      </c>
      <c r="E353" s="108">
        <f t="shared" si="9"/>
        <v>9</v>
      </c>
      <c r="F353" s="108" t="s">
        <v>50</v>
      </c>
      <c r="G353" s="2" t="s">
        <v>56</v>
      </c>
      <c r="H353" s="2" t="s">
        <v>60</v>
      </c>
      <c r="I353" s="2" t="s">
        <v>43</v>
      </c>
      <c r="J353" s="111">
        <v>607494.48264960002</v>
      </c>
    </row>
    <row r="354" spans="1:10">
      <c r="A354" s="2" t="s">
        <v>37</v>
      </c>
      <c r="B354" s="2" t="s">
        <v>49</v>
      </c>
      <c r="C354" s="2" t="s">
        <v>47</v>
      </c>
      <c r="D354" s="107">
        <v>41548</v>
      </c>
      <c r="E354" s="108">
        <f t="shared" si="9"/>
        <v>10</v>
      </c>
      <c r="F354" s="108" t="s">
        <v>50</v>
      </c>
      <c r="G354" s="2" t="s">
        <v>56</v>
      </c>
      <c r="H354" s="2" t="s">
        <v>60</v>
      </c>
      <c r="I354" s="2" t="s">
        <v>43</v>
      </c>
      <c r="J354" s="111">
        <v>814509.63572160015</v>
      </c>
    </row>
    <row r="355" spans="1:10">
      <c r="A355" s="2" t="s">
        <v>37</v>
      </c>
      <c r="B355" s="2" t="s">
        <v>49</v>
      </c>
      <c r="C355" s="2" t="s">
        <v>47</v>
      </c>
      <c r="D355" s="107">
        <v>41579</v>
      </c>
      <c r="E355" s="108">
        <f t="shared" si="9"/>
        <v>11</v>
      </c>
      <c r="F355" s="108" t="s">
        <v>50</v>
      </c>
      <c r="G355" s="2" t="s">
        <v>56</v>
      </c>
      <c r="H355" s="2" t="s">
        <v>60</v>
      </c>
      <c r="I355" s="2" t="s">
        <v>43</v>
      </c>
      <c r="J355" s="111">
        <v>881099.79746879986</v>
      </c>
    </row>
    <row r="356" spans="1:10">
      <c r="A356" s="2" t="s">
        <v>37</v>
      </c>
      <c r="B356" s="2" t="s">
        <v>49</v>
      </c>
      <c r="C356" s="2" t="s">
        <v>47</v>
      </c>
      <c r="D356" s="107">
        <v>41609</v>
      </c>
      <c r="E356" s="108">
        <f t="shared" si="9"/>
        <v>12</v>
      </c>
      <c r="F356" s="108" t="s">
        <v>50</v>
      </c>
      <c r="G356" s="2" t="s">
        <v>56</v>
      </c>
      <c r="H356" s="2" t="s">
        <v>60</v>
      </c>
      <c r="I356" s="2" t="s">
        <v>43</v>
      </c>
      <c r="J356" s="111">
        <v>450444.53039040015</v>
      </c>
    </row>
    <row r="357" spans="1:10">
      <c r="A357" s="2" t="s">
        <v>37</v>
      </c>
      <c r="B357" s="2" t="s">
        <v>49</v>
      </c>
      <c r="C357" s="2" t="s">
        <v>47</v>
      </c>
      <c r="D357" s="107">
        <v>41640</v>
      </c>
      <c r="E357" s="108">
        <f t="shared" si="9"/>
        <v>1</v>
      </c>
      <c r="F357" s="108" t="s">
        <v>50</v>
      </c>
      <c r="G357" s="2" t="s">
        <v>56</v>
      </c>
      <c r="H357" s="2" t="s">
        <v>60</v>
      </c>
      <c r="I357" s="2" t="s">
        <v>43</v>
      </c>
      <c r="J357" s="111">
        <v>421162.85396640003</v>
      </c>
    </row>
    <row r="358" spans="1:10">
      <c r="A358" s="2" t="s">
        <v>37</v>
      </c>
      <c r="B358" s="2" t="s">
        <v>49</v>
      </c>
      <c r="C358" s="2" t="s">
        <v>47</v>
      </c>
      <c r="D358" s="107">
        <v>41671</v>
      </c>
      <c r="E358" s="108">
        <f t="shared" si="9"/>
        <v>2</v>
      </c>
      <c r="F358" s="108" t="s">
        <v>50</v>
      </c>
      <c r="G358" s="2" t="s">
        <v>56</v>
      </c>
      <c r="H358" s="2" t="s">
        <v>60</v>
      </c>
      <c r="I358" s="2" t="s">
        <v>43</v>
      </c>
      <c r="J358" s="111">
        <v>495866.61502560001</v>
      </c>
    </row>
    <row r="359" spans="1:10">
      <c r="A359" s="2" t="s">
        <v>37</v>
      </c>
      <c r="B359" s="2" t="s">
        <v>49</v>
      </c>
      <c r="C359" s="2" t="s">
        <v>47</v>
      </c>
      <c r="D359" s="107">
        <v>41699</v>
      </c>
      <c r="E359" s="108">
        <f t="shared" si="9"/>
        <v>3</v>
      </c>
      <c r="F359" s="108" t="s">
        <v>50</v>
      </c>
      <c r="G359" s="2" t="s">
        <v>56</v>
      </c>
      <c r="H359" s="2" t="s">
        <v>60</v>
      </c>
      <c r="I359" s="2" t="s">
        <v>43</v>
      </c>
      <c r="J359" s="111">
        <v>452059.1720736</v>
      </c>
    </row>
    <row r="360" spans="1:10">
      <c r="A360" s="2" t="s">
        <v>37</v>
      </c>
      <c r="B360" s="2" t="s">
        <v>49</v>
      </c>
      <c r="C360" s="2" t="s">
        <v>47</v>
      </c>
      <c r="D360" s="107">
        <v>41730</v>
      </c>
      <c r="E360" s="108">
        <f t="shared" si="9"/>
        <v>4</v>
      </c>
      <c r="F360" s="108" t="s">
        <v>50</v>
      </c>
      <c r="G360" s="2" t="s">
        <v>56</v>
      </c>
      <c r="H360" s="2" t="s">
        <v>60</v>
      </c>
      <c r="I360" s="2" t="s">
        <v>43</v>
      </c>
      <c r="J360" s="111">
        <v>485840.2772496001</v>
      </c>
    </row>
    <row r="361" spans="1:10">
      <c r="A361" s="2" t="s">
        <v>37</v>
      </c>
      <c r="B361" s="2" t="s">
        <v>49</v>
      </c>
      <c r="C361" s="2" t="s">
        <v>47</v>
      </c>
      <c r="D361" s="107">
        <v>41760</v>
      </c>
      <c r="E361" s="108">
        <f t="shared" si="9"/>
        <v>5</v>
      </c>
      <c r="F361" s="108" t="s">
        <v>50</v>
      </c>
      <c r="G361" s="2" t="s">
        <v>56</v>
      </c>
      <c r="H361" s="2" t="s">
        <v>60</v>
      </c>
      <c r="I361" s="2" t="s">
        <v>43</v>
      </c>
      <c r="J361" s="111">
        <v>569722.87881600007</v>
      </c>
    </row>
    <row r="362" spans="1:10">
      <c r="A362" s="2" t="s">
        <v>37</v>
      </c>
      <c r="B362" s="2" t="s">
        <v>49</v>
      </c>
      <c r="C362" s="2" t="s">
        <v>47</v>
      </c>
      <c r="D362" s="107">
        <v>41791</v>
      </c>
      <c r="E362" s="108">
        <f t="shared" si="9"/>
        <v>6</v>
      </c>
      <c r="F362" s="108" t="s">
        <v>50</v>
      </c>
      <c r="G362" s="2" t="s">
        <v>56</v>
      </c>
      <c r="H362" s="2" t="s">
        <v>60</v>
      </c>
      <c r="I362" s="2" t="s">
        <v>43</v>
      </c>
      <c r="J362" s="111">
        <v>295074.67167360004</v>
      </c>
    </row>
    <row r="363" spans="1:10">
      <c r="A363" s="2" t="s">
        <v>37</v>
      </c>
      <c r="B363" s="2" t="s">
        <v>49</v>
      </c>
      <c r="C363" s="2" t="s">
        <v>47</v>
      </c>
      <c r="D363" s="107">
        <v>41456</v>
      </c>
      <c r="E363" s="108">
        <f t="shared" si="9"/>
        <v>7</v>
      </c>
      <c r="F363" s="108" t="s">
        <v>50</v>
      </c>
      <c r="G363" s="2" t="s">
        <v>61</v>
      </c>
      <c r="H363" s="2" t="s">
        <v>62</v>
      </c>
      <c r="I363" s="2" t="s">
        <v>43</v>
      </c>
      <c r="J363" s="111">
        <v>3198275.9004000002</v>
      </c>
    </row>
    <row r="364" spans="1:10">
      <c r="A364" s="2" t="s">
        <v>37</v>
      </c>
      <c r="B364" s="2" t="s">
        <v>49</v>
      </c>
      <c r="C364" s="2" t="s">
        <v>47</v>
      </c>
      <c r="D364" s="107">
        <v>41487</v>
      </c>
      <c r="E364" s="108">
        <f t="shared" si="9"/>
        <v>8</v>
      </c>
      <c r="F364" s="108" t="s">
        <v>50</v>
      </c>
      <c r="G364" s="2" t="s">
        <v>61</v>
      </c>
      <c r="H364" s="2" t="s">
        <v>62</v>
      </c>
      <c r="I364" s="2" t="s">
        <v>43</v>
      </c>
      <c r="J364" s="111">
        <v>3852997.68</v>
      </c>
    </row>
    <row r="365" spans="1:10">
      <c r="A365" s="2" t="s">
        <v>37</v>
      </c>
      <c r="B365" s="2" t="s">
        <v>49</v>
      </c>
      <c r="C365" s="2" t="s">
        <v>47</v>
      </c>
      <c r="D365" s="107">
        <v>41518</v>
      </c>
      <c r="E365" s="108">
        <f t="shared" si="9"/>
        <v>9</v>
      </c>
      <c r="F365" s="108" t="s">
        <v>50</v>
      </c>
      <c r="G365" s="2" t="s">
        <v>61</v>
      </c>
      <c r="H365" s="2" t="s">
        <v>62</v>
      </c>
      <c r="I365" s="2" t="s">
        <v>43</v>
      </c>
      <c r="J365" s="111">
        <v>3894195.4016000004</v>
      </c>
    </row>
    <row r="366" spans="1:10">
      <c r="A366" s="2" t="s">
        <v>37</v>
      </c>
      <c r="B366" s="2" t="s">
        <v>49</v>
      </c>
      <c r="C366" s="2" t="s">
        <v>47</v>
      </c>
      <c r="D366" s="107">
        <v>41548</v>
      </c>
      <c r="E366" s="108">
        <f t="shared" si="9"/>
        <v>10</v>
      </c>
      <c r="F366" s="108" t="s">
        <v>50</v>
      </c>
      <c r="G366" s="2" t="s">
        <v>61</v>
      </c>
      <c r="H366" s="2" t="s">
        <v>62</v>
      </c>
      <c r="I366" s="2" t="s">
        <v>43</v>
      </c>
      <c r="J366" s="111">
        <v>5221215.6136000007</v>
      </c>
    </row>
    <row r="367" spans="1:10">
      <c r="A367" s="2" t="s">
        <v>37</v>
      </c>
      <c r="B367" s="2" t="s">
        <v>49</v>
      </c>
      <c r="C367" s="2" t="s">
        <v>47</v>
      </c>
      <c r="D367" s="107">
        <v>41579</v>
      </c>
      <c r="E367" s="108">
        <f t="shared" si="9"/>
        <v>11</v>
      </c>
      <c r="F367" s="108" t="s">
        <v>50</v>
      </c>
      <c r="G367" s="2" t="s">
        <v>61</v>
      </c>
      <c r="H367" s="2" t="s">
        <v>62</v>
      </c>
      <c r="I367" s="2" t="s">
        <v>43</v>
      </c>
      <c r="J367" s="111">
        <v>5648075.6247999994</v>
      </c>
    </row>
    <row r="368" spans="1:10">
      <c r="A368" s="2" t="s">
        <v>37</v>
      </c>
      <c r="B368" s="2" t="s">
        <v>49</v>
      </c>
      <c r="C368" s="2" t="s">
        <v>47</v>
      </c>
      <c r="D368" s="107">
        <v>41609</v>
      </c>
      <c r="E368" s="108">
        <f t="shared" si="9"/>
        <v>12</v>
      </c>
      <c r="F368" s="108" t="s">
        <v>50</v>
      </c>
      <c r="G368" s="2" t="s">
        <v>61</v>
      </c>
      <c r="H368" s="2" t="s">
        <v>62</v>
      </c>
      <c r="I368" s="2" t="s">
        <v>43</v>
      </c>
      <c r="J368" s="111">
        <v>2887464.9384000008</v>
      </c>
    </row>
    <row r="369" spans="1:10">
      <c r="A369" s="2" t="s">
        <v>37</v>
      </c>
      <c r="B369" s="2" t="s">
        <v>49</v>
      </c>
      <c r="C369" s="2" t="s">
        <v>47</v>
      </c>
      <c r="D369" s="107">
        <v>41640</v>
      </c>
      <c r="E369" s="108">
        <f t="shared" si="9"/>
        <v>1</v>
      </c>
      <c r="F369" s="108" t="s">
        <v>50</v>
      </c>
      <c r="G369" s="2" t="s">
        <v>61</v>
      </c>
      <c r="H369" s="2" t="s">
        <v>62</v>
      </c>
      <c r="I369" s="2" t="s">
        <v>43</v>
      </c>
      <c r="J369" s="111">
        <v>2699761.8844000003</v>
      </c>
    </row>
    <row r="370" spans="1:10">
      <c r="A370" s="2" t="s">
        <v>37</v>
      </c>
      <c r="B370" s="2" t="s">
        <v>49</v>
      </c>
      <c r="C370" s="2" t="s">
        <v>47</v>
      </c>
      <c r="D370" s="107">
        <v>41671</v>
      </c>
      <c r="E370" s="108">
        <f t="shared" si="9"/>
        <v>2</v>
      </c>
      <c r="F370" s="108" t="s">
        <v>50</v>
      </c>
      <c r="G370" s="2" t="s">
        <v>61</v>
      </c>
      <c r="H370" s="2" t="s">
        <v>62</v>
      </c>
      <c r="I370" s="2" t="s">
        <v>43</v>
      </c>
      <c r="J370" s="111">
        <v>3178632.1476000003</v>
      </c>
    </row>
    <row r="371" spans="1:10">
      <c r="A371" s="2" t="s">
        <v>37</v>
      </c>
      <c r="B371" s="2" t="s">
        <v>49</v>
      </c>
      <c r="C371" s="2" t="s">
        <v>47</v>
      </c>
      <c r="D371" s="107">
        <v>41699</v>
      </c>
      <c r="E371" s="108">
        <f t="shared" si="9"/>
        <v>3</v>
      </c>
      <c r="F371" s="108" t="s">
        <v>50</v>
      </c>
      <c r="G371" s="2" t="s">
        <v>61</v>
      </c>
      <c r="H371" s="2" t="s">
        <v>62</v>
      </c>
      <c r="I371" s="2" t="s">
        <v>43</v>
      </c>
      <c r="J371" s="111">
        <v>2897815.2056</v>
      </c>
    </row>
    <row r="372" spans="1:10">
      <c r="A372" s="2" t="s">
        <v>37</v>
      </c>
      <c r="B372" s="2" t="s">
        <v>49</v>
      </c>
      <c r="C372" s="2" t="s">
        <v>47</v>
      </c>
      <c r="D372" s="107">
        <v>41730</v>
      </c>
      <c r="E372" s="108">
        <f t="shared" si="9"/>
        <v>4</v>
      </c>
      <c r="F372" s="108" t="s">
        <v>50</v>
      </c>
      <c r="G372" s="2" t="s">
        <v>61</v>
      </c>
      <c r="H372" s="2" t="s">
        <v>62</v>
      </c>
      <c r="I372" s="2" t="s">
        <v>43</v>
      </c>
      <c r="J372" s="111">
        <v>3114360.7516000005</v>
      </c>
    </row>
    <row r="373" spans="1:10">
      <c r="A373" s="2" t="s">
        <v>37</v>
      </c>
      <c r="B373" s="2" t="s">
        <v>49</v>
      </c>
      <c r="C373" s="2" t="s">
        <v>47</v>
      </c>
      <c r="D373" s="107">
        <v>41760</v>
      </c>
      <c r="E373" s="108">
        <f t="shared" si="9"/>
        <v>5</v>
      </c>
      <c r="F373" s="108" t="s">
        <v>50</v>
      </c>
      <c r="G373" s="2" t="s">
        <v>61</v>
      </c>
      <c r="H373" s="2" t="s">
        <v>62</v>
      </c>
      <c r="I373" s="2" t="s">
        <v>43</v>
      </c>
      <c r="J373" s="111">
        <v>3652069.7360000005</v>
      </c>
    </row>
    <row r="374" spans="1:10">
      <c r="A374" s="2" t="s">
        <v>37</v>
      </c>
      <c r="B374" s="2" t="s">
        <v>49</v>
      </c>
      <c r="C374" s="2" t="s">
        <v>47</v>
      </c>
      <c r="D374" s="107">
        <v>41791</v>
      </c>
      <c r="E374" s="108">
        <f t="shared" si="9"/>
        <v>6</v>
      </c>
      <c r="F374" s="108" t="s">
        <v>50</v>
      </c>
      <c r="G374" s="2" t="s">
        <v>61</v>
      </c>
      <c r="H374" s="2" t="s">
        <v>62</v>
      </c>
      <c r="I374" s="2" t="s">
        <v>43</v>
      </c>
      <c r="J374" s="111">
        <v>1891504.3056000001</v>
      </c>
    </row>
    <row r="375" spans="1:10">
      <c r="A375" s="2" t="s">
        <v>37</v>
      </c>
      <c r="B375" s="2" t="s">
        <v>49</v>
      </c>
      <c r="C375" s="2" t="s">
        <v>48</v>
      </c>
      <c r="D375" s="107">
        <v>41456</v>
      </c>
      <c r="E375" s="2">
        <v>7</v>
      </c>
      <c r="F375" s="2" t="s">
        <v>50</v>
      </c>
      <c r="G375" s="2" t="s">
        <v>51</v>
      </c>
      <c r="H375" s="2" t="s">
        <v>52</v>
      </c>
      <c r="I375" s="2" t="s">
        <v>43</v>
      </c>
      <c r="J375" s="111">
        <v>1625596.3356633</v>
      </c>
    </row>
    <row r="376" spans="1:10">
      <c r="A376" s="2" t="s">
        <v>37</v>
      </c>
      <c r="B376" s="2" t="s">
        <v>49</v>
      </c>
      <c r="C376" s="2" t="s">
        <v>48</v>
      </c>
      <c r="D376" s="107">
        <v>41487</v>
      </c>
      <c r="E376" s="2">
        <v>8</v>
      </c>
      <c r="F376" s="2" t="s">
        <v>50</v>
      </c>
      <c r="G376" s="2" t="s">
        <v>51</v>
      </c>
      <c r="H376" s="2" t="s">
        <v>52</v>
      </c>
      <c r="I376" s="2" t="s">
        <v>43</v>
      </c>
      <c r="J376" s="111">
        <v>1295067.8472731998</v>
      </c>
    </row>
    <row r="377" spans="1:10">
      <c r="A377" s="2" t="s">
        <v>37</v>
      </c>
      <c r="B377" s="2" t="s">
        <v>49</v>
      </c>
      <c r="C377" s="2" t="s">
        <v>48</v>
      </c>
      <c r="D377" s="107">
        <v>41518</v>
      </c>
      <c r="E377" s="2">
        <v>9</v>
      </c>
      <c r="F377" s="2" t="s">
        <v>50</v>
      </c>
      <c r="G377" s="2" t="s">
        <v>51</v>
      </c>
      <c r="H377" s="2" t="s">
        <v>52</v>
      </c>
      <c r="I377" s="2" t="s">
        <v>43</v>
      </c>
      <c r="J377" s="111">
        <v>1750624.8818057997</v>
      </c>
    </row>
    <row r="378" spans="1:10">
      <c r="A378" s="2" t="s">
        <v>37</v>
      </c>
      <c r="B378" s="2" t="s">
        <v>49</v>
      </c>
      <c r="C378" s="2" t="s">
        <v>48</v>
      </c>
      <c r="D378" s="107">
        <v>41548</v>
      </c>
      <c r="E378" s="2">
        <v>10</v>
      </c>
      <c r="F378" s="2" t="s">
        <v>50</v>
      </c>
      <c r="G378" s="2" t="s">
        <v>51</v>
      </c>
      <c r="H378" s="2" t="s">
        <v>52</v>
      </c>
      <c r="I378" s="2" t="s">
        <v>43</v>
      </c>
      <c r="J378" s="111">
        <v>1472529.3869285996</v>
      </c>
    </row>
    <row r="379" spans="1:10">
      <c r="A379" s="2" t="s">
        <v>37</v>
      </c>
      <c r="B379" s="2" t="s">
        <v>49</v>
      </c>
      <c r="C379" s="2" t="s">
        <v>48</v>
      </c>
      <c r="D379" s="107">
        <v>41579</v>
      </c>
      <c r="E379" s="2">
        <v>11</v>
      </c>
      <c r="F379" s="2" t="s">
        <v>50</v>
      </c>
      <c r="G379" s="2" t="s">
        <v>51</v>
      </c>
      <c r="H379" s="2" t="s">
        <v>52</v>
      </c>
      <c r="I379" s="2" t="s">
        <v>43</v>
      </c>
      <c r="J379" s="111">
        <v>1252200.4923928501</v>
      </c>
    </row>
    <row r="380" spans="1:10">
      <c r="A380" s="2" t="s">
        <v>37</v>
      </c>
      <c r="B380" s="2" t="s">
        <v>49</v>
      </c>
      <c r="C380" s="2" t="s">
        <v>48</v>
      </c>
      <c r="D380" s="107">
        <v>41609</v>
      </c>
      <c r="E380" s="2">
        <v>12</v>
      </c>
      <c r="F380" s="2" t="s">
        <v>50</v>
      </c>
      <c r="G380" s="2" t="s">
        <v>51</v>
      </c>
      <c r="H380" s="2" t="s">
        <v>52</v>
      </c>
      <c r="I380" s="2" t="s">
        <v>43</v>
      </c>
      <c r="J380" s="111">
        <v>1406782.6738875001</v>
      </c>
    </row>
    <row r="381" spans="1:10">
      <c r="A381" s="2" t="s">
        <v>37</v>
      </c>
      <c r="B381" s="2" t="s">
        <v>49</v>
      </c>
      <c r="C381" s="2" t="s">
        <v>48</v>
      </c>
      <c r="D381" s="107">
        <v>41640</v>
      </c>
      <c r="E381" s="2">
        <v>1</v>
      </c>
      <c r="F381" s="2" t="s">
        <v>50</v>
      </c>
      <c r="G381" s="2" t="s">
        <v>51</v>
      </c>
      <c r="H381" s="2" t="s">
        <v>52</v>
      </c>
      <c r="I381" s="2" t="s">
        <v>43</v>
      </c>
      <c r="J381" s="111">
        <v>1877449.5046125001</v>
      </c>
    </row>
    <row r="382" spans="1:10">
      <c r="A382" s="2" t="s">
        <v>37</v>
      </c>
      <c r="B382" s="2" t="s">
        <v>49</v>
      </c>
      <c r="C382" s="2" t="s">
        <v>48</v>
      </c>
      <c r="D382" s="107">
        <v>41671</v>
      </c>
      <c r="E382" s="2">
        <v>2</v>
      </c>
      <c r="F382" s="2" t="s">
        <v>50</v>
      </c>
      <c r="G382" s="2" t="s">
        <v>51</v>
      </c>
      <c r="H382" s="2" t="s">
        <v>52</v>
      </c>
      <c r="I382" s="2" t="s">
        <v>43</v>
      </c>
      <c r="J382" s="111">
        <v>1912219.1750437501</v>
      </c>
    </row>
    <row r="383" spans="1:10">
      <c r="A383" s="2" t="s">
        <v>37</v>
      </c>
      <c r="B383" s="2" t="s">
        <v>49</v>
      </c>
      <c r="C383" s="2" t="s">
        <v>48</v>
      </c>
      <c r="D383" s="107">
        <v>41699</v>
      </c>
      <c r="E383" s="2">
        <v>3</v>
      </c>
      <c r="F383" s="2" t="s">
        <v>50</v>
      </c>
      <c r="G383" s="2" t="s">
        <v>51</v>
      </c>
      <c r="H383" s="2" t="s">
        <v>52</v>
      </c>
      <c r="I383" s="2" t="s">
        <v>43</v>
      </c>
      <c r="J383" s="111">
        <v>2266625.1980531253</v>
      </c>
    </row>
    <row r="384" spans="1:10">
      <c r="A384" s="2" t="s">
        <v>37</v>
      </c>
      <c r="B384" s="2" t="s">
        <v>49</v>
      </c>
      <c r="C384" s="2" t="s">
        <v>48</v>
      </c>
      <c r="D384" s="107">
        <v>41730</v>
      </c>
      <c r="E384" s="2">
        <v>4</v>
      </c>
      <c r="F384" s="2" t="s">
        <v>50</v>
      </c>
      <c r="G384" s="2" t="s">
        <v>51</v>
      </c>
      <c r="H384" s="2" t="s">
        <v>52</v>
      </c>
      <c r="I384" s="2" t="s">
        <v>43</v>
      </c>
      <c r="J384" s="111">
        <v>2234200.5744250002</v>
      </c>
    </row>
    <row r="385" spans="1:10">
      <c r="A385" s="2" t="s">
        <v>37</v>
      </c>
      <c r="B385" s="2" t="s">
        <v>49</v>
      </c>
      <c r="C385" s="2" t="s">
        <v>48</v>
      </c>
      <c r="D385" s="107">
        <v>41760</v>
      </c>
      <c r="E385" s="2">
        <v>5</v>
      </c>
      <c r="F385" s="2" t="s">
        <v>50</v>
      </c>
      <c r="G385" s="2" t="s">
        <v>51</v>
      </c>
      <c r="H385" s="2" t="s">
        <v>52</v>
      </c>
      <c r="I385" s="2" t="s">
        <v>43</v>
      </c>
      <c r="J385" s="111">
        <v>2593715.6428375002</v>
      </c>
    </row>
    <row r="386" spans="1:10">
      <c r="A386" s="2" t="s">
        <v>37</v>
      </c>
      <c r="B386" s="2" t="s">
        <v>49</v>
      </c>
      <c r="C386" s="2" t="s">
        <v>48</v>
      </c>
      <c r="D386" s="107">
        <v>41791</v>
      </c>
      <c r="E386" s="2">
        <v>6</v>
      </c>
      <c r="F386" s="2" t="s">
        <v>50</v>
      </c>
      <c r="G386" s="2" t="s">
        <v>51</v>
      </c>
      <c r="H386" s="2" t="s">
        <v>52</v>
      </c>
      <c r="I386" s="2" t="s">
        <v>43</v>
      </c>
      <c r="J386" s="111">
        <v>2274807.7859325004</v>
      </c>
    </row>
    <row r="387" spans="1:10">
      <c r="A387" s="2" t="s">
        <v>37</v>
      </c>
      <c r="B387" s="2" t="s">
        <v>49</v>
      </c>
      <c r="C387" s="2" t="s">
        <v>48</v>
      </c>
      <c r="D387" s="107">
        <v>41456</v>
      </c>
      <c r="E387" s="2">
        <v>7</v>
      </c>
      <c r="F387" s="2" t="s">
        <v>50</v>
      </c>
      <c r="G387" s="2" t="s">
        <v>53</v>
      </c>
      <c r="H387" s="2" t="s">
        <v>54</v>
      </c>
      <c r="I387" s="2" t="s">
        <v>43</v>
      </c>
      <c r="J387" s="111">
        <v>895736.75638589996</v>
      </c>
    </row>
    <row r="388" spans="1:10">
      <c r="A388" s="2" t="s">
        <v>37</v>
      </c>
      <c r="B388" s="2" t="s">
        <v>49</v>
      </c>
      <c r="C388" s="2" t="s">
        <v>48</v>
      </c>
      <c r="D388" s="107">
        <v>41487</v>
      </c>
      <c r="E388" s="2">
        <v>8</v>
      </c>
      <c r="F388" s="2" t="s">
        <v>50</v>
      </c>
      <c r="G388" s="2" t="s">
        <v>53</v>
      </c>
      <c r="H388" s="2" t="s">
        <v>54</v>
      </c>
      <c r="I388" s="2" t="s">
        <v>43</v>
      </c>
      <c r="J388" s="111">
        <v>713608.81380359991</v>
      </c>
    </row>
    <row r="389" spans="1:10">
      <c r="A389" s="2" t="s">
        <v>37</v>
      </c>
      <c r="B389" s="2" t="s">
        <v>49</v>
      </c>
      <c r="C389" s="2" t="s">
        <v>48</v>
      </c>
      <c r="D389" s="107">
        <v>41518</v>
      </c>
      <c r="E389" s="2">
        <v>9</v>
      </c>
      <c r="F389" s="2" t="s">
        <v>50</v>
      </c>
      <c r="G389" s="2" t="s">
        <v>53</v>
      </c>
      <c r="H389" s="2" t="s">
        <v>54</v>
      </c>
      <c r="I389" s="2" t="s">
        <v>43</v>
      </c>
      <c r="J389" s="111">
        <v>964630.03691340005</v>
      </c>
    </row>
    <row r="390" spans="1:10">
      <c r="A390" s="2" t="s">
        <v>37</v>
      </c>
      <c r="B390" s="2" t="s">
        <v>49</v>
      </c>
      <c r="C390" s="2" t="s">
        <v>48</v>
      </c>
      <c r="D390" s="107">
        <v>41548</v>
      </c>
      <c r="E390" s="2">
        <v>10</v>
      </c>
      <c r="F390" s="2" t="s">
        <v>50</v>
      </c>
      <c r="G390" s="2" t="s">
        <v>53</v>
      </c>
      <c r="H390" s="2" t="s">
        <v>54</v>
      </c>
      <c r="I390" s="2" t="s">
        <v>43</v>
      </c>
      <c r="J390" s="111">
        <v>811393.74381779996</v>
      </c>
    </row>
    <row r="391" spans="1:10">
      <c r="A391" s="2" t="s">
        <v>37</v>
      </c>
      <c r="B391" s="2" t="s">
        <v>49</v>
      </c>
      <c r="C391" s="2" t="s">
        <v>48</v>
      </c>
      <c r="D391" s="107">
        <v>41579</v>
      </c>
      <c r="E391" s="2">
        <v>11</v>
      </c>
      <c r="F391" s="2" t="s">
        <v>50</v>
      </c>
      <c r="G391" s="2" t="s">
        <v>53</v>
      </c>
      <c r="H391" s="2" t="s">
        <v>54</v>
      </c>
      <c r="I391" s="2" t="s">
        <v>43</v>
      </c>
      <c r="J391" s="111">
        <v>689988.02642055007</v>
      </c>
    </row>
    <row r="392" spans="1:10">
      <c r="A392" s="2" t="s">
        <v>37</v>
      </c>
      <c r="B392" s="2" t="s">
        <v>49</v>
      </c>
      <c r="C392" s="2" t="s">
        <v>48</v>
      </c>
      <c r="D392" s="107">
        <v>41609</v>
      </c>
      <c r="E392" s="2">
        <v>12</v>
      </c>
      <c r="F392" s="2" t="s">
        <v>50</v>
      </c>
      <c r="G392" s="2" t="s">
        <v>53</v>
      </c>
      <c r="H392" s="2" t="s">
        <v>54</v>
      </c>
      <c r="I392" s="2" t="s">
        <v>43</v>
      </c>
      <c r="J392" s="111">
        <v>775165.96316250006</v>
      </c>
    </row>
    <row r="393" spans="1:10">
      <c r="A393" s="2" t="s">
        <v>37</v>
      </c>
      <c r="B393" s="2" t="s">
        <v>49</v>
      </c>
      <c r="C393" s="2" t="s">
        <v>48</v>
      </c>
      <c r="D393" s="107">
        <v>41640</v>
      </c>
      <c r="E393" s="2">
        <v>1</v>
      </c>
      <c r="F393" s="2" t="s">
        <v>50</v>
      </c>
      <c r="G393" s="2" t="s">
        <v>53</v>
      </c>
      <c r="H393" s="2" t="s">
        <v>54</v>
      </c>
      <c r="I393" s="2" t="s">
        <v>43</v>
      </c>
      <c r="J393" s="111">
        <v>1034512.9923375</v>
      </c>
    </row>
    <row r="394" spans="1:10">
      <c r="A394" s="2" t="s">
        <v>37</v>
      </c>
      <c r="B394" s="2" t="s">
        <v>49</v>
      </c>
      <c r="C394" s="2" t="s">
        <v>48</v>
      </c>
      <c r="D394" s="107">
        <v>41671</v>
      </c>
      <c r="E394" s="2">
        <v>2</v>
      </c>
      <c r="F394" s="2" t="s">
        <v>50</v>
      </c>
      <c r="G394" s="2" t="s">
        <v>53</v>
      </c>
      <c r="H394" s="2" t="s">
        <v>54</v>
      </c>
      <c r="I394" s="2" t="s">
        <v>43</v>
      </c>
      <c r="J394" s="111">
        <v>888365.66788124992</v>
      </c>
    </row>
    <row r="395" spans="1:10">
      <c r="A395" s="2" t="s">
        <v>37</v>
      </c>
      <c r="B395" s="2" t="s">
        <v>49</v>
      </c>
      <c r="C395" s="2" t="s">
        <v>48</v>
      </c>
      <c r="D395" s="107">
        <v>41699</v>
      </c>
      <c r="E395" s="2">
        <v>3</v>
      </c>
      <c r="F395" s="2" t="s">
        <v>50</v>
      </c>
      <c r="G395" s="2" t="s">
        <v>53</v>
      </c>
      <c r="H395" s="2" t="s">
        <v>54</v>
      </c>
      <c r="I395" s="2" t="s">
        <v>43</v>
      </c>
      <c r="J395" s="111">
        <v>1248956.7417843752</v>
      </c>
    </row>
    <row r="396" spans="1:10">
      <c r="A396" s="2" t="s">
        <v>37</v>
      </c>
      <c r="B396" s="2" t="s">
        <v>49</v>
      </c>
      <c r="C396" s="2" t="s">
        <v>48</v>
      </c>
      <c r="D396" s="107">
        <v>41730</v>
      </c>
      <c r="E396" s="2">
        <v>4</v>
      </c>
      <c r="F396" s="2" t="s">
        <v>50</v>
      </c>
      <c r="G396" s="2" t="s">
        <v>53</v>
      </c>
      <c r="H396" s="2" t="s">
        <v>54</v>
      </c>
      <c r="I396" s="2" t="s">
        <v>43</v>
      </c>
      <c r="J396" s="111">
        <v>680069.70427499991</v>
      </c>
    </row>
    <row r="397" spans="1:10">
      <c r="A397" s="2" t="s">
        <v>37</v>
      </c>
      <c r="B397" s="2" t="s">
        <v>49</v>
      </c>
      <c r="C397" s="2" t="s">
        <v>48</v>
      </c>
      <c r="D397" s="107">
        <v>41760</v>
      </c>
      <c r="E397" s="2">
        <v>5</v>
      </c>
      <c r="F397" s="2" t="s">
        <v>50</v>
      </c>
      <c r="G397" s="2" t="s">
        <v>53</v>
      </c>
      <c r="H397" s="2" t="s">
        <v>54</v>
      </c>
      <c r="I397" s="2" t="s">
        <v>43</v>
      </c>
      <c r="J397" s="111">
        <v>878169.84401249979</v>
      </c>
    </row>
    <row r="398" spans="1:10">
      <c r="A398" s="2" t="s">
        <v>37</v>
      </c>
      <c r="B398" s="2" t="s">
        <v>49</v>
      </c>
      <c r="C398" s="2" t="s">
        <v>48</v>
      </c>
      <c r="D398" s="107">
        <v>41791</v>
      </c>
      <c r="E398" s="2">
        <v>6</v>
      </c>
      <c r="F398" s="2" t="s">
        <v>50</v>
      </c>
      <c r="G398" s="2" t="s">
        <v>53</v>
      </c>
      <c r="H398" s="2" t="s">
        <v>54</v>
      </c>
      <c r="I398" s="2" t="s">
        <v>43</v>
      </c>
      <c r="J398" s="111">
        <v>1253465.5146975003</v>
      </c>
    </row>
    <row r="399" spans="1:10">
      <c r="A399" s="2" t="s">
        <v>37</v>
      </c>
      <c r="B399" s="2" t="s">
        <v>49</v>
      </c>
      <c r="C399" s="2" t="s">
        <v>48</v>
      </c>
      <c r="D399" s="107">
        <v>41456</v>
      </c>
      <c r="E399" s="2">
        <v>7</v>
      </c>
      <c r="F399" s="2" t="s">
        <v>50</v>
      </c>
      <c r="G399" s="2" t="s">
        <v>53</v>
      </c>
      <c r="H399" s="2" t="s">
        <v>55</v>
      </c>
      <c r="I399" s="2" t="s">
        <v>43</v>
      </c>
      <c r="J399" s="111">
        <v>829385.88554250007</v>
      </c>
    </row>
    <row r="400" spans="1:10">
      <c r="A400" s="2" t="s">
        <v>37</v>
      </c>
      <c r="B400" s="2" t="s">
        <v>49</v>
      </c>
      <c r="C400" s="2" t="s">
        <v>48</v>
      </c>
      <c r="D400" s="107">
        <v>41487</v>
      </c>
      <c r="E400" s="2">
        <v>8</v>
      </c>
      <c r="F400" s="2" t="s">
        <v>50</v>
      </c>
      <c r="G400" s="2" t="s">
        <v>53</v>
      </c>
      <c r="H400" s="2" t="s">
        <v>55</v>
      </c>
      <c r="I400" s="2" t="s">
        <v>43</v>
      </c>
      <c r="J400" s="111">
        <v>660748.90166999993</v>
      </c>
    </row>
    <row r="401" spans="1:10">
      <c r="A401" s="2" t="s">
        <v>37</v>
      </c>
      <c r="B401" s="2" t="s">
        <v>49</v>
      </c>
      <c r="C401" s="2" t="s">
        <v>48</v>
      </c>
      <c r="D401" s="107">
        <v>41518</v>
      </c>
      <c r="E401" s="2">
        <v>9</v>
      </c>
      <c r="F401" s="2" t="s">
        <v>50</v>
      </c>
      <c r="G401" s="2" t="s">
        <v>53</v>
      </c>
      <c r="H401" s="2" t="s">
        <v>55</v>
      </c>
      <c r="I401" s="2" t="s">
        <v>43</v>
      </c>
      <c r="J401" s="111">
        <v>893175.96010499995</v>
      </c>
    </row>
    <row r="402" spans="1:10">
      <c r="A402" s="2" t="s">
        <v>37</v>
      </c>
      <c r="B402" s="2" t="s">
        <v>49</v>
      </c>
      <c r="C402" s="2" t="s">
        <v>48</v>
      </c>
      <c r="D402" s="107">
        <v>41548</v>
      </c>
      <c r="E402" s="2">
        <v>10</v>
      </c>
      <c r="F402" s="2" t="s">
        <v>50</v>
      </c>
      <c r="G402" s="2" t="s">
        <v>53</v>
      </c>
      <c r="H402" s="2" t="s">
        <v>55</v>
      </c>
      <c r="I402" s="2" t="s">
        <v>43</v>
      </c>
      <c r="J402" s="111">
        <v>751290.50353499991</v>
      </c>
    </row>
    <row r="403" spans="1:10">
      <c r="A403" s="2" t="s">
        <v>37</v>
      </c>
      <c r="B403" s="2" t="s">
        <v>49</v>
      </c>
      <c r="C403" s="2" t="s">
        <v>48</v>
      </c>
      <c r="D403" s="107">
        <v>41579</v>
      </c>
      <c r="E403" s="2">
        <v>11</v>
      </c>
      <c r="F403" s="2" t="s">
        <v>50</v>
      </c>
      <c r="G403" s="2" t="s">
        <v>53</v>
      </c>
      <c r="H403" s="2" t="s">
        <v>55</v>
      </c>
      <c r="I403" s="2" t="s">
        <v>43</v>
      </c>
      <c r="J403" s="111">
        <v>638877.80224125006</v>
      </c>
    </row>
    <row r="404" spans="1:10">
      <c r="A404" s="2" t="s">
        <v>37</v>
      </c>
      <c r="B404" s="2" t="s">
        <v>49</v>
      </c>
      <c r="C404" s="2" t="s">
        <v>48</v>
      </c>
      <c r="D404" s="107">
        <v>41609</v>
      </c>
      <c r="E404" s="2">
        <v>12</v>
      </c>
      <c r="F404" s="2" t="s">
        <v>50</v>
      </c>
      <c r="G404" s="2" t="s">
        <v>53</v>
      </c>
      <c r="H404" s="2" t="s">
        <v>55</v>
      </c>
      <c r="I404" s="2" t="s">
        <v>43</v>
      </c>
      <c r="J404" s="111">
        <v>717746.26218750002</v>
      </c>
    </row>
    <row r="405" spans="1:10">
      <c r="A405" s="2" t="s">
        <v>37</v>
      </c>
      <c r="B405" s="2" t="s">
        <v>49</v>
      </c>
      <c r="C405" s="2" t="s">
        <v>48</v>
      </c>
      <c r="D405" s="107">
        <v>41640</v>
      </c>
      <c r="E405" s="2">
        <v>1</v>
      </c>
      <c r="F405" s="2" t="s">
        <v>50</v>
      </c>
      <c r="G405" s="2" t="s">
        <v>53</v>
      </c>
      <c r="H405" s="2" t="s">
        <v>55</v>
      </c>
      <c r="I405" s="2" t="s">
        <v>43</v>
      </c>
      <c r="J405" s="111">
        <v>957882.40031249996</v>
      </c>
    </row>
    <row r="406" spans="1:10">
      <c r="A406" s="2" t="s">
        <v>37</v>
      </c>
      <c r="B406" s="2" t="s">
        <v>49</v>
      </c>
      <c r="C406" s="2" t="s">
        <v>48</v>
      </c>
      <c r="D406" s="107">
        <v>41671</v>
      </c>
      <c r="E406" s="2">
        <v>2</v>
      </c>
      <c r="F406" s="2" t="s">
        <v>50</v>
      </c>
      <c r="G406" s="2" t="s">
        <v>53</v>
      </c>
      <c r="H406" s="2" t="s">
        <v>55</v>
      </c>
      <c r="I406" s="2" t="s">
        <v>43</v>
      </c>
      <c r="J406" s="111">
        <v>822560.80359374988</v>
      </c>
    </row>
    <row r="407" spans="1:10">
      <c r="A407" s="2" t="s">
        <v>37</v>
      </c>
      <c r="B407" s="2" t="s">
        <v>49</v>
      </c>
      <c r="C407" s="2" t="s">
        <v>48</v>
      </c>
      <c r="D407" s="107">
        <v>41699</v>
      </c>
      <c r="E407" s="2">
        <v>3</v>
      </c>
      <c r="F407" s="2" t="s">
        <v>50</v>
      </c>
      <c r="G407" s="2" t="s">
        <v>53</v>
      </c>
      <c r="H407" s="2" t="s">
        <v>55</v>
      </c>
      <c r="I407" s="2" t="s">
        <v>43</v>
      </c>
      <c r="J407" s="111">
        <v>1156441.4275781249</v>
      </c>
    </row>
    <row r="408" spans="1:10">
      <c r="A408" s="2" t="s">
        <v>37</v>
      </c>
      <c r="B408" s="2" t="s">
        <v>49</v>
      </c>
      <c r="C408" s="2" t="s">
        <v>48</v>
      </c>
      <c r="D408" s="107">
        <v>41730</v>
      </c>
      <c r="E408" s="2">
        <v>4</v>
      </c>
      <c r="F408" s="2" t="s">
        <v>50</v>
      </c>
      <c r="G408" s="2" t="s">
        <v>53</v>
      </c>
      <c r="H408" s="2" t="s">
        <v>55</v>
      </c>
      <c r="I408" s="2" t="s">
        <v>43</v>
      </c>
      <c r="J408" s="111">
        <v>629694.17062500003</v>
      </c>
    </row>
    <row r="409" spans="1:10">
      <c r="A409" s="2" t="s">
        <v>37</v>
      </c>
      <c r="B409" s="2" t="s">
        <v>49</v>
      </c>
      <c r="C409" s="2" t="s">
        <v>48</v>
      </c>
      <c r="D409" s="107">
        <v>41760</v>
      </c>
      <c r="E409" s="2">
        <v>5</v>
      </c>
      <c r="F409" s="2" t="s">
        <v>50</v>
      </c>
      <c r="G409" s="2" t="s">
        <v>53</v>
      </c>
      <c r="H409" s="2" t="s">
        <v>55</v>
      </c>
      <c r="I409" s="2" t="s">
        <v>43</v>
      </c>
      <c r="J409" s="111">
        <v>813120.22593749978</v>
      </c>
    </row>
    <row r="410" spans="1:10">
      <c r="A410" s="2" t="s">
        <v>37</v>
      </c>
      <c r="B410" s="2" t="s">
        <v>49</v>
      </c>
      <c r="C410" s="2" t="s">
        <v>48</v>
      </c>
      <c r="D410" s="107">
        <v>41791</v>
      </c>
      <c r="E410" s="2">
        <v>6</v>
      </c>
      <c r="F410" s="2" t="s">
        <v>50</v>
      </c>
      <c r="G410" s="2" t="s">
        <v>53</v>
      </c>
      <c r="H410" s="2" t="s">
        <v>55</v>
      </c>
      <c r="I410" s="2" t="s">
        <v>43</v>
      </c>
      <c r="J410" s="111">
        <v>1160616.2173125001</v>
      </c>
    </row>
    <row r="411" spans="1:10">
      <c r="A411" s="2" t="s">
        <v>37</v>
      </c>
      <c r="B411" s="2" t="s">
        <v>49</v>
      </c>
      <c r="C411" s="2" t="s">
        <v>48</v>
      </c>
      <c r="D411" s="107">
        <v>41456</v>
      </c>
      <c r="E411" s="2">
        <v>7</v>
      </c>
      <c r="F411" s="2" t="s">
        <v>50</v>
      </c>
      <c r="G411" s="2" t="s">
        <v>56</v>
      </c>
      <c r="H411" s="2" t="s">
        <v>57</v>
      </c>
      <c r="I411" s="2" t="s">
        <v>43</v>
      </c>
      <c r="J411" s="111">
        <v>716589.40510871995</v>
      </c>
    </row>
    <row r="412" spans="1:10">
      <c r="A412" s="2" t="s">
        <v>37</v>
      </c>
      <c r="B412" s="2" t="s">
        <v>49</v>
      </c>
      <c r="C412" s="2" t="s">
        <v>48</v>
      </c>
      <c r="D412" s="107">
        <v>41487</v>
      </c>
      <c r="E412" s="2">
        <v>8</v>
      </c>
      <c r="F412" s="2" t="s">
        <v>50</v>
      </c>
      <c r="G412" s="2" t="s">
        <v>56</v>
      </c>
      <c r="H412" s="2" t="s">
        <v>57</v>
      </c>
      <c r="I412" s="2" t="s">
        <v>43</v>
      </c>
      <c r="J412" s="111">
        <v>570887.05104287993</v>
      </c>
    </row>
    <row r="413" spans="1:10">
      <c r="A413" s="2" t="s">
        <v>37</v>
      </c>
      <c r="B413" s="2" t="s">
        <v>49</v>
      </c>
      <c r="C413" s="2" t="s">
        <v>48</v>
      </c>
      <c r="D413" s="107">
        <v>41518</v>
      </c>
      <c r="E413" s="2">
        <v>9</v>
      </c>
      <c r="F413" s="2" t="s">
        <v>50</v>
      </c>
      <c r="G413" s="2" t="s">
        <v>56</v>
      </c>
      <c r="H413" s="2" t="s">
        <v>57</v>
      </c>
      <c r="I413" s="2" t="s">
        <v>43</v>
      </c>
      <c r="J413" s="111">
        <v>771704.02953071985</v>
      </c>
    </row>
    <row r="414" spans="1:10">
      <c r="A414" s="2" t="s">
        <v>37</v>
      </c>
      <c r="B414" s="2" t="s">
        <v>49</v>
      </c>
      <c r="C414" s="2" t="s">
        <v>48</v>
      </c>
      <c r="D414" s="107">
        <v>41548</v>
      </c>
      <c r="E414" s="2">
        <v>10</v>
      </c>
      <c r="F414" s="2" t="s">
        <v>50</v>
      </c>
      <c r="G414" s="2" t="s">
        <v>56</v>
      </c>
      <c r="H414" s="2" t="s">
        <v>57</v>
      </c>
      <c r="I414" s="2" t="s">
        <v>43</v>
      </c>
      <c r="J414" s="111">
        <v>649114.99505423987</v>
      </c>
    </row>
    <row r="415" spans="1:10">
      <c r="A415" s="2" t="s">
        <v>37</v>
      </c>
      <c r="B415" s="2" t="s">
        <v>49</v>
      </c>
      <c r="C415" s="2" t="s">
        <v>48</v>
      </c>
      <c r="D415" s="107">
        <v>41579</v>
      </c>
      <c r="E415" s="2">
        <v>11</v>
      </c>
      <c r="F415" s="2" t="s">
        <v>50</v>
      </c>
      <c r="G415" s="2" t="s">
        <v>56</v>
      </c>
      <c r="H415" s="2" t="s">
        <v>57</v>
      </c>
      <c r="I415" s="2" t="s">
        <v>43</v>
      </c>
      <c r="J415" s="111">
        <v>551990.42113644001</v>
      </c>
    </row>
    <row r="416" spans="1:10">
      <c r="A416" s="2" t="s">
        <v>37</v>
      </c>
      <c r="B416" s="2" t="s">
        <v>49</v>
      </c>
      <c r="C416" s="2" t="s">
        <v>48</v>
      </c>
      <c r="D416" s="107">
        <v>41609</v>
      </c>
      <c r="E416" s="2">
        <v>12</v>
      </c>
      <c r="F416" s="2" t="s">
        <v>50</v>
      </c>
      <c r="G416" s="2" t="s">
        <v>56</v>
      </c>
      <c r="H416" s="2" t="s">
        <v>57</v>
      </c>
      <c r="I416" s="2" t="s">
        <v>43</v>
      </c>
      <c r="J416" s="111">
        <v>620132.77052999998</v>
      </c>
    </row>
    <row r="417" spans="1:10">
      <c r="A417" s="2" t="s">
        <v>37</v>
      </c>
      <c r="B417" s="2" t="s">
        <v>49</v>
      </c>
      <c r="C417" s="2" t="s">
        <v>48</v>
      </c>
      <c r="D417" s="107">
        <v>41640</v>
      </c>
      <c r="E417" s="2">
        <v>1</v>
      </c>
      <c r="F417" s="2" t="s">
        <v>50</v>
      </c>
      <c r="G417" s="2" t="s">
        <v>56</v>
      </c>
      <c r="H417" s="2" t="s">
        <v>57</v>
      </c>
      <c r="I417" s="2" t="s">
        <v>43</v>
      </c>
      <c r="J417" s="111">
        <v>827610.39387000003</v>
      </c>
    </row>
    <row r="418" spans="1:10">
      <c r="A418" s="2" t="s">
        <v>37</v>
      </c>
      <c r="B418" s="2" t="s">
        <v>49</v>
      </c>
      <c r="C418" s="2" t="s">
        <v>48</v>
      </c>
      <c r="D418" s="107">
        <v>41671</v>
      </c>
      <c r="E418" s="2">
        <v>2</v>
      </c>
      <c r="F418" s="2" t="s">
        <v>50</v>
      </c>
      <c r="G418" s="2" t="s">
        <v>56</v>
      </c>
      <c r="H418" s="2" t="s">
        <v>57</v>
      </c>
      <c r="I418" s="2" t="s">
        <v>43</v>
      </c>
      <c r="J418" s="111">
        <v>710692.53430499986</v>
      </c>
    </row>
    <row r="419" spans="1:10">
      <c r="A419" s="2" t="s">
        <v>37</v>
      </c>
      <c r="B419" s="2" t="s">
        <v>49</v>
      </c>
      <c r="C419" s="2" t="s">
        <v>48</v>
      </c>
      <c r="D419" s="107">
        <v>41699</v>
      </c>
      <c r="E419" s="2">
        <v>3</v>
      </c>
      <c r="F419" s="2" t="s">
        <v>50</v>
      </c>
      <c r="G419" s="2" t="s">
        <v>56</v>
      </c>
      <c r="H419" s="2" t="s">
        <v>57</v>
      </c>
      <c r="I419" s="2" t="s">
        <v>43</v>
      </c>
      <c r="J419" s="111">
        <v>999165.39342749992</v>
      </c>
    </row>
    <row r="420" spans="1:10">
      <c r="A420" s="2" t="s">
        <v>37</v>
      </c>
      <c r="B420" s="2" t="s">
        <v>49</v>
      </c>
      <c r="C420" s="2" t="s">
        <v>48</v>
      </c>
      <c r="D420" s="107">
        <v>41730</v>
      </c>
      <c r="E420" s="2">
        <v>4</v>
      </c>
      <c r="F420" s="2" t="s">
        <v>50</v>
      </c>
      <c r="G420" s="2" t="s">
        <v>56</v>
      </c>
      <c r="H420" s="2" t="s">
        <v>57</v>
      </c>
      <c r="I420" s="2" t="s">
        <v>43</v>
      </c>
      <c r="J420" s="111">
        <v>544055.76341999997</v>
      </c>
    </row>
    <row r="421" spans="1:10">
      <c r="A421" s="2" t="s">
        <v>37</v>
      </c>
      <c r="B421" s="2" t="s">
        <v>49</v>
      </c>
      <c r="C421" s="2" t="s">
        <v>48</v>
      </c>
      <c r="D421" s="107">
        <v>41760</v>
      </c>
      <c r="E421" s="2">
        <v>5</v>
      </c>
      <c r="F421" s="2" t="s">
        <v>50</v>
      </c>
      <c r="G421" s="2" t="s">
        <v>56</v>
      </c>
      <c r="H421" s="2" t="s">
        <v>57</v>
      </c>
      <c r="I421" s="2" t="s">
        <v>43</v>
      </c>
      <c r="J421" s="111">
        <v>702535.87520999974</v>
      </c>
    </row>
    <row r="422" spans="1:10">
      <c r="A422" s="2" t="s">
        <v>37</v>
      </c>
      <c r="B422" s="2" t="s">
        <v>49</v>
      </c>
      <c r="C422" s="2" t="s">
        <v>48</v>
      </c>
      <c r="D422" s="107">
        <v>41791</v>
      </c>
      <c r="E422" s="2">
        <v>6</v>
      </c>
      <c r="F422" s="2" t="s">
        <v>50</v>
      </c>
      <c r="G422" s="2" t="s">
        <v>56</v>
      </c>
      <c r="H422" s="2" t="s">
        <v>57</v>
      </c>
      <c r="I422" s="2" t="s">
        <v>43</v>
      </c>
      <c r="J422" s="111">
        <v>1002772.411758</v>
      </c>
    </row>
    <row r="423" spans="1:10">
      <c r="A423" s="2" t="s">
        <v>37</v>
      </c>
      <c r="B423" s="2" t="s">
        <v>49</v>
      </c>
      <c r="C423" s="2" t="s">
        <v>48</v>
      </c>
      <c r="D423" s="107">
        <v>41456</v>
      </c>
      <c r="E423" s="2">
        <v>7</v>
      </c>
      <c r="F423" s="2" t="s">
        <v>50</v>
      </c>
      <c r="G423" s="2" t="s">
        <v>56</v>
      </c>
      <c r="H423" s="2" t="s">
        <v>58</v>
      </c>
      <c r="I423" s="2" t="s">
        <v>43</v>
      </c>
      <c r="J423" s="111">
        <v>251329.05622500001</v>
      </c>
    </row>
    <row r="424" spans="1:10">
      <c r="A424" s="2" t="s">
        <v>37</v>
      </c>
      <c r="B424" s="2" t="s">
        <v>49</v>
      </c>
      <c r="C424" s="2" t="s">
        <v>48</v>
      </c>
      <c r="D424" s="107">
        <v>41487</v>
      </c>
      <c r="E424" s="2">
        <v>8</v>
      </c>
      <c r="F424" s="2" t="s">
        <v>50</v>
      </c>
      <c r="G424" s="2" t="s">
        <v>56</v>
      </c>
      <c r="H424" s="2" t="s">
        <v>58</v>
      </c>
      <c r="I424" s="2" t="s">
        <v>43</v>
      </c>
      <c r="J424" s="111">
        <v>200226.9399</v>
      </c>
    </row>
    <row r="425" spans="1:10">
      <c r="A425" s="2" t="s">
        <v>37</v>
      </c>
      <c r="B425" s="2" t="s">
        <v>49</v>
      </c>
      <c r="C425" s="2" t="s">
        <v>48</v>
      </c>
      <c r="D425" s="107">
        <v>41518</v>
      </c>
      <c r="E425" s="2">
        <v>9</v>
      </c>
      <c r="F425" s="2" t="s">
        <v>50</v>
      </c>
      <c r="G425" s="2" t="s">
        <v>56</v>
      </c>
      <c r="H425" s="2" t="s">
        <v>58</v>
      </c>
      <c r="I425" s="2" t="s">
        <v>43</v>
      </c>
      <c r="J425" s="111">
        <v>270659.38184999995</v>
      </c>
    </row>
    <row r="426" spans="1:10">
      <c r="A426" s="2" t="s">
        <v>37</v>
      </c>
      <c r="B426" s="2" t="s">
        <v>49</v>
      </c>
      <c r="C426" s="2" t="s">
        <v>48</v>
      </c>
      <c r="D426" s="107">
        <v>41548</v>
      </c>
      <c r="E426" s="2">
        <v>10</v>
      </c>
      <c r="F426" s="2" t="s">
        <v>50</v>
      </c>
      <c r="G426" s="2" t="s">
        <v>56</v>
      </c>
      <c r="H426" s="2" t="s">
        <v>58</v>
      </c>
      <c r="I426" s="2" t="s">
        <v>43</v>
      </c>
      <c r="J426" s="111">
        <v>227663.78894999996</v>
      </c>
    </row>
    <row r="427" spans="1:10">
      <c r="A427" s="2" t="s">
        <v>37</v>
      </c>
      <c r="B427" s="2" t="s">
        <v>49</v>
      </c>
      <c r="C427" s="2" t="s">
        <v>48</v>
      </c>
      <c r="D427" s="107">
        <v>41579</v>
      </c>
      <c r="E427" s="2">
        <v>11</v>
      </c>
      <c r="F427" s="2" t="s">
        <v>50</v>
      </c>
      <c r="G427" s="2" t="s">
        <v>56</v>
      </c>
      <c r="H427" s="2" t="s">
        <v>58</v>
      </c>
      <c r="I427" s="2" t="s">
        <v>43</v>
      </c>
      <c r="J427" s="111">
        <v>193599.33401250001</v>
      </c>
    </row>
    <row r="428" spans="1:10">
      <c r="A428" s="2" t="s">
        <v>37</v>
      </c>
      <c r="B428" s="2" t="s">
        <v>49</v>
      </c>
      <c r="C428" s="2" t="s">
        <v>48</v>
      </c>
      <c r="D428" s="107">
        <v>41609</v>
      </c>
      <c r="E428" s="2">
        <v>12</v>
      </c>
      <c r="F428" s="2" t="s">
        <v>50</v>
      </c>
      <c r="G428" s="2" t="s">
        <v>56</v>
      </c>
      <c r="H428" s="2" t="s">
        <v>58</v>
      </c>
      <c r="I428" s="2" t="s">
        <v>43</v>
      </c>
      <c r="J428" s="111">
        <v>143549.25243750002</v>
      </c>
    </row>
    <row r="429" spans="1:10">
      <c r="A429" s="2" t="s">
        <v>37</v>
      </c>
      <c r="B429" s="2" t="s">
        <v>49</v>
      </c>
      <c r="C429" s="2" t="s">
        <v>48</v>
      </c>
      <c r="D429" s="107">
        <v>41640</v>
      </c>
      <c r="E429" s="2">
        <v>1</v>
      </c>
      <c r="F429" s="2" t="s">
        <v>50</v>
      </c>
      <c r="G429" s="2" t="s">
        <v>56</v>
      </c>
      <c r="H429" s="2" t="s">
        <v>58</v>
      </c>
      <c r="I429" s="2" t="s">
        <v>43</v>
      </c>
      <c r="J429" s="111">
        <v>153261.18405000001</v>
      </c>
    </row>
    <row r="430" spans="1:10">
      <c r="A430" s="2" t="s">
        <v>37</v>
      </c>
      <c r="B430" s="2" t="s">
        <v>49</v>
      </c>
      <c r="C430" s="2" t="s">
        <v>48</v>
      </c>
      <c r="D430" s="107">
        <v>41671</v>
      </c>
      <c r="E430" s="2">
        <v>2</v>
      </c>
      <c r="F430" s="2" t="s">
        <v>50</v>
      </c>
      <c r="G430" s="2" t="s">
        <v>56</v>
      </c>
      <c r="H430" s="2" t="s">
        <v>58</v>
      </c>
      <c r="I430" s="2" t="s">
        <v>43</v>
      </c>
      <c r="J430" s="111">
        <v>131609.72857499999</v>
      </c>
    </row>
    <row r="431" spans="1:10">
      <c r="A431" s="2" t="s">
        <v>37</v>
      </c>
      <c r="B431" s="2" t="s">
        <v>49</v>
      </c>
      <c r="C431" s="2" t="s">
        <v>48</v>
      </c>
      <c r="D431" s="107">
        <v>41699</v>
      </c>
      <c r="E431" s="2">
        <v>3</v>
      </c>
      <c r="F431" s="2" t="s">
        <v>50</v>
      </c>
      <c r="G431" s="2" t="s">
        <v>56</v>
      </c>
      <c r="H431" s="2" t="s">
        <v>58</v>
      </c>
      <c r="I431" s="2" t="s">
        <v>43</v>
      </c>
      <c r="J431" s="111">
        <v>185030.62841250002</v>
      </c>
    </row>
    <row r="432" spans="1:10">
      <c r="A432" s="2" t="s">
        <v>37</v>
      </c>
      <c r="B432" s="2" t="s">
        <v>49</v>
      </c>
      <c r="C432" s="2" t="s">
        <v>48</v>
      </c>
      <c r="D432" s="107">
        <v>41730</v>
      </c>
      <c r="E432" s="2">
        <v>4</v>
      </c>
      <c r="F432" s="2" t="s">
        <v>50</v>
      </c>
      <c r="G432" s="2" t="s">
        <v>56</v>
      </c>
      <c r="H432" s="2" t="s">
        <v>58</v>
      </c>
      <c r="I432" s="2" t="s">
        <v>43</v>
      </c>
      <c r="J432" s="111">
        <v>100751.0673</v>
      </c>
    </row>
    <row r="433" spans="1:10">
      <c r="A433" s="2" t="s">
        <v>37</v>
      </c>
      <c r="B433" s="2" t="s">
        <v>49</v>
      </c>
      <c r="C433" s="2" t="s">
        <v>48</v>
      </c>
      <c r="D433" s="107">
        <v>41760</v>
      </c>
      <c r="E433" s="2">
        <v>5</v>
      </c>
      <c r="F433" s="2" t="s">
        <v>50</v>
      </c>
      <c r="G433" s="2" t="s">
        <v>56</v>
      </c>
      <c r="H433" s="2" t="s">
        <v>58</v>
      </c>
      <c r="I433" s="2" t="s">
        <v>43</v>
      </c>
      <c r="J433" s="111">
        <v>130099.23614999997</v>
      </c>
    </row>
    <row r="434" spans="1:10">
      <c r="A434" s="2" t="s">
        <v>37</v>
      </c>
      <c r="B434" s="2" t="s">
        <v>49</v>
      </c>
      <c r="C434" s="2" t="s">
        <v>48</v>
      </c>
      <c r="D434" s="107">
        <v>41791</v>
      </c>
      <c r="E434" s="2">
        <v>6</v>
      </c>
      <c r="F434" s="2" t="s">
        <v>50</v>
      </c>
      <c r="G434" s="2" t="s">
        <v>56</v>
      </c>
      <c r="H434" s="2" t="s">
        <v>58</v>
      </c>
      <c r="I434" s="2" t="s">
        <v>43</v>
      </c>
      <c r="J434" s="111">
        <v>232123.24346250005</v>
      </c>
    </row>
    <row r="435" spans="1:10">
      <c r="A435" s="2" t="s">
        <v>37</v>
      </c>
      <c r="B435" s="2" t="s">
        <v>49</v>
      </c>
      <c r="C435" s="2" t="s">
        <v>48</v>
      </c>
      <c r="D435" s="107">
        <v>41456</v>
      </c>
      <c r="E435" s="2">
        <v>7</v>
      </c>
      <c r="F435" s="2" t="s">
        <v>50</v>
      </c>
      <c r="G435" s="2" t="s">
        <v>56</v>
      </c>
      <c r="H435" s="2" t="s">
        <v>59</v>
      </c>
      <c r="I435" s="2" t="s">
        <v>43</v>
      </c>
      <c r="J435" s="111">
        <v>623296.05943799997</v>
      </c>
    </row>
    <row r="436" spans="1:10">
      <c r="A436" s="2" t="s">
        <v>37</v>
      </c>
      <c r="B436" s="2" t="s">
        <v>49</v>
      </c>
      <c r="C436" s="2" t="s">
        <v>48</v>
      </c>
      <c r="D436" s="107">
        <v>41487</v>
      </c>
      <c r="E436" s="2">
        <v>8</v>
      </c>
      <c r="F436" s="2" t="s">
        <v>50</v>
      </c>
      <c r="G436" s="2" t="s">
        <v>56</v>
      </c>
      <c r="H436" s="2" t="s">
        <v>59</v>
      </c>
      <c r="I436" s="2" t="s">
        <v>43</v>
      </c>
      <c r="J436" s="111">
        <v>496562.81095199991</v>
      </c>
    </row>
    <row r="437" spans="1:10">
      <c r="A437" s="2" t="s">
        <v>37</v>
      </c>
      <c r="B437" s="2" t="s">
        <v>49</v>
      </c>
      <c r="C437" s="2" t="s">
        <v>48</v>
      </c>
      <c r="D437" s="107">
        <v>41518</v>
      </c>
      <c r="E437" s="2">
        <v>9</v>
      </c>
      <c r="F437" s="2" t="s">
        <v>50</v>
      </c>
      <c r="G437" s="2" t="s">
        <v>56</v>
      </c>
      <c r="H437" s="2" t="s">
        <v>59</v>
      </c>
      <c r="I437" s="2" t="s">
        <v>43</v>
      </c>
      <c r="J437" s="111">
        <v>671235.2669879999</v>
      </c>
    </row>
    <row r="438" spans="1:10">
      <c r="A438" s="2" t="s">
        <v>37</v>
      </c>
      <c r="B438" s="2" t="s">
        <v>49</v>
      </c>
      <c r="C438" s="2" t="s">
        <v>48</v>
      </c>
      <c r="D438" s="107">
        <v>41548</v>
      </c>
      <c r="E438" s="2">
        <v>10</v>
      </c>
      <c r="F438" s="2" t="s">
        <v>50</v>
      </c>
      <c r="G438" s="2" t="s">
        <v>56</v>
      </c>
      <c r="H438" s="2" t="s">
        <v>59</v>
      </c>
      <c r="I438" s="2" t="s">
        <v>43</v>
      </c>
      <c r="J438" s="111">
        <v>564606.19659599988</v>
      </c>
    </row>
    <row r="439" spans="1:10">
      <c r="A439" s="2" t="s">
        <v>37</v>
      </c>
      <c r="B439" s="2" t="s">
        <v>49</v>
      </c>
      <c r="C439" s="2" t="s">
        <v>48</v>
      </c>
      <c r="D439" s="107">
        <v>41579</v>
      </c>
      <c r="E439" s="2">
        <v>11</v>
      </c>
      <c r="F439" s="2" t="s">
        <v>50</v>
      </c>
      <c r="G439" s="2" t="s">
        <v>56</v>
      </c>
      <c r="H439" s="2" t="s">
        <v>59</v>
      </c>
      <c r="I439" s="2" t="s">
        <v>43</v>
      </c>
      <c r="J439" s="111">
        <v>480126.34835100005</v>
      </c>
    </row>
    <row r="440" spans="1:10">
      <c r="A440" s="2" t="s">
        <v>37</v>
      </c>
      <c r="B440" s="2" t="s">
        <v>49</v>
      </c>
      <c r="C440" s="2" t="s">
        <v>48</v>
      </c>
      <c r="D440" s="107">
        <v>41609</v>
      </c>
      <c r="E440" s="2">
        <v>12</v>
      </c>
      <c r="F440" s="2" t="s">
        <v>50</v>
      </c>
      <c r="G440" s="2" t="s">
        <v>56</v>
      </c>
      <c r="H440" s="2" t="s">
        <v>59</v>
      </c>
      <c r="I440" s="2" t="s">
        <v>43</v>
      </c>
      <c r="J440" s="111">
        <v>356002.146045</v>
      </c>
    </row>
    <row r="441" spans="1:10">
      <c r="A441" s="2" t="s">
        <v>37</v>
      </c>
      <c r="B441" s="2" t="s">
        <v>49</v>
      </c>
      <c r="C441" s="2" t="s">
        <v>48</v>
      </c>
      <c r="D441" s="107">
        <v>41640</v>
      </c>
      <c r="E441" s="2">
        <v>1</v>
      </c>
      <c r="F441" s="2" t="s">
        <v>50</v>
      </c>
      <c r="G441" s="2" t="s">
        <v>56</v>
      </c>
      <c r="H441" s="2" t="s">
        <v>59</v>
      </c>
      <c r="I441" s="2" t="s">
        <v>43</v>
      </c>
      <c r="J441" s="111">
        <v>380087.73644399998</v>
      </c>
    </row>
    <row r="442" spans="1:10">
      <c r="A442" s="2" t="s">
        <v>37</v>
      </c>
      <c r="B442" s="2" t="s">
        <v>49</v>
      </c>
      <c r="C442" s="2" t="s">
        <v>48</v>
      </c>
      <c r="D442" s="107">
        <v>41671</v>
      </c>
      <c r="E442" s="2">
        <v>2</v>
      </c>
      <c r="F442" s="2" t="s">
        <v>50</v>
      </c>
      <c r="G442" s="2" t="s">
        <v>56</v>
      </c>
      <c r="H442" s="2" t="s">
        <v>59</v>
      </c>
      <c r="I442" s="2" t="s">
        <v>43</v>
      </c>
      <c r="J442" s="111">
        <v>326392.12686599995</v>
      </c>
    </row>
    <row r="443" spans="1:10">
      <c r="A443" s="2" t="s">
        <v>37</v>
      </c>
      <c r="B443" s="2" t="s">
        <v>49</v>
      </c>
      <c r="C443" s="2" t="s">
        <v>48</v>
      </c>
      <c r="D443" s="107">
        <v>41699</v>
      </c>
      <c r="E443" s="2">
        <v>3</v>
      </c>
      <c r="F443" s="2" t="s">
        <v>50</v>
      </c>
      <c r="G443" s="2" t="s">
        <v>56</v>
      </c>
      <c r="H443" s="2" t="s">
        <v>59</v>
      </c>
      <c r="I443" s="2" t="s">
        <v>43</v>
      </c>
      <c r="J443" s="111">
        <v>458875.95846300002</v>
      </c>
    </row>
    <row r="444" spans="1:10">
      <c r="A444" s="2" t="s">
        <v>37</v>
      </c>
      <c r="B444" s="2" t="s">
        <v>49</v>
      </c>
      <c r="C444" s="2" t="s">
        <v>48</v>
      </c>
      <c r="D444" s="107">
        <v>41730</v>
      </c>
      <c r="E444" s="2">
        <v>4</v>
      </c>
      <c r="F444" s="2" t="s">
        <v>50</v>
      </c>
      <c r="G444" s="2" t="s">
        <v>56</v>
      </c>
      <c r="H444" s="2" t="s">
        <v>59</v>
      </c>
      <c r="I444" s="2" t="s">
        <v>43</v>
      </c>
      <c r="J444" s="111">
        <v>249862.64690399999</v>
      </c>
    </row>
    <row r="445" spans="1:10">
      <c r="A445" s="2" t="s">
        <v>37</v>
      </c>
      <c r="B445" s="2" t="s">
        <v>49</v>
      </c>
      <c r="C445" s="2" t="s">
        <v>48</v>
      </c>
      <c r="D445" s="107">
        <v>41760</v>
      </c>
      <c r="E445" s="2">
        <v>5</v>
      </c>
      <c r="F445" s="2" t="s">
        <v>50</v>
      </c>
      <c r="G445" s="2" t="s">
        <v>56</v>
      </c>
      <c r="H445" s="2" t="s">
        <v>59</v>
      </c>
      <c r="I445" s="2" t="s">
        <v>43</v>
      </c>
      <c r="J445" s="111">
        <v>322646.10565199988</v>
      </c>
    </row>
    <row r="446" spans="1:10">
      <c r="A446" s="2" t="s">
        <v>37</v>
      </c>
      <c r="B446" s="2" t="s">
        <v>49</v>
      </c>
      <c r="C446" s="2" t="s">
        <v>48</v>
      </c>
      <c r="D446" s="107">
        <v>41791</v>
      </c>
      <c r="E446" s="2">
        <v>6</v>
      </c>
      <c r="F446" s="2" t="s">
        <v>50</v>
      </c>
      <c r="G446" s="2" t="s">
        <v>56</v>
      </c>
      <c r="H446" s="2" t="s">
        <v>59</v>
      </c>
      <c r="I446" s="2" t="s">
        <v>43</v>
      </c>
      <c r="J446" s="111">
        <v>575665.6437870001</v>
      </c>
    </row>
    <row r="447" spans="1:10">
      <c r="A447" s="2" t="s">
        <v>37</v>
      </c>
      <c r="B447" s="2" t="s">
        <v>49</v>
      </c>
      <c r="C447" s="2" t="s">
        <v>48</v>
      </c>
      <c r="D447" s="107">
        <v>41456</v>
      </c>
      <c r="E447" s="2">
        <v>7</v>
      </c>
      <c r="F447" s="2" t="s">
        <v>50</v>
      </c>
      <c r="G447" s="2" t="s">
        <v>56</v>
      </c>
      <c r="H447" s="2" t="s">
        <v>60</v>
      </c>
      <c r="I447" s="2" t="s">
        <v>43</v>
      </c>
      <c r="J447" s="111">
        <v>211116.407229</v>
      </c>
    </row>
    <row r="448" spans="1:10">
      <c r="A448" s="2" t="s">
        <v>37</v>
      </c>
      <c r="B448" s="2" t="s">
        <v>49</v>
      </c>
      <c r="C448" s="2" t="s">
        <v>48</v>
      </c>
      <c r="D448" s="107">
        <v>41487</v>
      </c>
      <c r="E448" s="2">
        <v>8</v>
      </c>
      <c r="F448" s="2" t="s">
        <v>50</v>
      </c>
      <c r="G448" s="2" t="s">
        <v>56</v>
      </c>
      <c r="H448" s="2" t="s">
        <v>60</v>
      </c>
      <c r="I448" s="2" t="s">
        <v>43</v>
      </c>
      <c r="J448" s="111">
        <v>168190.62951599999</v>
      </c>
    </row>
    <row r="449" spans="1:10">
      <c r="A449" s="2" t="s">
        <v>37</v>
      </c>
      <c r="B449" s="2" t="s">
        <v>49</v>
      </c>
      <c r="C449" s="2" t="s">
        <v>48</v>
      </c>
      <c r="D449" s="107">
        <v>41518</v>
      </c>
      <c r="E449" s="2">
        <v>9</v>
      </c>
      <c r="F449" s="2" t="s">
        <v>50</v>
      </c>
      <c r="G449" s="2" t="s">
        <v>56</v>
      </c>
      <c r="H449" s="2" t="s">
        <v>60</v>
      </c>
      <c r="I449" s="2" t="s">
        <v>43</v>
      </c>
      <c r="J449" s="111">
        <v>227353.88075399998</v>
      </c>
    </row>
    <row r="450" spans="1:10">
      <c r="A450" s="2" t="s">
        <v>37</v>
      </c>
      <c r="B450" s="2" t="s">
        <v>49</v>
      </c>
      <c r="C450" s="2" t="s">
        <v>48</v>
      </c>
      <c r="D450" s="107">
        <v>41548</v>
      </c>
      <c r="E450" s="2">
        <v>10</v>
      </c>
      <c r="F450" s="2" t="s">
        <v>50</v>
      </c>
      <c r="G450" s="2" t="s">
        <v>56</v>
      </c>
      <c r="H450" s="2" t="s">
        <v>60</v>
      </c>
      <c r="I450" s="2" t="s">
        <v>43</v>
      </c>
      <c r="J450" s="111">
        <v>191237.58271799999</v>
      </c>
    </row>
    <row r="451" spans="1:10">
      <c r="A451" s="2" t="s">
        <v>37</v>
      </c>
      <c r="B451" s="2" t="s">
        <v>49</v>
      </c>
      <c r="C451" s="2" t="s">
        <v>48</v>
      </c>
      <c r="D451" s="107">
        <v>41579</v>
      </c>
      <c r="E451" s="2">
        <v>11</v>
      </c>
      <c r="F451" s="2" t="s">
        <v>50</v>
      </c>
      <c r="G451" s="2" t="s">
        <v>56</v>
      </c>
      <c r="H451" s="2" t="s">
        <v>60</v>
      </c>
      <c r="I451" s="2" t="s">
        <v>43</v>
      </c>
      <c r="J451" s="111">
        <v>162623.44057050001</v>
      </c>
    </row>
    <row r="452" spans="1:10">
      <c r="A452" s="2" t="s">
        <v>37</v>
      </c>
      <c r="B452" s="2" t="s">
        <v>49</v>
      </c>
      <c r="C452" s="2" t="s">
        <v>48</v>
      </c>
      <c r="D452" s="107">
        <v>41609</v>
      </c>
      <c r="E452" s="2">
        <v>12</v>
      </c>
      <c r="F452" s="2" t="s">
        <v>50</v>
      </c>
      <c r="G452" s="2" t="s">
        <v>56</v>
      </c>
      <c r="H452" s="2" t="s">
        <v>60</v>
      </c>
      <c r="I452" s="2" t="s">
        <v>43</v>
      </c>
      <c r="J452" s="111">
        <v>120581.37204750002</v>
      </c>
    </row>
    <row r="453" spans="1:10">
      <c r="A453" s="2" t="s">
        <v>37</v>
      </c>
      <c r="B453" s="2" t="s">
        <v>49</v>
      </c>
      <c r="C453" s="2" t="s">
        <v>48</v>
      </c>
      <c r="D453" s="107">
        <v>41640</v>
      </c>
      <c r="E453" s="2">
        <v>1</v>
      </c>
      <c r="F453" s="2" t="s">
        <v>50</v>
      </c>
      <c r="G453" s="2" t="s">
        <v>56</v>
      </c>
      <c r="H453" s="2" t="s">
        <v>60</v>
      </c>
      <c r="I453" s="2" t="s">
        <v>43</v>
      </c>
      <c r="J453" s="111">
        <v>128739.394602</v>
      </c>
    </row>
    <row r="454" spans="1:10">
      <c r="A454" s="2" t="s">
        <v>37</v>
      </c>
      <c r="B454" s="2" t="s">
        <v>49</v>
      </c>
      <c r="C454" s="2" t="s">
        <v>48</v>
      </c>
      <c r="D454" s="107">
        <v>41671</v>
      </c>
      <c r="E454" s="2">
        <v>2</v>
      </c>
      <c r="F454" s="2" t="s">
        <v>50</v>
      </c>
      <c r="G454" s="2" t="s">
        <v>56</v>
      </c>
      <c r="H454" s="2" t="s">
        <v>60</v>
      </c>
      <c r="I454" s="2" t="s">
        <v>43</v>
      </c>
      <c r="J454" s="111">
        <v>110552.17200299999</v>
      </c>
    </row>
    <row r="455" spans="1:10">
      <c r="A455" s="2" t="s">
        <v>37</v>
      </c>
      <c r="B455" s="2" t="s">
        <v>49</v>
      </c>
      <c r="C455" s="2" t="s">
        <v>48</v>
      </c>
      <c r="D455" s="107">
        <v>41699</v>
      </c>
      <c r="E455" s="2">
        <v>3</v>
      </c>
      <c r="F455" s="2" t="s">
        <v>50</v>
      </c>
      <c r="G455" s="2" t="s">
        <v>56</v>
      </c>
      <c r="H455" s="2" t="s">
        <v>60</v>
      </c>
      <c r="I455" s="2" t="s">
        <v>43</v>
      </c>
      <c r="J455" s="111">
        <v>155425.7278665</v>
      </c>
    </row>
    <row r="456" spans="1:10">
      <c r="A456" s="2" t="s">
        <v>37</v>
      </c>
      <c r="B456" s="2" t="s">
        <v>49</v>
      </c>
      <c r="C456" s="2" t="s">
        <v>48</v>
      </c>
      <c r="D456" s="107">
        <v>41730</v>
      </c>
      <c r="E456" s="2">
        <v>4</v>
      </c>
      <c r="F456" s="2" t="s">
        <v>50</v>
      </c>
      <c r="G456" s="2" t="s">
        <v>56</v>
      </c>
      <c r="H456" s="2" t="s">
        <v>60</v>
      </c>
      <c r="I456" s="2" t="s">
        <v>43</v>
      </c>
      <c r="J456" s="111">
        <v>84630.896531999999</v>
      </c>
    </row>
    <row r="457" spans="1:10">
      <c r="A457" s="2" t="s">
        <v>37</v>
      </c>
      <c r="B457" s="2" t="s">
        <v>49</v>
      </c>
      <c r="C457" s="2" t="s">
        <v>48</v>
      </c>
      <c r="D457" s="107">
        <v>41760</v>
      </c>
      <c r="E457" s="2">
        <v>5</v>
      </c>
      <c r="F457" s="2" t="s">
        <v>50</v>
      </c>
      <c r="G457" s="2" t="s">
        <v>56</v>
      </c>
      <c r="H457" s="2" t="s">
        <v>60</v>
      </c>
      <c r="I457" s="2" t="s">
        <v>43</v>
      </c>
      <c r="J457" s="111">
        <v>109283.35836599997</v>
      </c>
    </row>
    <row r="458" spans="1:10">
      <c r="A458" s="2" t="s">
        <v>37</v>
      </c>
      <c r="B458" s="2" t="s">
        <v>49</v>
      </c>
      <c r="C458" s="2" t="s">
        <v>48</v>
      </c>
      <c r="D458" s="107">
        <v>41791</v>
      </c>
      <c r="E458" s="2">
        <v>6</v>
      </c>
      <c r="F458" s="2" t="s">
        <v>50</v>
      </c>
      <c r="G458" s="2" t="s">
        <v>56</v>
      </c>
      <c r="H458" s="2" t="s">
        <v>60</v>
      </c>
      <c r="I458" s="2" t="s">
        <v>43</v>
      </c>
      <c r="J458" s="111">
        <v>194983.52450850004</v>
      </c>
    </row>
    <row r="459" spans="1:10">
      <c r="A459" s="2" t="s">
        <v>37</v>
      </c>
      <c r="B459" s="2" t="s">
        <v>49</v>
      </c>
      <c r="C459" s="2" t="s">
        <v>48</v>
      </c>
      <c r="D459" s="107">
        <v>41456</v>
      </c>
      <c r="E459" s="2">
        <v>7</v>
      </c>
      <c r="F459" s="2" t="s">
        <v>50</v>
      </c>
      <c r="G459" s="2" t="s">
        <v>61</v>
      </c>
      <c r="H459" s="2" t="s">
        <v>62</v>
      </c>
      <c r="I459" s="2" t="s">
        <v>43</v>
      </c>
      <c r="J459" s="111">
        <v>3015948.6746999999</v>
      </c>
    </row>
    <row r="460" spans="1:10">
      <c r="A460" s="2" t="s">
        <v>37</v>
      </c>
      <c r="B460" s="2" t="s">
        <v>49</v>
      </c>
      <c r="C460" s="2" t="s">
        <v>48</v>
      </c>
      <c r="D460" s="107">
        <v>41487</v>
      </c>
      <c r="E460" s="2">
        <v>8</v>
      </c>
      <c r="F460" s="2" t="s">
        <v>50</v>
      </c>
      <c r="G460" s="2" t="s">
        <v>61</v>
      </c>
      <c r="H460" s="2" t="s">
        <v>62</v>
      </c>
      <c r="I460" s="2" t="s">
        <v>43</v>
      </c>
      <c r="J460" s="111">
        <v>2402723.2787999995</v>
      </c>
    </row>
    <row r="461" spans="1:10">
      <c r="A461" s="2" t="s">
        <v>37</v>
      </c>
      <c r="B461" s="2" t="s">
        <v>49</v>
      </c>
      <c r="C461" s="2" t="s">
        <v>48</v>
      </c>
      <c r="D461" s="107">
        <v>41518</v>
      </c>
      <c r="E461" s="2">
        <v>9</v>
      </c>
      <c r="F461" s="2" t="s">
        <v>50</v>
      </c>
      <c r="G461" s="2" t="s">
        <v>61</v>
      </c>
      <c r="H461" s="2" t="s">
        <v>62</v>
      </c>
      <c r="I461" s="2" t="s">
        <v>43</v>
      </c>
      <c r="J461" s="111">
        <v>3247912.5821999996</v>
      </c>
    </row>
    <row r="462" spans="1:10">
      <c r="A462" s="2" t="s">
        <v>37</v>
      </c>
      <c r="B462" s="2" t="s">
        <v>49</v>
      </c>
      <c r="C462" s="2" t="s">
        <v>48</v>
      </c>
      <c r="D462" s="107">
        <v>41548</v>
      </c>
      <c r="E462" s="2">
        <v>10</v>
      </c>
      <c r="F462" s="2" t="s">
        <v>50</v>
      </c>
      <c r="G462" s="2" t="s">
        <v>61</v>
      </c>
      <c r="H462" s="2" t="s">
        <v>62</v>
      </c>
      <c r="I462" s="2" t="s">
        <v>43</v>
      </c>
      <c r="J462" s="111">
        <v>2731965.4673999995</v>
      </c>
    </row>
    <row r="463" spans="1:10">
      <c r="A463" s="2" t="s">
        <v>37</v>
      </c>
      <c r="B463" s="2" t="s">
        <v>49</v>
      </c>
      <c r="C463" s="2" t="s">
        <v>48</v>
      </c>
      <c r="D463" s="107">
        <v>41579</v>
      </c>
      <c r="E463" s="2">
        <v>11</v>
      </c>
      <c r="F463" s="2" t="s">
        <v>50</v>
      </c>
      <c r="G463" s="2" t="s">
        <v>61</v>
      </c>
      <c r="H463" s="2" t="s">
        <v>62</v>
      </c>
      <c r="I463" s="2" t="s">
        <v>43</v>
      </c>
      <c r="J463" s="111">
        <v>2323192.0081500001</v>
      </c>
    </row>
    <row r="464" spans="1:10">
      <c r="A464" s="2" t="s">
        <v>37</v>
      </c>
      <c r="B464" s="2" t="s">
        <v>49</v>
      </c>
      <c r="C464" s="2" t="s">
        <v>48</v>
      </c>
      <c r="D464" s="107">
        <v>41609</v>
      </c>
      <c r="E464" s="2">
        <v>12</v>
      </c>
      <c r="F464" s="2" t="s">
        <v>50</v>
      </c>
      <c r="G464" s="2" t="s">
        <v>61</v>
      </c>
      <c r="H464" s="2" t="s">
        <v>62</v>
      </c>
      <c r="I464" s="2" t="s">
        <v>43</v>
      </c>
      <c r="J464" s="111">
        <v>1722591.0292499999</v>
      </c>
    </row>
    <row r="465" spans="1:11">
      <c r="A465" s="2" t="s">
        <v>37</v>
      </c>
      <c r="B465" s="2" t="s">
        <v>49</v>
      </c>
      <c r="C465" s="2" t="s">
        <v>48</v>
      </c>
      <c r="D465" s="107">
        <v>41640</v>
      </c>
      <c r="E465" s="2">
        <v>1</v>
      </c>
      <c r="F465" s="2" t="s">
        <v>50</v>
      </c>
      <c r="G465" s="2" t="s">
        <v>61</v>
      </c>
      <c r="H465" s="2" t="s">
        <v>62</v>
      </c>
      <c r="I465" s="2" t="s">
        <v>43</v>
      </c>
      <c r="J465" s="111">
        <v>1839134.2085999998</v>
      </c>
    </row>
    <row r="466" spans="1:11">
      <c r="A466" s="2" t="s">
        <v>37</v>
      </c>
      <c r="B466" s="2" t="s">
        <v>49</v>
      </c>
      <c r="C466" s="2" t="s">
        <v>48</v>
      </c>
      <c r="D466" s="107">
        <v>41671</v>
      </c>
      <c r="E466" s="2">
        <v>2</v>
      </c>
      <c r="F466" s="2" t="s">
        <v>50</v>
      </c>
      <c r="G466" s="2" t="s">
        <v>61</v>
      </c>
      <c r="H466" s="2" t="s">
        <v>62</v>
      </c>
      <c r="I466" s="2" t="s">
        <v>43</v>
      </c>
      <c r="J466" s="111">
        <v>2579316.7429</v>
      </c>
    </row>
    <row r="467" spans="1:11">
      <c r="A467" s="2" t="s">
        <v>37</v>
      </c>
      <c r="B467" s="2" t="s">
        <v>49</v>
      </c>
      <c r="C467" s="2" t="s">
        <v>48</v>
      </c>
      <c r="D467" s="107">
        <v>41699</v>
      </c>
      <c r="E467" s="2">
        <v>3</v>
      </c>
      <c r="F467" s="2" t="s">
        <v>50</v>
      </c>
      <c r="G467" s="2" t="s">
        <v>61</v>
      </c>
      <c r="H467" s="2" t="s">
        <v>62</v>
      </c>
      <c r="I467" s="2" t="s">
        <v>43</v>
      </c>
      <c r="J467" s="111">
        <v>2220367.5409499998</v>
      </c>
    </row>
    <row r="468" spans="1:11">
      <c r="A468" s="2" t="s">
        <v>37</v>
      </c>
      <c r="B468" s="2" t="s">
        <v>49</v>
      </c>
      <c r="C468" s="2" t="s">
        <v>48</v>
      </c>
      <c r="D468" s="107">
        <v>41730</v>
      </c>
      <c r="E468" s="2">
        <v>4</v>
      </c>
      <c r="F468" s="2" t="s">
        <v>50</v>
      </c>
      <c r="G468" s="2" t="s">
        <v>61</v>
      </c>
      <c r="H468" s="2" t="s">
        <v>62</v>
      </c>
      <c r="I468" s="2" t="s">
        <v>43</v>
      </c>
      <c r="J468" s="111">
        <v>2209012.8075999999</v>
      </c>
    </row>
    <row r="469" spans="1:11">
      <c r="A469" s="2" t="s">
        <v>37</v>
      </c>
      <c r="B469" s="2" t="s">
        <v>49</v>
      </c>
      <c r="C469" s="2" t="s">
        <v>48</v>
      </c>
      <c r="D469" s="107">
        <v>41760</v>
      </c>
      <c r="E469" s="2">
        <v>5</v>
      </c>
      <c r="F469" s="2" t="s">
        <v>50</v>
      </c>
      <c r="G469" s="2" t="s">
        <v>61</v>
      </c>
      <c r="H469" s="2" t="s">
        <v>62</v>
      </c>
      <c r="I469" s="2" t="s">
        <v>43</v>
      </c>
      <c r="J469" s="111">
        <v>2561190.8338000001</v>
      </c>
    </row>
    <row r="470" spans="1:11">
      <c r="A470" s="2" t="s">
        <v>37</v>
      </c>
      <c r="B470" s="2" t="s">
        <v>49</v>
      </c>
      <c r="C470" s="2" t="s">
        <v>48</v>
      </c>
      <c r="D470" s="107">
        <v>41791</v>
      </c>
      <c r="E470" s="2">
        <v>6</v>
      </c>
      <c r="F470" s="2" t="s">
        <v>50</v>
      </c>
      <c r="G470" s="2" t="s">
        <v>61</v>
      </c>
      <c r="H470" s="2" t="s">
        <v>62</v>
      </c>
      <c r="I470" s="2" t="s">
        <v>43</v>
      </c>
      <c r="J470" s="111">
        <v>2785478.9215500001</v>
      </c>
    </row>
    <row r="471" spans="1:11">
      <c r="A471" s="2" t="s">
        <v>63</v>
      </c>
      <c r="B471" s="2" t="s">
        <v>38</v>
      </c>
      <c r="C471" s="2" t="s">
        <v>39</v>
      </c>
      <c r="D471" s="107">
        <v>41456</v>
      </c>
      <c r="E471" s="108">
        <f>MONTH(D471)</f>
        <v>7</v>
      </c>
      <c r="F471" s="108" t="s">
        <v>40</v>
      </c>
      <c r="G471" s="2" t="s">
        <v>41</v>
      </c>
      <c r="H471" s="2" t="s">
        <v>42</v>
      </c>
      <c r="I471" s="2" t="s">
        <v>43</v>
      </c>
      <c r="J471" s="111">
        <v>1393573.1617478998</v>
      </c>
      <c r="K471" s="109"/>
    </row>
    <row r="472" spans="1:11">
      <c r="A472" s="2" t="s">
        <v>63</v>
      </c>
      <c r="B472" s="2" t="s">
        <v>38</v>
      </c>
      <c r="C472" s="2" t="s">
        <v>39</v>
      </c>
      <c r="D472" s="107">
        <v>41487</v>
      </c>
      <c r="E472" s="108">
        <f t="shared" ref="E472:E530" si="10">MONTH(D472)</f>
        <v>8</v>
      </c>
      <c r="F472" s="108" t="s">
        <v>40</v>
      </c>
      <c r="G472" s="2" t="s">
        <v>41</v>
      </c>
      <c r="H472" s="2" t="s">
        <v>42</v>
      </c>
      <c r="I472" s="2" t="s">
        <v>43</v>
      </c>
      <c r="J472" s="111">
        <v>1485861.087351725</v>
      </c>
      <c r="K472" s="109"/>
    </row>
    <row r="473" spans="1:11">
      <c r="A473" s="2" t="s">
        <v>63</v>
      </c>
      <c r="B473" s="2" t="s">
        <v>38</v>
      </c>
      <c r="C473" s="2" t="s">
        <v>39</v>
      </c>
      <c r="D473" s="107">
        <v>41518</v>
      </c>
      <c r="E473" s="108">
        <f t="shared" si="10"/>
        <v>9</v>
      </c>
      <c r="F473" s="108" t="s">
        <v>40</v>
      </c>
      <c r="G473" s="2" t="s">
        <v>41</v>
      </c>
      <c r="H473" s="2" t="s">
        <v>42</v>
      </c>
      <c r="I473" s="2" t="s">
        <v>43</v>
      </c>
      <c r="J473" s="111">
        <v>1365590.417499</v>
      </c>
      <c r="K473" s="109"/>
    </row>
    <row r="474" spans="1:11">
      <c r="A474" s="2" t="s">
        <v>63</v>
      </c>
      <c r="B474" s="2" t="s">
        <v>38</v>
      </c>
      <c r="C474" s="2" t="s">
        <v>39</v>
      </c>
      <c r="D474" s="107">
        <v>41548</v>
      </c>
      <c r="E474" s="108">
        <f t="shared" si="10"/>
        <v>10</v>
      </c>
      <c r="F474" s="108" t="s">
        <v>40</v>
      </c>
      <c r="G474" s="2" t="s">
        <v>41</v>
      </c>
      <c r="H474" s="2" t="s">
        <v>42</v>
      </c>
      <c r="I474" s="2" t="s">
        <v>43</v>
      </c>
      <c r="J474" s="111">
        <v>1190958.0396727999</v>
      </c>
      <c r="K474" s="109"/>
    </row>
    <row r="475" spans="1:11">
      <c r="A475" s="2" t="s">
        <v>63</v>
      </c>
      <c r="B475" s="2" t="s">
        <v>38</v>
      </c>
      <c r="C475" s="2" t="s">
        <v>39</v>
      </c>
      <c r="D475" s="107">
        <v>41579</v>
      </c>
      <c r="E475" s="108">
        <f t="shared" si="10"/>
        <v>11</v>
      </c>
      <c r="F475" s="108" t="s">
        <v>40</v>
      </c>
      <c r="G475" s="2" t="s">
        <v>41</v>
      </c>
      <c r="H475" s="2" t="s">
        <v>42</v>
      </c>
      <c r="I475" s="2" t="s">
        <v>43</v>
      </c>
      <c r="J475" s="111">
        <v>1446085.9455937999</v>
      </c>
      <c r="K475" s="109"/>
    </row>
    <row r="476" spans="1:11">
      <c r="A476" s="2" t="s">
        <v>63</v>
      </c>
      <c r="B476" s="2" t="s">
        <v>38</v>
      </c>
      <c r="C476" s="2" t="s">
        <v>39</v>
      </c>
      <c r="D476" s="107">
        <v>41609</v>
      </c>
      <c r="E476" s="108">
        <f t="shared" si="10"/>
        <v>12</v>
      </c>
      <c r="F476" s="108" t="s">
        <v>40</v>
      </c>
      <c r="G476" s="2" t="s">
        <v>41</v>
      </c>
      <c r="H476" s="2" t="s">
        <v>42</v>
      </c>
      <c r="I476" s="2" t="s">
        <v>43</v>
      </c>
      <c r="J476" s="111">
        <v>1339684.6011239251</v>
      </c>
      <c r="K476" s="109"/>
    </row>
    <row r="477" spans="1:11">
      <c r="A477" s="2" t="s">
        <v>63</v>
      </c>
      <c r="B477" s="2" t="s">
        <v>38</v>
      </c>
      <c r="C477" s="2" t="s">
        <v>39</v>
      </c>
      <c r="D477" s="107">
        <v>41640</v>
      </c>
      <c r="E477" s="108">
        <f t="shared" si="10"/>
        <v>1</v>
      </c>
      <c r="F477" s="108" t="s">
        <v>40</v>
      </c>
      <c r="G477" s="2" t="s">
        <v>41</v>
      </c>
      <c r="H477" s="2" t="s">
        <v>42</v>
      </c>
      <c r="I477" s="2" t="s">
        <v>43</v>
      </c>
      <c r="J477" s="111">
        <v>1936684.0881708246</v>
      </c>
      <c r="K477" s="109"/>
    </row>
    <row r="478" spans="1:11">
      <c r="A478" s="2" t="s">
        <v>63</v>
      </c>
      <c r="B478" s="2" t="s">
        <v>38</v>
      </c>
      <c r="C478" s="2" t="s">
        <v>39</v>
      </c>
      <c r="D478" s="107">
        <v>41671</v>
      </c>
      <c r="E478" s="108">
        <f t="shared" si="10"/>
        <v>2</v>
      </c>
      <c r="F478" s="108" t="s">
        <v>40</v>
      </c>
      <c r="G478" s="2" t="s">
        <v>41</v>
      </c>
      <c r="H478" s="2" t="s">
        <v>42</v>
      </c>
      <c r="I478" s="2" t="s">
        <v>43</v>
      </c>
      <c r="J478" s="111">
        <v>1649599.6146714</v>
      </c>
      <c r="K478" s="109"/>
    </row>
    <row r="479" spans="1:11">
      <c r="A479" s="2" t="s">
        <v>63</v>
      </c>
      <c r="B479" s="2" t="s">
        <v>38</v>
      </c>
      <c r="C479" s="2" t="s">
        <v>39</v>
      </c>
      <c r="D479" s="107">
        <v>41699</v>
      </c>
      <c r="E479" s="108">
        <f t="shared" si="10"/>
        <v>3</v>
      </c>
      <c r="F479" s="108" t="s">
        <v>40</v>
      </c>
      <c r="G479" s="2" t="s">
        <v>41</v>
      </c>
      <c r="H479" s="2" t="s">
        <v>42</v>
      </c>
      <c r="I479" s="2" t="s">
        <v>43</v>
      </c>
      <c r="J479" s="111">
        <v>1849481.8077553997</v>
      </c>
      <c r="K479" s="109"/>
    </row>
    <row r="480" spans="1:11">
      <c r="A480" s="2" t="s">
        <v>63</v>
      </c>
      <c r="B480" s="2" t="s">
        <v>38</v>
      </c>
      <c r="C480" s="2" t="s">
        <v>39</v>
      </c>
      <c r="D480" s="107">
        <v>41730</v>
      </c>
      <c r="E480" s="108">
        <f t="shared" si="10"/>
        <v>4</v>
      </c>
      <c r="F480" s="108" t="s">
        <v>40</v>
      </c>
      <c r="G480" s="2" t="s">
        <v>41</v>
      </c>
      <c r="H480" s="2" t="s">
        <v>42</v>
      </c>
      <c r="I480" s="2" t="s">
        <v>43</v>
      </c>
      <c r="J480" s="111">
        <v>1283332.6260195</v>
      </c>
      <c r="K480" s="109"/>
    </row>
    <row r="481" spans="1:11">
      <c r="A481" s="2" t="s">
        <v>63</v>
      </c>
      <c r="B481" s="2" t="s">
        <v>38</v>
      </c>
      <c r="C481" s="2" t="s">
        <v>39</v>
      </c>
      <c r="D481" s="107">
        <v>41760</v>
      </c>
      <c r="E481" s="108">
        <f t="shared" si="10"/>
        <v>5</v>
      </c>
      <c r="F481" s="108" t="s">
        <v>40</v>
      </c>
      <c r="G481" s="2" t="s">
        <v>41</v>
      </c>
      <c r="H481" s="2" t="s">
        <v>42</v>
      </c>
      <c r="I481" s="2" t="s">
        <v>43</v>
      </c>
      <c r="J481" s="111">
        <v>1392102.2684495498</v>
      </c>
      <c r="K481" s="109"/>
    </row>
    <row r="482" spans="1:11">
      <c r="A482" s="2" t="s">
        <v>63</v>
      </c>
      <c r="B482" s="2" t="s">
        <v>38</v>
      </c>
      <c r="C482" s="2" t="s">
        <v>39</v>
      </c>
      <c r="D482" s="107">
        <v>41791</v>
      </c>
      <c r="E482" s="108">
        <f t="shared" si="10"/>
        <v>6</v>
      </c>
      <c r="F482" s="108" t="s">
        <v>40</v>
      </c>
      <c r="G482" s="2" t="s">
        <v>41</v>
      </c>
      <c r="H482" s="2" t="s">
        <v>42</v>
      </c>
      <c r="I482" s="2" t="s">
        <v>43</v>
      </c>
      <c r="J482" s="111">
        <v>1411857.9438288501</v>
      </c>
      <c r="K482" s="109"/>
    </row>
    <row r="483" spans="1:11">
      <c r="A483" s="2" t="s">
        <v>63</v>
      </c>
      <c r="B483" s="2" t="s">
        <v>38</v>
      </c>
      <c r="C483" s="2" t="s">
        <v>39</v>
      </c>
      <c r="D483" s="107">
        <v>41456</v>
      </c>
      <c r="E483" s="108">
        <f t="shared" si="10"/>
        <v>7</v>
      </c>
      <c r="F483" s="108" t="s">
        <v>40</v>
      </c>
      <c r="G483" s="2" t="s">
        <v>41</v>
      </c>
      <c r="H483" s="2" t="s">
        <v>44</v>
      </c>
      <c r="I483" s="2" t="s">
        <v>43</v>
      </c>
      <c r="J483" s="111">
        <v>1625486.6059647598</v>
      </c>
      <c r="K483" s="109"/>
    </row>
    <row r="484" spans="1:11">
      <c r="A484" s="2" t="s">
        <v>63</v>
      </c>
      <c r="B484" s="2" t="s">
        <v>38</v>
      </c>
      <c r="C484" s="2" t="s">
        <v>39</v>
      </c>
      <c r="D484" s="107">
        <v>41487</v>
      </c>
      <c r="E484" s="108">
        <f t="shared" si="10"/>
        <v>8</v>
      </c>
      <c r="F484" s="108" t="s">
        <v>40</v>
      </c>
      <c r="G484" s="2" t="s">
        <v>41</v>
      </c>
      <c r="H484" s="2" t="s">
        <v>44</v>
      </c>
      <c r="I484" s="2" t="s">
        <v>43</v>
      </c>
      <c r="J484" s="111">
        <v>1659895.1751643799</v>
      </c>
      <c r="K484" s="109"/>
    </row>
    <row r="485" spans="1:11">
      <c r="A485" s="2" t="s">
        <v>63</v>
      </c>
      <c r="B485" s="2" t="s">
        <v>38</v>
      </c>
      <c r="C485" s="2" t="s">
        <v>39</v>
      </c>
      <c r="D485" s="107">
        <v>41518</v>
      </c>
      <c r="E485" s="108">
        <f t="shared" si="10"/>
        <v>9</v>
      </c>
      <c r="F485" s="108" t="s">
        <v>40</v>
      </c>
      <c r="G485" s="2" t="s">
        <v>41</v>
      </c>
      <c r="H485" s="2" t="s">
        <v>44</v>
      </c>
      <c r="I485" s="2" t="s">
        <v>43</v>
      </c>
      <c r="J485" s="111">
        <v>1444191.4899026998</v>
      </c>
      <c r="K485" s="109"/>
    </row>
    <row r="486" spans="1:11">
      <c r="A486" s="2" t="s">
        <v>63</v>
      </c>
      <c r="B486" s="2" t="s">
        <v>38</v>
      </c>
      <c r="C486" s="2" t="s">
        <v>39</v>
      </c>
      <c r="D486" s="107">
        <v>41548</v>
      </c>
      <c r="E486" s="108">
        <f t="shared" si="10"/>
        <v>10</v>
      </c>
      <c r="F486" s="108" t="s">
        <v>40</v>
      </c>
      <c r="G486" s="2" t="s">
        <v>41</v>
      </c>
      <c r="H486" s="2" t="s">
        <v>44</v>
      </c>
      <c r="I486" s="2" t="s">
        <v>43</v>
      </c>
      <c r="J486" s="111">
        <v>1446297.1535751198</v>
      </c>
      <c r="K486" s="109"/>
    </row>
    <row r="487" spans="1:11">
      <c r="A487" s="2" t="s">
        <v>63</v>
      </c>
      <c r="B487" s="2" t="s">
        <v>38</v>
      </c>
      <c r="C487" s="2" t="s">
        <v>39</v>
      </c>
      <c r="D487" s="107">
        <v>41579</v>
      </c>
      <c r="E487" s="108">
        <f t="shared" si="10"/>
        <v>11</v>
      </c>
      <c r="F487" s="108" t="s">
        <v>40</v>
      </c>
      <c r="G487" s="2" t="s">
        <v>41</v>
      </c>
      <c r="H487" s="2" t="s">
        <v>44</v>
      </c>
      <c r="I487" s="2" t="s">
        <v>43</v>
      </c>
      <c r="J487" s="111">
        <v>1514832.0416583198</v>
      </c>
      <c r="K487" s="109"/>
    </row>
    <row r="488" spans="1:11">
      <c r="A488" s="2" t="s">
        <v>63</v>
      </c>
      <c r="B488" s="2" t="s">
        <v>38</v>
      </c>
      <c r="C488" s="2" t="s">
        <v>39</v>
      </c>
      <c r="D488" s="107">
        <v>41609</v>
      </c>
      <c r="E488" s="108">
        <f t="shared" si="10"/>
        <v>12</v>
      </c>
      <c r="F488" s="108" t="s">
        <v>40</v>
      </c>
      <c r="G488" s="2" t="s">
        <v>41</v>
      </c>
      <c r="H488" s="2" t="s">
        <v>44</v>
      </c>
      <c r="I488" s="2" t="s">
        <v>43</v>
      </c>
      <c r="J488" s="111">
        <v>1583222.1820707603</v>
      </c>
      <c r="K488" s="109"/>
    </row>
    <row r="489" spans="1:11">
      <c r="A489" s="2" t="s">
        <v>63</v>
      </c>
      <c r="B489" s="2" t="s">
        <v>38</v>
      </c>
      <c r="C489" s="2" t="s">
        <v>39</v>
      </c>
      <c r="D489" s="107">
        <v>41640</v>
      </c>
      <c r="E489" s="108">
        <f t="shared" si="10"/>
        <v>1</v>
      </c>
      <c r="F489" s="108" t="s">
        <v>40</v>
      </c>
      <c r="G489" s="2" t="s">
        <v>41</v>
      </c>
      <c r="H489" s="2" t="s">
        <v>44</v>
      </c>
      <c r="I489" s="2" t="s">
        <v>43</v>
      </c>
      <c r="J489" s="111">
        <v>2185449.6683400148</v>
      </c>
      <c r="K489" s="109"/>
    </row>
    <row r="490" spans="1:11">
      <c r="A490" s="2" t="s">
        <v>63</v>
      </c>
      <c r="B490" s="2" t="s">
        <v>38</v>
      </c>
      <c r="C490" s="2" t="s">
        <v>39</v>
      </c>
      <c r="D490" s="107">
        <v>41671</v>
      </c>
      <c r="E490" s="108">
        <f t="shared" si="10"/>
        <v>2</v>
      </c>
      <c r="F490" s="108" t="s">
        <v>40</v>
      </c>
      <c r="G490" s="2" t="s">
        <v>41</v>
      </c>
      <c r="H490" s="2" t="s">
        <v>44</v>
      </c>
      <c r="I490" s="2" t="s">
        <v>43</v>
      </c>
      <c r="J490" s="111">
        <v>1908874.1661135301</v>
      </c>
      <c r="K490" s="109"/>
    </row>
    <row r="491" spans="1:11">
      <c r="A491" s="2" t="s">
        <v>63</v>
      </c>
      <c r="B491" s="2" t="s">
        <v>38</v>
      </c>
      <c r="C491" s="2" t="s">
        <v>39</v>
      </c>
      <c r="D491" s="107">
        <v>41699</v>
      </c>
      <c r="E491" s="108">
        <f t="shared" si="10"/>
        <v>3</v>
      </c>
      <c r="F491" s="108" t="s">
        <v>40</v>
      </c>
      <c r="G491" s="2" t="s">
        <v>41</v>
      </c>
      <c r="H491" s="2" t="s">
        <v>44</v>
      </c>
      <c r="I491" s="2" t="s">
        <v>43</v>
      </c>
      <c r="J491" s="111">
        <v>2172232.0198028446</v>
      </c>
      <c r="K491" s="109"/>
    </row>
    <row r="492" spans="1:11">
      <c r="A492" s="2" t="s">
        <v>63</v>
      </c>
      <c r="B492" s="2" t="s">
        <v>38</v>
      </c>
      <c r="C492" s="2" t="s">
        <v>39</v>
      </c>
      <c r="D492" s="107">
        <v>41730</v>
      </c>
      <c r="E492" s="108">
        <f t="shared" si="10"/>
        <v>4</v>
      </c>
      <c r="F492" s="108" t="s">
        <v>40</v>
      </c>
      <c r="G492" s="2" t="s">
        <v>41</v>
      </c>
      <c r="H492" s="2" t="s">
        <v>44</v>
      </c>
      <c r="I492" s="2" t="s">
        <v>43</v>
      </c>
      <c r="J492" s="111">
        <v>1578698.4052564728</v>
      </c>
      <c r="K492" s="109"/>
    </row>
    <row r="493" spans="1:11">
      <c r="A493" s="2" t="s">
        <v>63</v>
      </c>
      <c r="B493" s="2" t="s">
        <v>38</v>
      </c>
      <c r="C493" s="2" t="s">
        <v>39</v>
      </c>
      <c r="D493" s="107">
        <v>41760</v>
      </c>
      <c r="E493" s="108">
        <f t="shared" si="10"/>
        <v>5</v>
      </c>
      <c r="F493" s="108" t="s">
        <v>40</v>
      </c>
      <c r="G493" s="2" t="s">
        <v>41</v>
      </c>
      <c r="H493" s="2" t="s">
        <v>44</v>
      </c>
      <c r="I493" s="2" t="s">
        <v>43</v>
      </c>
      <c r="J493" s="111">
        <v>1427519.7588170748</v>
      </c>
      <c r="K493" s="109"/>
    </row>
    <row r="494" spans="1:11">
      <c r="A494" s="2" t="s">
        <v>63</v>
      </c>
      <c r="B494" s="2" t="s">
        <v>38</v>
      </c>
      <c r="C494" s="2" t="s">
        <v>39</v>
      </c>
      <c r="D494" s="107">
        <v>41791</v>
      </c>
      <c r="E494" s="108">
        <f t="shared" si="10"/>
        <v>6</v>
      </c>
      <c r="F494" s="108" t="s">
        <v>40</v>
      </c>
      <c r="G494" s="2" t="s">
        <v>41</v>
      </c>
      <c r="H494" s="2" t="s">
        <v>44</v>
      </c>
      <c r="I494" s="2" t="s">
        <v>43</v>
      </c>
      <c r="J494" s="111">
        <v>1514114.6389280451</v>
      </c>
      <c r="K494" s="109"/>
    </row>
    <row r="495" spans="1:11">
      <c r="A495" s="2" t="s">
        <v>63</v>
      </c>
      <c r="B495" s="2" t="s">
        <v>38</v>
      </c>
      <c r="C495" s="2" t="s">
        <v>39</v>
      </c>
      <c r="D495" s="107">
        <v>41456</v>
      </c>
      <c r="E495" s="108">
        <f t="shared" si="10"/>
        <v>7</v>
      </c>
      <c r="F495" s="108" t="s">
        <v>40</v>
      </c>
      <c r="G495" s="2" t="s">
        <v>45</v>
      </c>
      <c r="H495" s="2" t="s">
        <v>42</v>
      </c>
      <c r="I495" s="2" t="s">
        <v>43</v>
      </c>
      <c r="J495" s="111">
        <v>572721.43503440253</v>
      </c>
      <c r="K495" s="109"/>
    </row>
    <row r="496" spans="1:11">
      <c r="A496" s="2" t="s">
        <v>63</v>
      </c>
      <c r="B496" s="2" t="s">
        <v>38</v>
      </c>
      <c r="C496" s="2" t="s">
        <v>39</v>
      </c>
      <c r="D496" s="107">
        <v>41487</v>
      </c>
      <c r="E496" s="108">
        <f t="shared" si="10"/>
        <v>8</v>
      </c>
      <c r="F496" s="108" t="s">
        <v>40</v>
      </c>
      <c r="G496" s="2" t="s">
        <v>45</v>
      </c>
      <c r="H496" s="2" t="s">
        <v>42</v>
      </c>
      <c r="I496" s="2" t="s">
        <v>43</v>
      </c>
      <c r="J496" s="111">
        <v>553259.36107870308</v>
      </c>
      <c r="K496" s="109"/>
    </row>
    <row r="497" spans="1:11">
      <c r="A497" s="2" t="s">
        <v>63</v>
      </c>
      <c r="B497" s="2" t="s">
        <v>38</v>
      </c>
      <c r="C497" s="2" t="s">
        <v>39</v>
      </c>
      <c r="D497" s="107">
        <v>41518</v>
      </c>
      <c r="E497" s="108">
        <f t="shared" si="10"/>
        <v>9</v>
      </c>
      <c r="F497" s="108" t="s">
        <v>40</v>
      </c>
      <c r="G497" s="2" t="s">
        <v>45</v>
      </c>
      <c r="H497" s="2" t="s">
        <v>42</v>
      </c>
      <c r="I497" s="2" t="s">
        <v>43</v>
      </c>
      <c r="J497" s="111">
        <v>488663.53557713993</v>
      </c>
      <c r="K497" s="109"/>
    </row>
    <row r="498" spans="1:11">
      <c r="A498" s="2" t="s">
        <v>63</v>
      </c>
      <c r="B498" s="2" t="s">
        <v>38</v>
      </c>
      <c r="C498" s="2" t="s">
        <v>39</v>
      </c>
      <c r="D498" s="107">
        <v>41548</v>
      </c>
      <c r="E498" s="108">
        <f t="shared" si="10"/>
        <v>10</v>
      </c>
      <c r="F498" s="108" t="s">
        <v>40</v>
      </c>
      <c r="G498" s="2" t="s">
        <v>45</v>
      </c>
      <c r="H498" s="2" t="s">
        <v>42</v>
      </c>
      <c r="I498" s="2" t="s">
        <v>43</v>
      </c>
      <c r="J498" s="111">
        <v>489975.02124432393</v>
      </c>
      <c r="K498" s="109"/>
    </row>
    <row r="499" spans="1:11">
      <c r="A499" s="2" t="s">
        <v>63</v>
      </c>
      <c r="B499" s="2" t="s">
        <v>38</v>
      </c>
      <c r="C499" s="2" t="s">
        <v>39</v>
      </c>
      <c r="D499" s="107">
        <v>41579</v>
      </c>
      <c r="E499" s="108">
        <f t="shared" si="10"/>
        <v>11</v>
      </c>
      <c r="F499" s="108" t="s">
        <v>40</v>
      </c>
      <c r="G499" s="2" t="s">
        <v>45</v>
      </c>
      <c r="H499" s="2" t="s">
        <v>42</v>
      </c>
      <c r="I499" s="2" t="s">
        <v>43</v>
      </c>
      <c r="J499" s="111">
        <v>529133.37097590195</v>
      </c>
      <c r="K499" s="109"/>
    </row>
    <row r="500" spans="1:11">
      <c r="A500" s="2" t="s">
        <v>63</v>
      </c>
      <c r="B500" s="2" t="s">
        <v>38</v>
      </c>
      <c r="C500" s="2" t="s">
        <v>39</v>
      </c>
      <c r="D500" s="107">
        <v>41609</v>
      </c>
      <c r="E500" s="108">
        <f t="shared" si="10"/>
        <v>12</v>
      </c>
      <c r="F500" s="108" t="s">
        <v>40</v>
      </c>
      <c r="G500" s="2" t="s">
        <v>45</v>
      </c>
      <c r="H500" s="2" t="s">
        <v>42</v>
      </c>
      <c r="I500" s="2" t="s">
        <v>43</v>
      </c>
      <c r="J500" s="111">
        <v>548346.99718814401</v>
      </c>
      <c r="K500" s="109"/>
    </row>
    <row r="501" spans="1:11">
      <c r="A501" s="2" t="s">
        <v>63</v>
      </c>
      <c r="B501" s="2" t="s">
        <v>38</v>
      </c>
      <c r="C501" s="2" t="s">
        <v>39</v>
      </c>
      <c r="D501" s="107">
        <v>41640</v>
      </c>
      <c r="E501" s="108">
        <f t="shared" si="10"/>
        <v>1</v>
      </c>
      <c r="F501" s="108" t="s">
        <v>40</v>
      </c>
      <c r="G501" s="2" t="s">
        <v>45</v>
      </c>
      <c r="H501" s="2" t="s">
        <v>42</v>
      </c>
      <c r="I501" s="2" t="s">
        <v>43</v>
      </c>
      <c r="J501" s="111">
        <v>708180.8798732165</v>
      </c>
      <c r="K501" s="109"/>
    </row>
    <row r="502" spans="1:11">
      <c r="A502" s="2" t="s">
        <v>63</v>
      </c>
      <c r="B502" s="2" t="s">
        <v>38</v>
      </c>
      <c r="C502" s="2" t="s">
        <v>39</v>
      </c>
      <c r="D502" s="107">
        <v>41671</v>
      </c>
      <c r="E502" s="108">
        <f t="shared" si="10"/>
        <v>2</v>
      </c>
      <c r="F502" s="108" t="s">
        <v>40</v>
      </c>
      <c r="G502" s="2" t="s">
        <v>45</v>
      </c>
      <c r="H502" s="2" t="s">
        <v>42</v>
      </c>
      <c r="I502" s="2" t="s">
        <v>43</v>
      </c>
      <c r="J502" s="111">
        <v>640010.83732324198</v>
      </c>
      <c r="K502" s="109"/>
    </row>
    <row r="503" spans="1:11">
      <c r="A503" s="2" t="s">
        <v>63</v>
      </c>
      <c r="B503" s="2" t="s">
        <v>38</v>
      </c>
      <c r="C503" s="2" t="s">
        <v>39</v>
      </c>
      <c r="D503" s="107">
        <v>41699</v>
      </c>
      <c r="E503" s="108">
        <f t="shared" si="10"/>
        <v>3</v>
      </c>
      <c r="F503" s="108" t="s">
        <v>40</v>
      </c>
      <c r="G503" s="2" t="s">
        <v>45</v>
      </c>
      <c r="H503" s="2" t="s">
        <v>42</v>
      </c>
      <c r="I503" s="2" t="s">
        <v>43</v>
      </c>
      <c r="J503" s="111">
        <v>667459.8386969011</v>
      </c>
      <c r="K503" s="109"/>
    </row>
    <row r="504" spans="1:11">
      <c r="A504" s="2" t="s">
        <v>63</v>
      </c>
      <c r="B504" s="2" t="s">
        <v>38</v>
      </c>
      <c r="C504" s="2" t="s">
        <v>39</v>
      </c>
      <c r="D504" s="107">
        <v>41730</v>
      </c>
      <c r="E504" s="108">
        <f t="shared" si="10"/>
        <v>4</v>
      </c>
      <c r="F504" s="108" t="s">
        <v>40</v>
      </c>
      <c r="G504" s="2" t="s">
        <v>45</v>
      </c>
      <c r="H504" s="2" t="s">
        <v>42</v>
      </c>
      <c r="I504" s="2" t="s">
        <v>43</v>
      </c>
      <c r="J504" s="111">
        <v>522776.70462318265</v>
      </c>
      <c r="K504" s="109"/>
    </row>
    <row r="505" spans="1:11">
      <c r="A505" s="2" t="s">
        <v>63</v>
      </c>
      <c r="B505" s="2" t="s">
        <v>38</v>
      </c>
      <c r="C505" s="2" t="s">
        <v>39</v>
      </c>
      <c r="D505" s="107">
        <v>41760</v>
      </c>
      <c r="E505" s="108">
        <f t="shared" si="10"/>
        <v>5</v>
      </c>
      <c r="F505" s="108" t="s">
        <v>40</v>
      </c>
      <c r="G505" s="2" t="s">
        <v>45</v>
      </c>
      <c r="H505" s="2" t="s">
        <v>42</v>
      </c>
      <c r="I505" s="2" t="s">
        <v>43</v>
      </c>
      <c r="J505" s="111">
        <v>512724.28996642696</v>
      </c>
      <c r="K505" s="109"/>
    </row>
    <row r="506" spans="1:11">
      <c r="A506" s="2" t="s">
        <v>63</v>
      </c>
      <c r="B506" s="2" t="s">
        <v>38</v>
      </c>
      <c r="C506" s="2" t="s">
        <v>39</v>
      </c>
      <c r="D506" s="107">
        <v>41791</v>
      </c>
      <c r="E506" s="108">
        <f t="shared" si="10"/>
        <v>6</v>
      </c>
      <c r="F506" s="108" t="s">
        <v>40</v>
      </c>
      <c r="G506" s="2" t="s">
        <v>45</v>
      </c>
      <c r="H506" s="2" t="s">
        <v>42</v>
      </c>
      <c r="I506" s="2" t="s">
        <v>43</v>
      </c>
      <c r="J506" s="111">
        <v>505076.6478049407</v>
      </c>
      <c r="K506" s="109"/>
    </row>
    <row r="507" spans="1:11">
      <c r="A507" s="2" t="s">
        <v>63</v>
      </c>
      <c r="B507" s="2" t="s">
        <v>38</v>
      </c>
      <c r="C507" s="2" t="s">
        <v>39</v>
      </c>
      <c r="D507" s="107">
        <v>41456</v>
      </c>
      <c r="E507" s="108">
        <f t="shared" si="10"/>
        <v>7</v>
      </c>
      <c r="F507" s="108" t="s">
        <v>40</v>
      </c>
      <c r="G507" s="2" t="s">
        <v>45</v>
      </c>
      <c r="H507" s="2" t="s">
        <v>44</v>
      </c>
      <c r="I507" s="2" t="s">
        <v>43</v>
      </c>
      <c r="J507" s="111">
        <v>951843.45208066003</v>
      </c>
      <c r="K507" s="109"/>
    </row>
    <row r="508" spans="1:11">
      <c r="A508" s="2" t="s">
        <v>63</v>
      </c>
      <c r="B508" s="2" t="s">
        <v>38</v>
      </c>
      <c r="C508" s="2" t="s">
        <v>39</v>
      </c>
      <c r="D508" s="107">
        <v>41487</v>
      </c>
      <c r="E508" s="108">
        <f t="shared" si="10"/>
        <v>8</v>
      </c>
      <c r="F508" s="108" t="s">
        <v>40</v>
      </c>
      <c r="G508" s="2" t="s">
        <v>45</v>
      </c>
      <c r="H508" s="2" t="s">
        <v>44</v>
      </c>
      <c r="I508" s="2" t="s">
        <v>43</v>
      </c>
      <c r="J508" s="111">
        <v>948078.62865493121</v>
      </c>
      <c r="K508" s="109"/>
    </row>
    <row r="509" spans="1:11">
      <c r="A509" s="2" t="s">
        <v>63</v>
      </c>
      <c r="B509" s="2" t="s">
        <v>38</v>
      </c>
      <c r="C509" s="2" t="s">
        <v>39</v>
      </c>
      <c r="D509" s="107">
        <v>41518</v>
      </c>
      <c r="E509" s="108">
        <f t="shared" si="10"/>
        <v>9</v>
      </c>
      <c r="F509" s="108" t="s">
        <v>40</v>
      </c>
      <c r="G509" s="2" t="s">
        <v>45</v>
      </c>
      <c r="H509" s="2" t="s">
        <v>44</v>
      </c>
      <c r="I509" s="2" t="s">
        <v>43</v>
      </c>
      <c r="J509" s="111">
        <v>839638.14718028437</v>
      </c>
      <c r="K509" s="109"/>
    </row>
    <row r="510" spans="1:11">
      <c r="A510" s="2" t="s">
        <v>63</v>
      </c>
      <c r="B510" s="2" t="s">
        <v>38</v>
      </c>
      <c r="C510" s="2" t="s">
        <v>39</v>
      </c>
      <c r="D510" s="107">
        <v>41548</v>
      </c>
      <c r="E510" s="108">
        <f t="shared" si="10"/>
        <v>10</v>
      </c>
      <c r="F510" s="108" t="s">
        <v>40</v>
      </c>
      <c r="G510" s="2" t="s">
        <v>45</v>
      </c>
      <c r="H510" s="2" t="s">
        <v>44</v>
      </c>
      <c r="I510" s="2" t="s">
        <v>43</v>
      </c>
      <c r="J510" s="111">
        <v>837761.61547412642</v>
      </c>
      <c r="K510" s="109"/>
    </row>
    <row r="511" spans="1:11">
      <c r="A511" s="2" t="s">
        <v>63</v>
      </c>
      <c r="B511" s="2" t="s">
        <v>38</v>
      </c>
      <c r="C511" s="2" t="s">
        <v>39</v>
      </c>
      <c r="D511" s="107">
        <v>41579</v>
      </c>
      <c r="E511" s="108">
        <f t="shared" si="10"/>
        <v>11</v>
      </c>
      <c r="F511" s="108" t="s">
        <v>40</v>
      </c>
      <c r="G511" s="2" t="s">
        <v>45</v>
      </c>
      <c r="H511" s="2" t="s">
        <v>44</v>
      </c>
      <c r="I511" s="2" t="s">
        <v>43</v>
      </c>
      <c r="J511" s="111">
        <v>825905.84054225881</v>
      </c>
      <c r="K511" s="109"/>
    </row>
    <row r="512" spans="1:11">
      <c r="A512" s="2" t="s">
        <v>63</v>
      </c>
      <c r="B512" s="2" t="s">
        <v>38</v>
      </c>
      <c r="C512" s="2" t="s">
        <v>39</v>
      </c>
      <c r="D512" s="107">
        <v>41609</v>
      </c>
      <c r="E512" s="108">
        <f t="shared" si="10"/>
        <v>12</v>
      </c>
      <c r="F512" s="108" t="s">
        <v>40</v>
      </c>
      <c r="G512" s="2" t="s">
        <v>45</v>
      </c>
      <c r="H512" s="2" t="s">
        <v>44</v>
      </c>
      <c r="I512" s="2" t="s">
        <v>43</v>
      </c>
      <c r="J512" s="111">
        <v>862303.26656136638</v>
      </c>
      <c r="K512" s="109"/>
    </row>
    <row r="513" spans="1:11">
      <c r="A513" s="2" t="s">
        <v>63</v>
      </c>
      <c r="B513" s="2" t="s">
        <v>38</v>
      </c>
      <c r="C513" s="2" t="s">
        <v>39</v>
      </c>
      <c r="D513" s="107">
        <v>41640</v>
      </c>
      <c r="E513" s="108">
        <f t="shared" si="10"/>
        <v>1</v>
      </c>
      <c r="F513" s="108" t="s">
        <v>40</v>
      </c>
      <c r="G513" s="2" t="s">
        <v>45</v>
      </c>
      <c r="H513" s="2" t="s">
        <v>44</v>
      </c>
      <c r="I513" s="2" t="s">
        <v>43</v>
      </c>
      <c r="J513" s="111">
        <v>1253846.7036352013</v>
      </c>
      <c r="K513" s="109"/>
    </row>
    <row r="514" spans="1:11">
      <c r="A514" s="2" t="s">
        <v>63</v>
      </c>
      <c r="B514" s="2" t="s">
        <v>38</v>
      </c>
      <c r="C514" s="2" t="s">
        <v>39</v>
      </c>
      <c r="D514" s="107">
        <v>41671</v>
      </c>
      <c r="E514" s="108">
        <f t="shared" si="10"/>
        <v>2</v>
      </c>
      <c r="F514" s="108" t="s">
        <v>40</v>
      </c>
      <c r="G514" s="2" t="s">
        <v>45</v>
      </c>
      <c r="H514" s="2" t="s">
        <v>44</v>
      </c>
      <c r="I514" s="2" t="s">
        <v>43</v>
      </c>
      <c r="J514" s="111">
        <v>1118819.7752297593</v>
      </c>
      <c r="K514" s="109"/>
    </row>
    <row r="515" spans="1:11">
      <c r="A515" s="2" t="s">
        <v>63</v>
      </c>
      <c r="B515" s="2" t="s">
        <v>38</v>
      </c>
      <c r="C515" s="2" t="s">
        <v>39</v>
      </c>
      <c r="D515" s="107">
        <v>41699</v>
      </c>
      <c r="E515" s="108">
        <f t="shared" si="10"/>
        <v>3</v>
      </c>
      <c r="F515" s="108" t="s">
        <v>40</v>
      </c>
      <c r="G515" s="2" t="s">
        <v>45</v>
      </c>
      <c r="H515" s="2" t="s">
        <v>44</v>
      </c>
      <c r="I515" s="2" t="s">
        <v>43</v>
      </c>
      <c r="J515" s="111">
        <v>1243211.3255661349</v>
      </c>
      <c r="K515" s="109"/>
    </row>
    <row r="516" spans="1:11">
      <c r="A516" s="2" t="s">
        <v>63</v>
      </c>
      <c r="B516" s="2" t="s">
        <v>38</v>
      </c>
      <c r="C516" s="2" t="s">
        <v>39</v>
      </c>
      <c r="D516" s="107">
        <v>41730</v>
      </c>
      <c r="E516" s="108">
        <f t="shared" si="10"/>
        <v>4</v>
      </c>
      <c r="F516" s="108" t="s">
        <v>40</v>
      </c>
      <c r="G516" s="2" t="s">
        <v>45</v>
      </c>
      <c r="H516" s="2" t="s">
        <v>44</v>
      </c>
      <c r="I516" s="2" t="s">
        <v>43</v>
      </c>
      <c r="J516" s="111">
        <v>873553.17312709882</v>
      </c>
      <c r="K516" s="109"/>
    </row>
    <row r="517" spans="1:11">
      <c r="A517" s="2" t="s">
        <v>63</v>
      </c>
      <c r="B517" s="2" t="s">
        <v>38</v>
      </c>
      <c r="C517" s="2" t="s">
        <v>39</v>
      </c>
      <c r="D517" s="107">
        <v>41760</v>
      </c>
      <c r="E517" s="108">
        <f t="shared" si="10"/>
        <v>5</v>
      </c>
      <c r="F517" s="108" t="s">
        <v>40</v>
      </c>
      <c r="G517" s="2" t="s">
        <v>45</v>
      </c>
      <c r="H517" s="2" t="s">
        <v>44</v>
      </c>
      <c r="I517" s="2" t="s">
        <v>43</v>
      </c>
      <c r="J517" s="111">
        <v>904225.09532840759</v>
      </c>
      <c r="K517" s="109"/>
    </row>
    <row r="518" spans="1:11">
      <c r="A518" s="2" t="s">
        <v>63</v>
      </c>
      <c r="B518" s="2" t="s">
        <v>38</v>
      </c>
      <c r="C518" s="2" t="s">
        <v>39</v>
      </c>
      <c r="D518" s="107">
        <v>41791</v>
      </c>
      <c r="E518" s="108">
        <f t="shared" si="10"/>
        <v>6</v>
      </c>
      <c r="F518" s="108" t="s">
        <v>40</v>
      </c>
      <c r="G518" s="2" t="s">
        <v>45</v>
      </c>
      <c r="H518" s="2" t="s">
        <v>44</v>
      </c>
      <c r="I518" s="2" t="s">
        <v>43</v>
      </c>
      <c r="J518" s="111">
        <v>871415.10053497902</v>
      </c>
      <c r="K518" s="109"/>
    </row>
    <row r="519" spans="1:11">
      <c r="A519" s="2" t="s">
        <v>63</v>
      </c>
      <c r="B519" s="2" t="s">
        <v>38</v>
      </c>
      <c r="C519" s="2" t="s">
        <v>39</v>
      </c>
      <c r="D519" s="107">
        <v>41456</v>
      </c>
      <c r="E519" s="108">
        <f t="shared" si="10"/>
        <v>7</v>
      </c>
      <c r="F519" s="108" t="s">
        <v>40</v>
      </c>
      <c r="G519" s="2" t="s">
        <v>46</v>
      </c>
      <c r="H519" s="2" t="s">
        <v>42</v>
      </c>
      <c r="I519" s="2" t="s">
        <v>43</v>
      </c>
      <c r="J519" s="111">
        <v>1297406.74054068</v>
      </c>
      <c r="K519" s="109"/>
    </row>
    <row r="520" spans="1:11">
      <c r="A520" s="2" t="s">
        <v>63</v>
      </c>
      <c r="B520" s="2" t="s">
        <v>38</v>
      </c>
      <c r="C520" s="2" t="s">
        <v>39</v>
      </c>
      <c r="D520" s="107">
        <v>41487</v>
      </c>
      <c r="E520" s="108">
        <f t="shared" si="10"/>
        <v>8</v>
      </c>
      <c r="F520" s="108" t="s">
        <v>40</v>
      </c>
      <c r="G520" s="2" t="s">
        <v>46</v>
      </c>
      <c r="H520" s="2" t="s">
        <v>42</v>
      </c>
      <c r="I520" s="2" t="s">
        <v>43</v>
      </c>
      <c r="J520" s="111">
        <v>1246732.403197204</v>
      </c>
      <c r="K520" s="109"/>
    </row>
    <row r="521" spans="1:11">
      <c r="A521" s="2" t="s">
        <v>63</v>
      </c>
      <c r="B521" s="2" t="s">
        <v>38</v>
      </c>
      <c r="C521" s="2" t="s">
        <v>39</v>
      </c>
      <c r="D521" s="107">
        <v>41518</v>
      </c>
      <c r="E521" s="108">
        <f t="shared" si="10"/>
        <v>9</v>
      </c>
      <c r="F521" s="108" t="s">
        <v>40</v>
      </c>
      <c r="G521" s="2" t="s">
        <v>46</v>
      </c>
      <c r="H521" s="2" t="s">
        <v>42</v>
      </c>
      <c r="I521" s="2" t="s">
        <v>43</v>
      </c>
      <c r="J521" s="111">
        <v>1261003.9380338399</v>
      </c>
      <c r="K521" s="109"/>
    </row>
    <row r="522" spans="1:11">
      <c r="A522" s="2" t="s">
        <v>63</v>
      </c>
      <c r="B522" s="2" t="s">
        <v>38</v>
      </c>
      <c r="C522" s="2" t="s">
        <v>39</v>
      </c>
      <c r="D522" s="107">
        <v>41548</v>
      </c>
      <c r="E522" s="108">
        <f t="shared" si="10"/>
        <v>10</v>
      </c>
      <c r="F522" s="108" t="s">
        <v>40</v>
      </c>
      <c r="G522" s="2" t="s">
        <v>46</v>
      </c>
      <c r="H522" s="2" t="s">
        <v>42</v>
      </c>
      <c r="I522" s="2" t="s">
        <v>43</v>
      </c>
      <c r="J522" s="111">
        <v>1179821.26796688</v>
      </c>
      <c r="K522" s="109"/>
    </row>
    <row r="523" spans="1:11">
      <c r="A523" s="2" t="s">
        <v>63</v>
      </c>
      <c r="B523" s="2" t="s">
        <v>38</v>
      </c>
      <c r="C523" s="2" t="s">
        <v>39</v>
      </c>
      <c r="D523" s="107">
        <v>41579</v>
      </c>
      <c r="E523" s="108">
        <f t="shared" si="10"/>
        <v>11</v>
      </c>
      <c r="F523" s="108" t="s">
        <v>40</v>
      </c>
      <c r="G523" s="2" t="s">
        <v>46</v>
      </c>
      <c r="H523" s="2" t="s">
        <v>42</v>
      </c>
      <c r="I523" s="2" t="s">
        <v>43</v>
      </c>
      <c r="J523" s="111">
        <v>1225043.3422285519</v>
      </c>
      <c r="K523" s="109"/>
    </row>
    <row r="524" spans="1:11">
      <c r="A524" s="2" t="s">
        <v>63</v>
      </c>
      <c r="B524" s="2" t="s">
        <v>38</v>
      </c>
      <c r="C524" s="2" t="s">
        <v>39</v>
      </c>
      <c r="D524" s="107">
        <v>41609</v>
      </c>
      <c r="E524" s="108">
        <f t="shared" si="10"/>
        <v>12</v>
      </c>
      <c r="F524" s="108" t="s">
        <v>40</v>
      </c>
      <c r="G524" s="2" t="s">
        <v>46</v>
      </c>
      <c r="H524" s="2" t="s">
        <v>42</v>
      </c>
      <c r="I524" s="2" t="s">
        <v>43</v>
      </c>
      <c r="J524" s="111">
        <v>1129962.8956686843</v>
      </c>
      <c r="K524" s="109"/>
    </row>
    <row r="525" spans="1:11">
      <c r="A525" s="2" t="s">
        <v>63</v>
      </c>
      <c r="B525" s="2" t="s">
        <v>38</v>
      </c>
      <c r="C525" s="2" t="s">
        <v>39</v>
      </c>
      <c r="D525" s="107">
        <v>41640</v>
      </c>
      <c r="E525" s="108">
        <f t="shared" si="10"/>
        <v>1</v>
      </c>
      <c r="F525" s="108" t="s">
        <v>40</v>
      </c>
      <c r="G525" s="2" t="s">
        <v>46</v>
      </c>
      <c r="H525" s="2" t="s">
        <v>42</v>
      </c>
      <c r="I525" s="2" t="s">
        <v>43</v>
      </c>
      <c r="J525" s="111">
        <v>1834971.6304940018</v>
      </c>
      <c r="K525" s="109"/>
    </row>
    <row r="526" spans="1:11">
      <c r="A526" s="2" t="s">
        <v>63</v>
      </c>
      <c r="B526" s="2" t="s">
        <v>38</v>
      </c>
      <c r="C526" s="2" t="s">
        <v>39</v>
      </c>
      <c r="D526" s="107">
        <v>41671</v>
      </c>
      <c r="E526" s="108">
        <f t="shared" si="10"/>
        <v>2</v>
      </c>
      <c r="F526" s="108" t="s">
        <v>40</v>
      </c>
      <c r="G526" s="2" t="s">
        <v>46</v>
      </c>
      <c r="H526" s="2" t="s">
        <v>42</v>
      </c>
      <c r="I526" s="2" t="s">
        <v>43</v>
      </c>
      <c r="J526" s="111">
        <v>1482921.3921540482</v>
      </c>
      <c r="K526" s="109"/>
    </row>
    <row r="527" spans="1:11">
      <c r="A527" s="2" t="s">
        <v>63</v>
      </c>
      <c r="B527" s="2" t="s">
        <v>38</v>
      </c>
      <c r="C527" s="2" t="s">
        <v>39</v>
      </c>
      <c r="D527" s="107">
        <v>41699</v>
      </c>
      <c r="E527" s="108">
        <f t="shared" si="10"/>
        <v>3</v>
      </c>
      <c r="F527" s="108" t="s">
        <v>40</v>
      </c>
      <c r="G527" s="2" t="s">
        <v>46</v>
      </c>
      <c r="H527" s="2" t="s">
        <v>42</v>
      </c>
      <c r="I527" s="2" t="s">
        <v>43</v>
      </c>
      <c r="J527" s="111">
        <v>1660344.4743205321</v>
      </c>
      <c r="K527" s="109"/>
    </row>
    <row r="528" spans="1:11">
      <c r="A528" s="2" t="s">
        <v>63</v>
      </c>
      <c r="B528" s="2" t="s">
        <v>38</v>
      </c>
      <c r="C528" s="2" t="s">
        <v>39</v>
      </c>
      <c r="D528" s="107">
        <v>41730</v>
      </c>
      <c r="E528" s="108">
        <f t="shared" si="10"/>
        <v>4</v>
      </c>
      <c r="F528" s="108" t="s">
        <v>40</v>
      </c>
      <c r="G528" s="2" t="s">
        <v>46</v>
      </c>
      <c r="H528" s="2" t="s">
        <v>42</v>
      </c>
      <c r="I528" s="2" t="s">
        <v>43</v>
      </c>
      <c r="J528" s="111">
        <v>1113082.4783076462</v>
      </c>
      <c r="K528" s="109"/>
    </row>
    <row r="529" spans="1:11">
      <c r="A529" s="2" t="s">
        <v>63</v>
      </c>
      <c r="B529" s="2" t="s">
        <v>38</v>
      </c>
      <c r="C529" s="2" t="s">
        <v>39</v>
      </c>
      <c r="D529" s="107">
        <v>41760</v>
      </c>
      <c r="E529" s="108">
        <f t="shared" si="10"/>
        <v>5</v>
      </c>
      <c r="F529" s="108" t="s">
        <v>40</v>
      </c>
      <c r="G529" s="2" t="s">
        <v>46</v>
      </c>
      <c r="H529" s="2" t="s">
        <v>42</v>
      </c>
      <c r="I529" s="2" t="s">
        <v>43</v>
      </c>
      <c r="J529" s="111">
        <v>1161768.9546225839</v>
      </c>
      <c r="K529" s="109"/>
    </row>
    <row r="530" spans="1:11">
      <c r="A530" s="2" t="s">
        <v>63</v>
      </c>
      <c r="B530" s="2" t="s">
        <v>38</v>
      </c>
      <c r="C530" s="2" t="s">
        <v>39</v>
      </c>
      <c r="D530" s="107">
        <v>41791</v>
      </c>
      <c r="E530" s="108">
        <f t="shared" si="10"/>
        <v>6</v>
      </c>
      <c r="F530" s="108" t="s">
        <v>40</v>
      </c>
      <c r="G530" s="2" t="s">
        <v>46</v>
      </c>
      <c r="H530" s="2" t="s">
        <v>42</v>
      </c>
      <c r="I530" s="2" t="s">
        <v>43</v>
      </c>
      <c r="J530" s="111">
        <v>1224249.1339697081</v>
      </c>
      <c r="K530" s="109"/>
    </row>
    <row r="531" spans="1:11">
      <c r="A531" s="2" t="s">
        <v>63</v>
      </c>
      <c r="B531" s="2" t="s">
        <v>38</v>
      </c>
      <c r="C531" s="2" t="s">
        <v>47</v>
      </c>
      <c r="D531" s="107">
        <v>41456</v>
      </c>
      <c r="E531" s="108">
        <f>MONTH(D531)</f>
        <v>7</v>
      </c>
      <c r="F531" s="108" t="s">
        <v>40</v>
      </c>
      <c r="G531" s="2" t="s">
        <v>41</v>
      </c>
      <c r="H531" s="2" t="s">
        <v>42</v>
      </c>
      <c r="I531" s="2" t="s">
        <v>43</v>
      </c>
      <c r="J531" s="111">
        <v>2439885.8439482502</v>
      </c>
      <c r="K531" s="109"/>
    </row>
    <row r="532" spans="1:11">
      <c r="A532" s="2" t="s">
        <v>63</v>
      </c>
      <c r="B532" s="2" t="s">
        <v>38</v>
      </c>
      <c r="C532" s="2" t="s">
        <v>47</v>
      </c>
      <c r="D532" s="107">
        <v>41487</v>
      </c>
      <c r="E532" s="108">
        <f t="shared" ref="E532:E590" si="11">MONTH(D532)</f>
        <v>8</v>
      </c>
      <c r="F532" s="108" t="s">
        <v>40</v>
      </c>
      <c r="G532" s="2" t="s">
        <v>41</v>
      </c>
      <c r="H532" s="2" t="s">
        <v>42</v>
      </c>
      <c r="I532" s="2" t="s">
        <v>43</v>
      </c>
      <c r="J532" s="111">
        <v>2069958.7336024998</v>
      </c>
      <c r="K532" s="109"/>
    </row>
    <row r="533" spans="1:11">
      <c r="A533" s="2" t="s">
        <v>63</v>
      </c>
      <c r="B533" s="2" t="s">
        <v>38</v>
      </c>
      <c r="C533" s="2" t="s">
        <v>47</v>
      </c>
      <c r="D533" s="107">
        <v>41518</v>
      </c>
      <c r="E533" s="108">
        <f t="shared" si="11"/>
        <v>9</v>
      </c>
      <c r="F533" s="108" t="s">
        <v>40</v>
      </c>
      <c r="G533" s="2" t="s">
        <v>41</v>
      </c>
      <c r="H533" s="2" t="s">
        <v>42</v>
      </c>
      <c r="I533" s="2" t="s">
        <v>43</v>
      </c>
      <c r="J533" s="111">
        <v>2209497.7676836252</v>
      </c>
      <c r="K533" s="109"/>
    </row>
    <row r="534" spans="1:11">
      <c r="A534" s="2" t="s">
        <v>63</v>
      </c>
      <c r="B534" s="2" t="s">
        <v>38</v>
      </c>
      <c r="C534" s="2" t="s">
        <v>47</v>
      </c>
      <c r="D534" s="107">
        <v>41548</v>
      </c>
      <c r="E534" s="108">
        <f t="shared" si="11"/>
        <v>10</v>
      </c>
      <c r="F534" s="108" t="s">
        <v>40</v>
      </c>
      <c r="G534" s="2" t="s">
        <v>41</v>
      </c>
      <c r="H534" s="2" t="s">
        <v>42</v>
      </c>
      <c r="I534" s="2" t="s">
        <v>43</v>
      </c>
      <c r="J534" s="111">
        <v>2131961.0649809996</v>
      </c>
      <c r="K534" s="109"/>
    </row>
    <row r="535" spans="1:11">
      <c r="A535" s="2" t="s">
        <v>63</v>
      </c>
      <c r="B535" s="2" t="s">
        <v>38</v>
      </c>
      <c r="C535" s="2" t="s">
        <v>47</v>
      </c>
      <c r="D535" s="107">
        <v>41579</v>
      </c>
      <c r="E535" s="108">
        <f t="shared" si="11"/>
        <v>11</v>
      </c>
      <c r="F535" s="108" t="s">
        <v>40</v>
      </c>
      <c r="G535" s="2" t="s">
        <v>41</v>
      </c>
      <c r="H535" s="2" t="s">
        <v>42</v>
      </c>
      <c r="I535" s="2" t="s">
        <v>43</v>
      </c>
      <c r="J535" s="111">
        <v>1933724.25794625</v>
      </c>
      <c r="K535" s="109"/>
    </row>
    <row r="536" spans="1:11">
      <c r="A536" s="2" t="s">
        <v>63</v>
      </c>
      <c r="B536" s="2" t="s">
        <v>38</v>
      </c>
      <c r="C536" s="2" t="s">
        <v>47</v>
      </c>
      <c r="D536" s="107">
        <v>41609</v>
      </c>
      <c r="E536" s="108">
        <f t="shared" si="11"/>
        <v>12</v>
      </c>
      <c r="F536" s="108" t="s">
        <v>40</v>
      </c>
      <c r="G536" s="2" t="s">
        <v>41</v>
      </c>
      <c r="H536" s="2" t="s">
        <v>42</v>
      </c>
      <c r="I536" s="2" t="s">
        <v>43</v>
      </c>
      <c r="J536" s="111">
        <v>2147472.275895</v>
      </c>
      <c r="K536" s="109"/>
    </row>
    <row r="537" spans="1:11">
      <c r="A537" s="2" t="s">
        <v>63</v>
      </c>
      <c r="B537" s="2" t="s">
        <v>38</v>
      </c>
      <c r="C537" s="2" t="s">
        <v>47</v>
      </c>
      <c r="D537" s="107">
        <v>41640</v>
      </c>
      <c r="E537" s="108">
        <f t="shared" si="11"/>
        <v>1</v>
      </c>
      <c r="F537" s="108" t="s">
        <v>40</v>
      </c>
      <c r="G537" s="2" t="s">
        <v>41</v>
      </c>
      <c r="H537" s="2" t="s">
        <v>42</v>
      </c>
      <c r="I537" s="2" t="s">
        <v>43</v>
      </c>
      <c r="J537" s="111">
        <v>2981782.90809</v>
      </c>
      <c r="K537" s="109"/>
    </row>
    <row r="538" spans="1:11">
      <c r="A538" s="2" t="s">
        <v>63</v>
      </c>
      <c r="B538" s="2" t="s">
        <v>38</v>
      </c>
      <c r="C538" s="2" t="s">
        <v>47</v>
      </c>
      <c r="D538" s="107">
        <v>41671</v>
      </c>
      <c r="E538" s="108">
        <f t="shared" si="11"/>
        <v>2</v>
      </c>
      <c r="F538" s="108" t="s">
        <v>40</v>
      </c>
      <c r="G538" s="2" t="s">
        <v>41</v>
      </c>
      <c r="H538" s="2" t="s">
        <v>42</v>
      </c>
      <c r="I538" s="2" t="s">
        <v>43</v>
      </c>
      <c r="J538" s="111">
        <v>2090550.4084649999</v>
      </c>
      <c r="K538" s="109"/>
    </row>
    <row r="539" spans="1:11">
      <c r="A539" s="2" t="s">
        <v>63</v>
      </c>
      <c r="B539" s="2" t="s">
        <v>38</v>
      </c>
      <c r="C539" s="2" t="s">
        <v>47</v>
      </c>
      <c r="D539" s="107">
        <v>41699</v>
      </c>
      <c r="E539" s="108">
        <f t="shared" si="11"/>
        <v>3</v>
      </c>
      <c r="F539" s="108" t="s">
        <v>40</v>
      </c>
      <c r="G539" s="2" t="s">
        <v>41</v>
      </c>
      <c r="H539" s="2" t="s">
        <v>42</v>
      </c>
      <c r="I539" s="2" t="s">
        <v>43</v>
      </c>
      <c r="J539" s="111">
        <v>2633205.7530198749</v>
      </c>
      <c r="K539" s="109"/>
    </row>
    <row r="540" spans="1:11">
      <c r="A540" s="2" t="s">
        <v>63</v>
      </c>
      <c r="B540" s="2" t="s">
        <v>38</v>
      </c>
      <c r="C540" s="2" t="s">
        <v>47</v>
      </c>
      <c r="D540" s="107">
        <v>41730</v>
      </c>
      <c r="E540" s="108">
        <f t="shared" si="11"/>
        <v>4</v>
      </c>
      <c r="F540" s="108" t="s">
        <v>40</v>
      </c>
      <c r="G540" s="2" t="s">
        <v>41</v>
      </c>
      <c r="H540" s="2" t="s">
        <v>42</v>
      </c>
      <c r="I540" s="2" t="s">
        <v>43</v>
      </c>
      <c r="J540" s="111">
        <v>2356889.5272892499</v>
      </c>
      <c r="K540" s="109"/>
    </row>
    <row r="541" spans="1:11">
      <c r="A541" s="2" t="s">
        <v>63</v>
      </c>
      <c r="B541" s="2" t="s">
        <v>38</v>
      </c>
      <c r="C541" s="2" t="s">
        <v>47</v>
      </c>
      <c r="D541" s="107">
        <v>41760</v>
      </c>
      <c r="E541" s="108">
        <f t="shared" si="11"/>
        <v>5</v>
      </c>
      <c r="F541" s="108" t="s">
        <v>40</v>
      </c>
      <c r="G541" s="2" t="s">
        <v>41</v>
      </c>
      <c r="H541" s="2" t="s">
        <v>42</v>
      </c>
      <c r="I541" s="2" t="s">
        <v>43</v>
      </c>
      <c r="J541" s="111">
        <v>2084390.0351099998</v>
      </c>
      <c r="K541" s="109"/>
    </row>
    <row r="542" spans="1:11">
      <c r="A542" s="2" t="s">
        <v>63</v>
      </c>
      <c r="B542" s="2" t="s">
        <v>38</v>
      </c>
      <c r="C542" s="2" t="s">
        <v>47</v>
      </c>
      <c r="D542" s="107">
        <v>41791</v>
      </c>
      <c r="E542" s="108">
        <f t="shared" si="11"/>
        <v>6</v>
      </c>
      <c r="F542" s="108" t="s">
        <v>40</v>
      </c>
      <c r="G542" s="2" t="s">
        <v>41</v>
      </c>
      <c r="H542" s="2" t="s">
        <v>42</v>
      </c>
      <c r="I542" s="2" t="s">
        <v>43</v>
      </c>
      <c r="J542" s="111">
        <v>2138384.6289562499</v>
      </c>
      <c r="K542" s="109"/>
    </row>
    <row r="543" spans="1:11">
      <c r="A543" s="2" t="s">
        <v>63</v>
      </c>
      <c r="B543" s="2" t="s">
        <v>38</v>
      </c>
      <c r="C543" s="2" t="s">
        <v>47</v>
      </c>
      <c r="D543" s="107">
        <v>41456</v>
      </c>
      <c r="E543" s="108">
        <f t="shared" si="11"/>
        <v>7</v>
      </c>
      <c r="F543" s="108" t="s">
        <v>40</v>
      </c>
      <c r="G543" s="2" t="s">
        <v>41</v>
      </c>
      <c r="H543" s="2" t="s">
        <v>44</v>
      </c>
      <c r="I543" s="2" t="s">
        <v>43</v>
      </c>
      <c r="J543" s="111">
        <v>5139211.1177422497</v>
      </c>
      <c r="K543" s="109"/>
    </row>
    <row r="544" spans="1:11">
      <c r="A544" s="2" t="s">
        <v>63</v>
      </c>
      <c r="B544" s="2" t="s">
        <v>38</v>
      </c>
      <c r="C544" s="2" t="s">
        <v>47</v>
      </c>
      <c r="D544" s="107">
        <v>41487</v>
      </c>
      <c r="E544" s="108">
        <f t="shared" si="11"/>
        <v>8</v>
      </c>
      <c r="F544" s="108" t="s">
        <v>40</v>
      </c>
      <c r="G544" s="2" t="s">
        <v>41</v>
      </c>
      <c r="H544" s="2" t="s">
        <v>44</v>
      </c>
      <c r="I544" s="2" t="s">
        <v>43</v>
      </c>
      <c r="J544" s="111">
        <v>3946004.6255270001</v>
      </c>
      <c r="K544" s="109"/>
    </row>
    <row r="545" spans="1:11">
      <c r="A545" s="2" t="s">
        <v>63</v>
      </c>
      <c r="B545" s="2" t="s">
        <v>38</v>
      </c>
      <c r="C545" s="2" t="s">
        <v>47</v>
      </c>
      <c r="D545" s="107">
        <v>41518</v>
      </c>
      <c r="E545" s="108">
        <f t="shared" si="11"/>
        <v>9</v>
      </c>
      <c r="F545" s="108" t="s">
        <v>40</v>
      </c>
      <c r="G545" s="2" t="s">
        <v>41</v>
      </c>
      <c r="H545" s="2" t="s">
        <v>44</v>
      </c>
      <c r="I545" s="2" t="s">
        <v>43</v>
      </c>
      <c r="J545" s="111">
        <v>4346383.9848317504</v>
      </c>
      <c r="K545" s="109"/>
    </row>
    <row r="546" spans="1:11">
      <c r="A546" s="2" t="s">
        <v>63</v>
      </c>
      <c r="B546" s="2" t="s">
        <v>38</v>
      </c>
      <c r="C546" s="2" t="s">
        <v>47</v>
      </c>
      <c r="D546" s="107">
        <v>41548</v>
      </c>
      <c r="E546" s="108">
        <f t="shared" si="11"/>
        <v>10</v>
      </c>
      <c r="F546" s="108" t="s">
        <v>40</v>
      </c>
      <c r="G546" s="2" t="s">
        <v>41</v>
      </c>
      <c r="H546" s="2" t="s">
        <v>44</v>
      </c>
      <c r="I546" s="2" t="s">
        <v>43</v>
      </c>
      <c r="J546" s="111">
        <v>4282440.7928499999</v>
      </c>
      <c r="K546" s="109"/>
    </row>
    <row r="547" spans="1:11">
      <c r="A547" s="2" t="s">
        <v>63</v>
      </c>
      <c r="B547" s="2" t="s">
        <v>38</v>
      </c>
      <c r="C547" s="2" t="s">
        <v>47</v>
      </c>
      <c r="D547" s="107">
        <v>41579</v>
      </c>
      <c r="E547" s="108">
        <f t="shared" si="11"/>
        <v>11</v>
      </c>
      <c r="F547" s="108" t="s">
        <v>40</v>
      </c>
      <c r="G547" s="2" t="s">
        <v>41</v>
      </c>
      <c r="H547" s="2" t="s">
        <v>44</v>
      </c>
      <c r="I547" s="2" t="s">
        <v>43</v>
      </c>
      <c r="J547" s="111">
        <v>4041128.2704065</v>
      </c>
      <c r="K547" s="109"/>
    </row>
    <row r="548" spans="1:11">
      <c r="A548" s="2" t="s">
        <v>63</v>
      </c>
      <c r="B548" s="2" t="s">
        <v>38</v>
      </c>
      <c r="C548" s="2" t="s">
        <v>47</v>
      </c>
      <c r="D548" s="107">
        <v>41609</v>
      </c>
      <c r="E548" s="108">
        <f t="shared" si="11"/>
        <v>12</v>
      </c>
      <c r="F548" s="108" t="s">
        <v>40</v>
      </c>
      <c r="G548" s="2" t="s">
        <v>41</v>
      </c>
      <c r="H548" s="2" t="s">
        <v>44</v>
      </c>
      <c r="I548" s="2" t="s">
        <v>43</v>
      </c>
      <c r="J548" s="111">
        <v>4489049.242656</v>
      </c>
      <c r="K548" s="109"/>
    </row>
    <row r="549" spans="1:11">
      <c r="A549" s="2" t="s">
        <v>63</v>
      </c>
      <c r="B549" s="2" t="s">
        <v>38</v>
      </c>
      <c r="C549" s="2" t="s">
        <v>47</v>
      </c>
      <c r="D549" s="107">
        <v>41640</v>
      </c>
      <c r="E549" s="108">
        <f t="shared" si="11"/>
        <v>1</v>
      </c>
      <c r="F549" s="108" t="s">
        <v>40</v>
      </c>
      <c r="G549" s="2" t="s">
        <v>41</v>
      </c>
      <c r="H549" s="2" t="s">
        <v>44</v>
      </c>
      <c r="I549" s="2" t="s">
        <v>43</v>
      </c>
      <c r="J549" s="111">
        <v>6198904.3672349993</v>
      </c>
      <c r="K549" s="109"/>
    </row>
    <row r="550" spans="1:11">
      <c r="A550" s="2" t="s">
        <v>63</v>
      </c>
      <c r="B550" s="2" t="s">
        <v>38</v>
      </c>
      <c r="C550" s="2" t="s">
        <v>47</v>
      </c>
      <c r="D550" s="107">
        <v>41671</v>
      </c>
      <c r="E550" s="108">
        <f t="shared" si="11"/>
        <v>2</v>
      </c>
      <c r="F550" s="108" t="s">
        <v>40</v>
      </c>
      <c r="G550" s="2" t="s">
        <v>41</v>
      </c>
      <c r="H550" s="2" t="s">
        <v>44</v>
      </c>
      <c r="I550" s="2" t="s">
        <v>43</v>
      </c>
      <c r="J550" s="111">
        <v>4648888.2965024998</v>
      </c>
      <c r="K550" s="109"/>
    </row>
    <row r="551" spans="1:11">
      <c r="A551" s="2" t="s">
        <v>63</v>
      </c>
      <c r="B551" s="2" t="s">
        <v>38</v>
      </c>
      <c r="C551" s="2" t="s">
        <v>47</v>
      </c>
      <c r="D551" s="107">
        <v>41699</v>
      </c>
      <c r="E551" s="108">
        <f t="shared" si="11"/>
        <v>3</v>
      </c>
      <c r="F551" s="108" t="s">
        <v>40</v>
      </c>
      <c r="G551" s="2" t="s">
        <v>41</v>
      </c>
      <c r="H551" s="2" t="s">
        <v>44</v>
      </c>
      <c r="I551" s="2" t="s">
        <v>43</v>
      </c>
      <c r="J551" s="111">
        <v>5898315.4044952495</v>
      </c>
      <c r="K551" s="109"/>
    </row>
    <row r="552" spans="1:11">
      <c r="A552" s="2" t="s">
        <v>63</v>
      </c>
      <c r="B552" s="2" t="s">
        <v>38</v>
      </c>
      <c r="C552" s="2" t="s">
        <v>47</v>
      </c>
      <c r="D552" s="107">
        <v>41730</v>
      </c>
      <c r="E552" s="108">
        <f t="shared" si="11"/>
        <v>4</v>
      </c>
      <c r="F552" s="108" t="s">
        <v>40</v>
      </c>
      <c r="G552" s="2" t="s">
        <v>41</v>
      </c>
      <c r="H552" s="2" t="s">
        <v>44</v>
      </c>
      <c r="I552" s="2" t="s">
        <v>43</v>
      </c>
      <c r="J552" s="111">
        <v>4664521.8484669998</v>
      </c>
      <c r="K552" s="109"/>
    </row>
    <row r="553" spans="1:11">
      <c r="A553" s="2" t="s">
        <v>63</v>
      </c>
      <c r="B553" s="2" t="s">
        <v>38</v>
      </c>
      <c r="C553" s="2" t="s">
        <v>47</v>
      </c>
      <c r="D553" s="107">
        <v>41760</v>
      </c>
      <c r="E553" s="108">
        <f t="shared" si="11"/>
        <v>5</v>
      </c>
      <c r="F553" s="108" t="s">
        <v>40</v>
      </c>
      <c r="G553" s="2" t="s">
        <v>41</v>
      </c>
      <c r="H553" s="2" t="s">
        <v>44</v>
      </c>
      <c r="I553" s="2" t="s">
        <v>43</v>
      </c>
      <c r="J553" s="111">
        <v>4250449.1534670005</v>
      </c>
      <c r="K553" s="109"/>
    </row>
    <row r="554" spans="1:11">
      <c r="A554" s="2" t="s">
        <v>63</v>
      </c>
      <c r="B554" s="2" t="s">
        <v>38</v>
      </c>
      <c r="C554" s="2" t="s">
        <v>47</v>
      </c>
      <c r="D554" s="107">
        <v>41791</v>
      </c>
      <c r="E554" s="108">
        <f t="shared" si="11"/>
        <v>6</v>
      </c>
      <c r="F554" s="108" t="s">
        <v>40</v>
      </c>
      <c r="G554" s="2" t="s">
        <v>41</v>
      </c>
      <c r="H554" s="2" t="s">
        <v>44</v>
      </c>
      <c r="I554" s="2" t="s">
        <v>43</v>
      </c>
      <c r="J554" s="111">
        <v>4197744.4401284996</v>
      </c>
      <c r="K554" s="109"/>
    </row>
    <row r="555" spans="1:11">
      <c r="A555" s="2" t="s">
        <v>63</v>
      </c>
      <c r="B555" s="2" t="s">
        <v>38</v>
      </c>
      <c r="C555" s="2" t="s">
        <v>47</v>
      </c>
      <c r="D555" s="107">
        <v>41456</v>
      </c>
      <c r="E555" s="108">
        <f t="shared" si="11"/>
        <v>7</v>
      </c>
      <c r="F555" s="108" t="s">
        <v>40</v>
      </c>
      <c r="G555" s="2" t="s">
        <v>45</v>
      </c>
      <c r="H555" s="2" t="s">
        <v>42</v>
      </c>
      <c r="I555" s="2" t="s">
        <v>43</v>
      </c>
      <c r="J555" s="111">
        <v>2126344.3882868001</v>
      </c>
      <c r="K555" s="109"/>
    </row>
    <row r="556" spans="1:11">
      <c r="A556" s="2" t="s">
        <v>63</v>
      </c>
      <c r="B556" s="2" t="s">
        <v>38</v>
      </c>
      <c r="C556" s="2" t="s">
        <v>47</v>
      </c>
      <c r="D556" s="107">
        <v>41487</v>
      </c>
      <c r="E556" s="108">
        <f t="shared" si="11"/>
        <v>8</v>
      </c>
      <c r="F556" s="108" t="s">
        <v>40</v>
      </c>
      <c r="G556" s="2" t="s">
        <v>45</v>
      </c>
      <c r="H556" s="2" t="s">
        <v>42</v>
      </c>
      <c r="I556" s="2" t="s">
        <v>43</v>
      </c>
      <c r="J556" s="111">
        <v>1830310.04721576</v>
      </c>
      <c r="K556" s="109"/>
    </row>
    <row r="557" spans="1:11">
      <c r="A557" s="2" t="s">
        <v>63</v>
      </c>
      <c r="B557" s="2" t="s">
        <v>38</v>
      </c>
      <c r="C557" s="2" t="s">
        <v>47</v>
      </c>
      <c r="D557" s="107">
        <v>41518</v>
      </c>
      <c r="E557" s="108">
        <f t="shared" si="11"/>
        <v>9</v>
      </c>
      <c r="F557" s="108" t="s">
        <v>40</v>
      </c>
      <c r="G557" s="2" t="s">
        <v>45</v>
      </c>
      <c r="H557" s="2" t="s">
        <v>42</v>
      </c>
      <c r="I557" s="2" t="s">
        <v>43</v>
      </c>
      <c r="J557" s="111">
        <v>1932722.2586980001</v>
      </c>
      <c r="K557" s="109"/>
    </row>
    <row r="558" spans="1:11">
      <c r="A558" s="2" t="s">
        <v>63</v>
      </c>
      <c r="B558" s="2" t="s">
        <v>38</v>
      </c>
      <c r="C558" s="2" t="s">
        <v>47</v>
      </c>
      <c r="D558" s="107">
        <v>41548</v>
      </c>
      <c r="E558" s="108">
        <f t="shared" si="11"/>
        <v>10</v>
      </c>
      <c r="F558" s="108" t="s">
        <v>40</v>
      </c>
      <c r="G558" s="2" t="s">
        <v>45</v>
      </c>
      <c r="H558" s="2" t="s">
        <v>42</v>
      </c>
      <c r="I558" s="2" t="s">
        <v>43</v>
      </c>
      <c r="J558" s="111">
        <v>1863347.8597905599</v>
      </c>
      <c r="K558" s="109"/>
    </row>
    <row r="559" spans="1:11">
      <c r="A559" s="2" t="s">
        <v>63</v>
      </c>
      <c r="B559" s="2" t="s">
        <v>38</v>
      </c>
      <c r="C559" s="2" t="s">
        <v>47</v>
      </c>
      <c r="D559" s="107">
        <v>41579</v>
      </c>
      <c r="E559" s="108">
        <f t="shared" si="11"/>
        <v>11</v>
      </c>
      <c r="F559" s="108" t="s">
        <v>40</v>
      </c>
      <c r="G559" s="2" t="s">
        <v>45</v>
      </c>
      <c r="H559" s="2" t="s">
        <v>42</v>
      </c>
      <c r="I559" s="2" t="s">
        <v>43</v>
      </c>
      <c r="J559" s="111">
        <v>1772855.3065638801</v>
      </c>
      <c r="K559" s="109"/>
    </row>
    <row r="560" spans="1:11">
      <c r="A560" s="2" t="s">
        <v>63</v>
      </c>
      <c r="B560" s="2" t="s">
        <v>38</v>
      </c>
      <c r="C560" s="2" t="s">
        <v>47</v>
      </c>
      <c r="D560" s="107">
        <v>41609</v>
      </c>
      <c r="E560" s="108">
        <f t="shared" si="11"/>
        <v>12</v>
      </c>
      <c r="F560" s="108" t="s">
        <v>40</v>
      </c>
      <c r="G560" s="2" t="s">
        <v>45</v>
      </c>
      <c r="H560" s="2" t="s">
        <v>42</v>
      </c>
      <c r="I560" s="2" t="s">
        <v>43</v>
      </c>
      <c r="J560" s="111">
        <v>1900808.01194328</v>
      </c>
      <c r="K560" s="109"/>
    </row>
    <row r="561" spans="1:11">
      <c r="A561" s="2" t="s">
        <v>63</v>
      </c>
      <c r="B561" s="2" t="s">
        <v>38</v>
      </c>
      <c r="C561" s="2" t="s">
        <v>47</v>
      </c>
      <c r="D561" s="107">
        <v>41640</v>
      </c>
      <c r="E561" s="108">
        <f t="shared" si="11"/>
        <v>1</v>
      </c>
      <c r="F561" s="108" t="s">
        <v>40</v>
      </c>
      <c r="G561" s="2" t="s">
        <v>45</v>
      </c>
      <c r="H561" s="2" t="s">
        <v>42</v>
      </c>
      <c r="I561" s="2" t="s">
        <v>43</v>
      </c>
      <c r="J561" s="111">
        <v>2656208.4777756003</v>
      </c>
      <c r="K561" s="109"/>
    </row>
    <row r="562" spans="1:11">
      <c r="A562" s="2" t="s">
        <v>63</v>
      </c>
      <c r="B562" s="2" t="s">
        <v>38</v>
      </c>
      <c r="C562" s="2" t="s">
        <v>47</v>
      </c>
      <c r="D562" s="107">
        <v>41671</v>
      </c>
      <c r="E562" s="108">
        <f t="shared" si="11"/>
        <v>2</v>
      </c>
      <c r="F562" s="108" t="s">
        <v>40</v>
      </c>
      <c r="G562" s="2" t="s">
        <v>45</v>
      </c>
      <c r="H562" s="2" t="s">
        <v>42</v>
      </c>
      <c r="I562" s="2" t="s">
        <v>43</v>
      </c>
      <c r="J562" s="111">
        <v>2616107.4378318004</v>
      </c>
      <c r="K562" s="109"/>
    </row>
    <row r="563" spans="1:11">
      <c r="A563" s="2" t="s">
        <v>63</v>
      </c>
      <c r="B563" s="2" t="s">
        <v>38</v>
      </c>
      <c r="C563" s="2" t="s">
        <v>47</v>
      </c>
      <c r="D563" s="107">
        <v>41699</v>
      </c>
      <c r="E563" s="108">
        <f t="shared" si="11"/>
        <v>3</v>
      </c>
      <c r="F563" s="108" t="s">
        <v>40</v>
      </c>
      <c r="G563" s="2" t="s">
        <v>45</v>
      </c>
      <c r="H563" s="2" t="s">
        <v>42</v>
      </c>
      <c r="I563" s="2" t="s">
        <v>43</v>
      </c>
      <c r="J563" s="111">
        <v>2497537.4048039801</v>
      </c>
      <c r="K563" s="109"/>
    </row>
    <row r="564" spans="1:11">
      <c r="A564" s="2" t="s">
        <v>63</v>
      </c>
      <c r="B564" s="2" t="s">
        <v>38</v>
      </c>
      <c r="C564" s="2" t="s">
        <v>47</v>
      </c>
      <c r="D564" s="107">
        <v>41730</v>
      </c>
      <c r="E564" s="108">
        <f t="shared" si="11"/>
        <v>4</v>
      </c>
      <c r="F564" s="108" t="s">
        <v>40</v>
      </c>
      <c r="G564" s="2" t="s">
        <v>45</v>
      </c>
      <c r="H564" s="2" t="s">
        <v>42</v>
      </c>
      <c r="I564" s="2" t="s">
        <v>43</v>
      </c>
      <c r="J564" s="111">
        <v>1880594.9392397199</v>
      </c>
      <c r="K564" s="109"/>
    </row>
    <row r="565" spans="1:11">
      <c r="A565" s="2" t="s">
        <v>63</v>
      </c>
      <c r="B565" s="2" t="s">
        <v>38</v>
      </c>
      <c r="C565" s="2" t="s">
        <v>47</v>
      </c>
      <c r="D565" s="107">
        <v>41760</v>
      </c>
      <c r="E565" s="108">
        <f t="shared" si="11"/>
        <v>5</v>
      </c>
      <c r="F565" s="108" t="s">
        <v>40</v>
      </c>
      <c r="G565" s="2" t="s">
        <v>45</v>
      </c>
      <c r="H565" s="2" t="s">
        <v>42</v>
      </c>
      <c r="I565" s="2" t="s">
        <v>43</v>
      </c>
      <c r="J565" s="111">
        <v>1799580.2809168801</v>
      </c>
      <c r="K565" s="109"/>
    </row>
    <row r="566" spans="1:11">
      <c r="A566" s="2" t="s">
        <v>63</v>
      </c>
      <c r="B566" s="2" t="s">
        <v>38</v>
      </c>
      <c r="C566" s="2" t="s">
        <v>47</v>
      </c>
      <c r="D566" s="107">
        <v>41791</v>
      </c>
      <c r="E566" s="108">
        <f t="shared" si="11"/>
        <v>6</v>
      </c>
      <c r="F566" s="108" t="s">
        <v>40</v>
      </c>
      <c r="G566" s="2" t="s">
        <v>45</v>
      </c>
      <c r="H566" s="2" t="s">
        <v>42</v>
      </c>
      <c r="I566" s="2" t="s">
        <v>43</v>
      </c>
      <c r="J566" s="111">
        <v>1962186.22557672</v>
      </c>
      <c r="K566" s="109"/>
    </row>
    <row r="567" spans="1:11">
      <c r="A567" s="2" t="s">
        <v>63</v>
      </c>
      <c r="B567" s="2" t="s">
        <v>38</v>
      </c>
      <c r="C567" s="2" t="s">
        <v>47</v>
      </c>
      <c r="D567" s="107">
        <v>41456</v>
      </c>
      <c r="E567" s="108">
        <f t="shared" si="11"/>
        <v>7</v>
      </c>
      <c r="F567" s="108" t="s">
        <v>40</v>
      </c>
      <c r="G567" s="2" t="s">
        <v>45</v>
      </c>
      <c r="H567" s="2" t="s">
        <v>44</v>
      </c>
      <c r="I567" s="2" t="s">
        <v>43</v>
      </c>
      <c r="J567" s="111">
        <v>3873782.0619640001</v>
      </c>
      <c r="K567" s="109"/>
    </row>
    <row r="568" spans="1:11">
      <c r="A568" s="2" t="s">
        <v>63</v>
      </c>
      <c r="B568" s="2" t="s">
        <v>38</v>
      </c>
      <c r="C568" s="2" t="s">
        <v>47</v>
      </c>
      <c r="D568" s="107">
        <v>41487</v>
      </c>
      <c r="E568" s="108">
        <f t="shared" si="11"/>
        <v>8</v>
      </c>
      <c r="F568" s="108" t="s">
        <v>40</v>
      </c>
      <c r="G568" s="2" t="s">
        <v>45</v>
      </c>
      <c r="H568" s="2" t="s">
        <v>44</v>
      </c>
      <c r="I568" s="2" t="s">
        <v>43</v>
      </c>
      <c r="J568" s="111">
        <v>3236640.6193384002</v>
      </c>
      <c r="K568" s="109"/>
    </row>
    <row r="569" spans="1:11">
      <c r="A569" s="2" t="s">
        <v>63</v>
      </c>
      <c r="B569" s="2" t="s">
        <v>38</v>
      </c>
      <c r="C569" s="2" t="s">
        <v>47</v>
      </c>
      <c r="D569" s="107">
        <v>41518</v>
      </c>
      <c r="E569" s="108">
        <f t="shared" si="11"/>
        <v>9</v>
      </c>
      <c r="F569" s="108" t="s">
        <v>40</v>
      </c>
      <c r="G569" s="2" t="s">
        <v>45</v>
      </c>
      <c r="H569" s="2" t="s">
        <v>44</v>
      </c>
      <c r="I569" s="2" t="s">
        <v>43</v>
      </c>
      <c r="J569" s="111">
        <v>3452365.4743496003</v>
      </c>
      <c r="K569" s="109"/>
    </row>
    <row r="570" spans="1:11">
      <c r="A570" s="2" t="s">
        <v>63</v>
      </c>
      <c r="B570" s="2" t="s">
        <v>38</v>
      </c>
      <c r="C570" s="2" t="s">
        <v>47</v>
      </c>
      <c r="D570" s="107">
        <v>41548</v>
      </c>
      <c r="E570" s="108">
        <f t="shared" si="11"/>
        <v>10</v>
      </c>
      <c r="F570" s="108" t="s">
        <v>40</v>
      </c>
      <c r="G570" s="2" t="s">
        <v>45</v>
      </c>
      <c r="H570" s="2" t="s">
        <v>44</v>
      </c>
      <c r="I570" s="2" t="s">
        <v>43</v>
      </c>
      <c r="J570" s="111">
        <v>3356591.8241904001</v>
      </c>
      <c r="K570" s="109"/>
    </row>
    <row r="571" spans="1:11">
      <c r="A571" s="2" t="s">
        <v>63</v>
      </c>
      <c r="B571" s="2" t="s">
        <v>38</v>
      </c>
      <c r="C571" s="2" t="s">
        <v>47</v>
      </c>
      <c r="D571" s="107">
        <v>41579</v>
      </c>
      <c r="E571" s="108">
        <f t="shared" si="11"/>
        <v>11</v>
      </c>
      <c r="F571" s="108" t="s">
        <v>40</v>
      </c>
      <c r="G571" s="2" t="s">
        <v>45</v>
      </c>
      <c r="H571" s="2" t="s">
        <v>44</v>
      </c>
      <c r="I571" s="2" t="s">
        <v>43</v>
      </c>
      <c r="J571" s="111">
        <v>3011576.2034932002</v>
      </c>
      <c r="K571" s="109"/>
    </row>
    <row r="572" spans="1:11">
      <c r="A572" s="2" t="s">
        <v>63</v>
      </c>
      <c r="B572" s="2" t="s">
        <v>38</v>
      </c>
      <c r="C572" s="2" t="s">
        <v>47</v>
      </c>
      <c r="D572" s="107">
        <v>41609</v>
      </c>
      <c r="E572" s="108">
        <f t="shared" si="11"/>
        <v>12</v>
      </c>
      <c r="F572" s="108" t="s">
        <v>40</v>
      </c>
      <c r="G572" s="2" t="s">
        <v>45</v>
      </c>
      <c r="H572" s="2" t="s">
        <v>44</v>
      </c>
      <c r="I572" s="2" t="s">
        <v>43</v>
      </c>
      <c r="J572" s="111">
        <v>3605073.1360128</v>
      </c>
      <c r="K572" s="109"/>
    </row>
    <row r="573" spans="1:11">
      <c r="A573" s="2" t="s">
        <v>63</v>
      </c>
      <c r="B573" s="2" t="s">
        <v>38</v>
      </c>
      <c r="C573" s="2" t="s">
        <v>47</v>
      </c>
      <c r="D573" s="107">
        <v>41640</v>
      </c>
      <c r="E573" s="108">
        <f t="shared" si="11"/>
        <v>1</v>
      </c>
      <c r="F573" s="108" t="s">
        <v>40</v>
      </c>
      <c r="G573" s="2" t="s">
        <v>45</v>
      </c>
      <c r="H573" s="2" t="s">
        <v>44</v>
      </c>
      <c r="I573" s="2" t="s">
        <v>43</v>
      </c>
      <c r="J573" s="111">
        <v>5213462.9938199995</v>
      </c>
      <c r="K573" s="109"/>
    </row>
    <row r="574" spans="1:11">
      <c r="A574" s="2" t="s">
        <v>63</v>
      </c>
      <c r="B574" s="2" t="s">
        <v>38</v>
      </c>
      <c r="C574" s="2" t="s">
        <v>47</v>
      </c>
      <c r="D574" s="107">
        <v>41671</v>
      </c>
      <c r="E574" s="108">
        <f t="shared" si="11"/>
        <v>2</v>
      </c>
      <c r="F574" s="108" t="s">
        <v>40</v>
      </c>
      <c r="G574" s="2" t="s">
        <v>45</v>
      </c>
      <c r="H574" s="2" t="s">
        <v>44</v>
      </c>
      <c r="I574" s="2" t="s">
        <v>43</v>
      </c>
      <c r="J574" s="111">
        <v>4601973.0645340011</v>
      </c>
      <c r="K574" s="109"/>
    </row>
    <row r="575" spans="1:11">
      <c r="A575" s="2" t="s">
        <v>63</v>
      </c>
      <c r="B575" s="2" t="s">
        <v>38</v>
      </c>
      <c r="C575" s="2" t="s">
        <v>47</v>
      </c>
      <c r="D575" s="107">
        <v>41699</v>
      </c>
      <c r="E575" s="108">
        <f t="shared" si="11"/>
        <v>3</v>
      </c>
      <c r="F575" s="108" t="s">
        <v>40</v>
      </c>
      <c r="G575" s="2" t="s">
        <v>45</v>
      </c>
      <c r="H575" s="2" t="s">
        <v>44</v>
      </c>
      <c r="I575" s="2" t="s">
        <v>43</v>
      </c>
      <c r="J575" s="111">
        <v>4341474.4526009997</v>
      </c>
      <c r="K575" s="109"/>
    </row>
    <row r="576" spans="1:11">
      <c r="A576" s="2" t="s">
        <v>63</v>
      </c>
      <c r="B576" s="2" t="s">
        <v>38</v>
      </c>
      <c r="C576" s="2" t="s">
        <v>47</v>
      </c>
      <c r="D576" s="107">
        <v>41730</v>
      </c>
      <c r="E576" s="108">
        <f t="shared" si="11"/>
        <v>4</v>
      </c>
      <c r="F576" s="108" t="s">
        <v>40</v>
      </c>
      <c r="G576" s="2" t="s">
        <v>45</v>
      </c>
      <c r="H576" s="2" t="s">
        <v>44</v>
      </c>
      <c r="I576" s="2" t="s">
        <v>43</v>
      </c>
      <c r="J576" s="111">
        <v>4348448.7778535997</v>
      </c>
      <c r="K576" s="109"/>
    </row>
    <row r="577" spans="1:11">
      <c r="A577" s="2" t="s">
        <v>63</v>
      </c>
      <c r="B577" s="2" t="s">
        <v>38</v>
      </c>
      <c r="C577" s="2" t="s">
        <v>47</v>
      </c>
      <c r="D577" s="107">
        <v>41760</v>
      </c>
      <c r="E577" s="108">
        <f t="shared" si="11"/>
        <v>5</v>
      </c>
      <c r="F577" s="108" t="s">
        <v>40</v>
      </c>
      <c r="G577" s="2" t="s">
        <v>45</v>
      </c>
      <c r="H577" s="2" t="s">
        <v>44</v>
      </c>
      <c r="I577" s="2" t="s">
        <v>43</v>
      </c>
      <c r="J577" s="111">
        <v>3249860.6738448003</v>
      </c>
      <c r="K577" s="109"/>
    </row>
    <row r="578" spans="1:11">
      <c r="A578" s="2" t="s">
        <v>63</v>
      </c>
      <c r="B578" s="2" t="s">
        <v>38</v>
      </c>
      <c r="C578" s="2" t="s">
        <v>47</v>
      </c>
      <c r="D578" s="107">
        <v>41791</v>
      </c>
      <c r="E578" s="108">
        <f t="shared" si="11"/>
        <v>6</v>
      </c>
      <c r="F578" s="108" t="s">
        <v>40</v>
      </c>
      <c r="G578" s="2" t="s">
        <v>45</v>
      </c>
      <c r="H578" s="2" t="s">
        <v>44</v>
      </c>
      <c r="I578" s="2" t="s">
        <v>43</v>
      </c>
      <c r="J578" s="111">
        <v>3447637.2776856003</v>
      </c>
      <c r="K578" s="109"/>
    </row>
    <row r="579" spans="1:11">
      <c r="A579" s="2" t="s">
        <v>63</v>
      </c>
      <c r="B579" s="2" t="s">
        <v>38</v>
      </c>
      <c r="C579" s="2" t="s">
        <v>47</v>
      </c>
      <c r="D579" s="107">
        <v>41456</v>
      </c>
      <c r="E579" s="108">
        <f t="shared" si="11"/>
        <v>7</v>
      </c>
      <c r="F579" s="108" t="s">
        <v>40</v>
      </c>
      <c r="G579" s="2" t="s">
        <v>46</v>
      </c>
      <c r="H579" s="2" t="s">
        <v>42</v>
      </c>
      <c r="I579" s="2" t="s">
        <v>43</v>
      </c>
      <c r="J579" s="111">
        <v>4205710.5050467979</v>
      </c>
      <c r="K579" s="109"/>
    </row>
    <row r="580" spans="1:11">
      <c r="A580" s="2" t="s">
        <v>63</v>
      </c>
      <c r="B580" s="2" t="s">
        <v>38</v>
      </c>
      <c r="C580" s="2" t="s">
        <v>47</v>
      </c>
      <c r="D580" s="107">
        <v>41487</v>
      </c>
      <c r="E580" s="108">
        <f t="shared" si="11"/>
        <v>8</v>
      </c>
      <c r="F580" s="108" t="s">
        <v>40</v>
      </c>
      <c r="G580" s="2" t="s">
        <v>46</v>
      </c>
      <c r="H580" s="2" t="s">
        <v>42</v>
      </c>
      <c r="I580" s="2" t="s">
        <v>43</v>
      </c>
      <c r="J580" s="111">
        <v>3388330.7652803189</v>
      </c>
      <c r="K580" s="109"/>
    </row>
    <row r="581" spans="1:11">
      <c r="A581" s="2" t="s">
        <v>63</v>
      </c>
      <c r="B581" s="2" t="s">
        <v>38</v>
      </c>
      <c r="C581" s="2" t="s">
        <v>47</v>
      </c>
      <c r="D581" s="107">
        <v>41518</v>
      </c>
      <c r="E581" s="108">
        <f t="shared" si="11"/>
        <v>9</v>
      </c>
      <c r="F581" s="108" t="s">
        <v>40</v>
      </c>
      <c r="G581" s="2" t="s">
        <v>46</v>
      </c>
      <c r="H581" s="2" t="s">
        <v>42</v>
      </c>
      <c r="I581" s="2" t="s">
        <v>43</v>
      </c>
      <c r="J581" s="111">
        <v>4067080.518160814</v>
      </c>
      <c r="K581" s="109"/>
    </row>
    <row r="582" spans="1:11">
      <c r="A582" s="2" t="s">
        <v>63</v>
      </c>
      <c r="B582" s="2" t="s">
        <v>38</v>
      </c>
      <c r="C582" s="2" t="s">
        <v>47</v>
      </c>
      <c r="D582" s="107">
        <v>41548</v>
      </c>
      <c r="E582" s="108">
        <f t="shared" si="11"/>
        <v>10</v>
      </c>
      <c r="F582" s="108" t="s">
        <v>40</v>
      </c>
      <c r="G582" s="2" t="s">
        <v>46</v>
      </c>
      <c r="H582" s="2" t="s">
        <v>42</v>
      </c>
      <c r="I582" s="2" t="s">
        <v>43</v>
      </c>
      <c r="J582" s="111">
        <v>3744069.5923996787</v>
      </c>
      <c r="K582" s="109"/>
    </row>
    <row r="583" spans="1:11">
      <c r="A583" s="2" t="s">
        <v>63</v>
      </c>
      <c r="B583" s="2" t="s">
        <v>38</v>
      </c>
      <c r="C583" s="2" t="s">
        <v>47</v>
      </c>
      <c r="D583" s="107">
        <v>41579</v>
      </c>
      <c r="E583" s="108">
        <f t="shared" si="11"/>
        <v>11</v>
      </c>
      <c r="F583" s="108" t="s">
        <v>40</v>
      </c>
      <c r="G583" s="2" t="s">
        <v>46</v>
      </c>
      <c r="H583" s="2" t="s">
        <v>42</v>
      </c>
      <c r="I583" s="2" t="s">
        <v>43</v>
      </c>
      <c r="J583" s="111">
        <v>3462813.1125993291</v>
      </c>
      <c r="K583" s="109"/>
    </row>
    <row r="584" spans="1:11">
      <c r="A584" s="2" t="s">
        <v>63</v>
      </c>
      <c r="B584" s="2" t="s">
        <v>38</v>
      </c>
      <c r="C584" s="2" t="s">
        <v>47</v>
      </c>
      <c r="D584" s="107">
        <v>41609</v>
      </c>
      <c r="E584" s="108">
        <f t="shared" si="11"/>
        <v>12</v>
      </c>
      <c r="F584" s="108" t="s">
        <v>40</v>
      </c>
      <c r="G584" s="2" t="s">
        <v>46</v>
      </c>
      <c r="H584" s="2" t="s">
        <v>42</v>
      </c>
      <c r="I584" s="2" t="s">
        <v>43</v>
      </c>
      <c r="J584" s="111">
        <v>3568361.8434775192</v>
      </c>
      <c r="K584" s="109"/>
    </row>
    <row r="585" spans="1:11">
      <c r="A585" s="2" t="s">
        <v>63</v>
      </c>
      <c r="B585" s="2" t="s">
        <v>38</v>
      </c>
      <c r="C585" s="2" t="s">
        <v>47</v>
      </c>
      <c r="D585" s="107">
        <v>41640</v>
      </c>
      <c r="E585" s="108">
        <f t="shared" si="11"/>
        <v>1</v>
      </c>
      <c r="F585" s="108" t="s">
        <v>40</v>
      </c>
      <c r="G585" s="2" t="s">
        <v>46</v>
      </c>
      <c r="H585" s="2" t="s">
        <v>42</v>
      </c>
      <c r="I585" s="2" t="s">
        <v>43</v>
      </c>
      <c r="J585" s="111">
        <v>5471503.3322801981</v>
      </c>
      <c r="K585" s="109"/>
    </row>
    <row r="586" spans="1:11">
      <c r="A586" s="2" t="s">
        <v>63</v>
      </c>
      <c r="B586" s="2" t="s">
        <v>38</v>
      </c>
      <c r="C586" s="2" t="s">
        <v>47</v>
      </c>
      <c r="D586" s="107">
        <v>41671</v>
      </c>
      <c r="E586" s="108">
        <f t="shared" si="11"/>
        <v>2</v>
      </c>
      <c r="F586" s="108" t="s">
        <v>40</v>
      </c>
      <c r="G586" s="2" t="s">
        <v>46</v>
      </c>
      <c r="H586" s="2" t="s">
        <v>42</v>
      </c>
      <c r="I586" s="2" t="s">
        <v>43</v>
      </c>
      <c r="J586" s="111">
        <v>5059522.5801976481</v>
      </c>
      <c r="K586" s="109"/>
    </row>
    <row r="587" spans="1:11">
      <c r="A587" s="2" t="s">
        <v>63</v>
      </c>
      <c r="B587" s="2" t="s">
        <v>38</v>
      </c>
      <c r="C587" s="2" t="s">
        <v>47</v>
      </c>
      <c r="D587" s="107">
        <v>41699</v>
      </c>
      <c r="E587" s="108">
        <f t="shared" si="11"/>
        <v>3</v>
      </c>
      <c r="F587" s="108" t="s">
        <v>40</v>
      </c>
      <c r="G587" s="2" t="s">
        <v>46</v>
      </c>
      <c r="H587" s="2" t="s">
        <v>42</v>
      </c>
      <c r="I587" s="2" t="s">
        <v>43</v>
      </c>
      <c r="J587" s="111">
        <v>4550701.2166301943</v>
      </c>
      <c r="K587" s="109"/>
    </row>
    <row r="588" spans="1:11">
      <c r="A588" s="2" t="s">
        <v>63</v>
      </c>
      <c r="B588" s="2" t="s">
        <v>38</v>
      </c>
      <c r="C588" s="2" t="s">
        <v>47</v>
      </c>
      <c r="D588" s="107">
        <v>41730</v>
      </c>
      <c r="E588" s="108">
        <f t="shared" si="11"/>
        <v>4</v>
      </c>
      <c r="F588" s="108" t="s">
        <v>40</v>
      </c>
      <c r="G588" s="2" t="s">
        <v>46</v>
      </c>
      <c r="H588" s="2" t="s">
        <v>42</v>
      </c>
      <c r="I588" s="2" t="s">
        <v>43</v>
      </c>
      <c r="J588" s="111">
        <v>4783246.4214486899</v>
      </c>
      <c r="K588" s="109"/>
    </row>
    <row r="589" spans="1:11">
      <c r="A589" s="2" t="s">
        <v>63</v>
      </c>
      <c r="B589" s="2" t="s">
        <v>38</v>
      </c>
      <c r="C589" s="2" t="s">
        <v>47</v>
      </c>
      <c r="D589" s="107">
        <v>41760</v>
      </c>
      <c r="E589" s="108">
        <f t="shared" si="11"/>
        <v>5</v>
      </c>
      <c r="F589" s="108" t="s">
        <v>40</v>
      </c>
      <c r="G589" s="2" t="s">
        <v>46</v>
      </c>
      <c r="H589" s="2" t="s">
        <v>42</v>
      </c>
      <c r="I589" s="2" t="s">
        <v>43</v>
      </c>
      <c r="J589" s="111">
        <v>3615900.6923301592</v>
      </c>
      <c r="K589" s="109"/>
    </row>
    <row r="590" spans="1:11">
      <c r="A590" s="2" t="s">
        <v>63</v>
      </c>
      <c r="B590" s="2" t="s">
        <v>38</v>
      </c>
      <c r="C590" s="2" t="s">
        <v>47</v>
      </c>
      <c r="D590" s="107">
        <v>41791</v>
      </c>
      <c r="E590" s="108">
        <f t="shared" si="11"/>
        <v>6</v>
      </c>
      <c r="F590" s="108" t="s">
        <v>40</v>
      </c>
      <c r="G590" s="2" t="s">
        <v>46</v>
      </c>
      <c r="H590" s="2" t="s">
        <v>42</v>
      </c>
      <c r="I590" s="2" t="s">
        <v>43</v>
      </c>
      <c r="J590" s="111">
        <v>3879202.5837155385</v>
      </c>
      <c r="K590" s="109"/>
    </row>
    <row r="591" spans="1:11">
      <c r="A591" s="2" t="s">
        <v>63</v>
      </c>
      <c r="B591" s="2" t="s">
        <v>38</v>
      </c>
      <c r="C591" s="2" t="s">
        <v>48</v>
      </c>
      <c r="D591" s="107">
        <v>41456</v>
      </c>
      <c r="E591" s="108">
        <f>MONTH(D591)</f>
        <v>7</v>
      </c>
      <c r="F591" s="108" t="s">
        <v>40</v>
      </c>
      <c r="G591" s="2" t="s">
        <v>41</v>
      </c>
      <c r="H591" s="2" t="s">
        <v>42</v>
      </c>
      <c r="I591" s="2" t="s">
        <v>43</v>
      </c>
      <c r="J591" s="111">
        <v>1689221.1490034999</v>
      </c>
      <c r="K591" s="109"/>
    </row>
    <row r="592" spans="1:11">
      <c r="A592" s="2" t="s">
        <v>63</v>
      </c>
      <c r="B592" s="2" t="s">
        <v>38</v>
      </c>
      <c r="C592" s="2" t="s">
        <v>48</v>
      </c>
      <c r="D592" s="107">
        <v>41487</v>
      </c>
      <c r="E592" s="108">
        <f t="shared" ref="E592:E655" si="12">MONTH(D592)</f>
        <v>8</v>
      </c>
      <c r="F592" s="108" t="s">
        <v>40</v>
      </c>
      <c r="G592" s="2" t="s">
        <v>41</v>
      </c>
      <c r="H592" s="2" t="s">
        <v>42</v>
      </c>
      <c r="I592" s="2" t="s">
        <v>43</v>
      </c>
      <c r="J592" s="111">
        <v>2059921.8667754997</v>
      </c>
      <c r="K592" s="109"/>
    </row>
    <row r="593" spans="1:11">
      <c r="A593" s="2" t="s">
        <v>63</v>
      </c>
      <c r="B593" s="2" t="s">
        <v>38</v>
      </c>
      <c r="C593" s="2" t="s">
        <v>48</v>
      </c>
      <c r="D593" s="107">
        <v>41518</v>
      </c>
      <c r="E593" s="108">
        <f t="shared" si="12"/>
        <v>9</v>
      </c>
      <c r="F593" s="108" t="s">
        <v>40</v>
      </c>
      <c r="G593" s="2" t="s">
        <v>41</v>
      </c>
      <c r="H593" s="2" t="s">
        <v>42</v>
      </c>
      <c r="I593" s="2" t="s">
        <v>43</v>
      </c>
      <c r="J593" s="111">
        <v>1793176.531129</v>
      </c>
      <c r="K593" s="109"/>
    </row>
    <row r="594" spans="1:11">
      <c r="A594" s="2" t="s">
        <v>63</v>
      </c>
      <c r="B594" s="2" t="s">
        <v>38</v>
      </c>
      <c r="C594" s="2" t="s">
        <v>48</v>
      </c>
      <c r="D594" s="107">
        <v>41548</v>
      </c>
      <c r="E594" s="108">
        <f t="shared" si="12"/>
        <v>10</v>
      </c>
      <c r="F594" s="108" t="s">
        <v>40</v>
      </c>
      <c r="G594" s="2" t="s">
        <v>41</v>
      </c>
      <c r="H594" s="2" t="s">
        <v>42</v>
      </c>
      <c r="I594" s="2" t="s">
        <v>43</v>
      </c>
      <c r="J594" s="111">
        <v>1547855.7555440001</v>
      </c>
      <c r="K594" s="109"/>
    </row>
    <row r="595" spans="1:11">
      <c r="A595" s="2" t="s">
        <v>63</v>
      </c>
      <c r="B595" s="2" t="s">
        <v>38</v>
      </c>
      <c r="C595" s="2" t="s">
        <v>48</v>
      </c>
      <c r="D595" s="107">
        <v>41579</v>
      </c>
      <c r="E595" s="108">
        <f t="shared" si="12"/>
        <v>11</v>
      </c>
      <c r="F595" s="108" t="s">
        <v>40</v>
      </c>
      <c r="G595" s="2" t="s">
        <v>41</v>
      </c>
      <c r="H595" s="2" t="s">
        <v>42</v>
      </c>
      <c r="I595" s="2" t="s">
        <v>43</v>
      </c>
      <c r="J595" s="111">
        <v>1621360.3148906252</v>
      </c>
      <c r="K595" s="109"/>
    </row>
    <row r="596" spans="1:11">
      <c r="A596" s="2" t="s">
        <v>63</v>
      </c>
      <c r="B596" s="2" t="s">
        <v>38</v>
      </c>
      <c r="C596" s="2" t="s">
        <v>48</v>
      </c>
      <c r="D596" s="107">
        <v>41609</v>
      </c>
      <c r="E596" s="108">
        <f t="shared" si="12"/>
        <v>12</v>
      </c>
      <c r="F596" s="108" t="s">
        <v>40</v>
      </c>
      <c r="G596" s="2" t="s">
        <v>41</v>
      </c>
      <c r="H596" s="2" t="s">
        <v>42</v>
      </c>
      <c r="I596" s="2" t="s">
        <v>43</v>
      </c>
      <c r="J596" s="111">
        <v>1330451.9418015</v>
      </c>
      <c r="K596" s="109"/>
    </row>
    <row r="597" spans="1:11">
      <c r="A597" s="2" t="s">
        <v>63</v>
      </c>
      <c r="B597" s="2" t="s">
        <v>38</v>
      </c>
      <c r="C597" s="2" t="s">
        <v>48</v>
      </c>
      <c r="D597" s="107">
        <v>41640</v>
      </c>
      <c r="E597" s="108">
        <f t="shared" si="12"/>
        <v>1</v>
      </c>
      <c r="F597" s="108" t="s">
        <v>40</v>
      </c>
      <c r="G597" s="2" t="s">
        <v>41</v>
      </c>
      <c r="H597" s="2" t="s">
        <v>42</v>
      </c>
      <c r="I597" s="2" t="s">
        <v>43</v>
      </c>
      <c r="J597" s="111">
        <v>2228780.4880005</v>
      </c>
      <c r="K597" s="109"/>
    </row>
    <row r="598" spans="1:11">
      <c r="A598" s="2" t="s">
        <v>63</v>
      </c>
      <c r="B598" s="2" t="s">
        <v>38</v>
      </c>
      <c r="C598" s="2" t="s">
        <v>48</v>
      </c>
      <c r="D598" s="107">
        <v>41671</v>
      </c>
      <c r="E598" s="108">
        <f t="shared" si="12"/>
        <v>2</v>
      </c>
      <c r="F598" s="108" t="s">
        <v>40</v>
      </c>
      <c r="G598" s="2" t="s">
        <v>41</v>
      </c>
      <c r="H598" s="2" t="s">
        <v>42</v>
      </c>
      <c r="I598" s="2" t="s">
        <v>43</v>
      </c>
      <c r="J598" s="111">
        <v>2185969.2785069998</v>
      </c>
      <c r="K598" s="109"/>
    </row>
    <row r="599" spans="1:11">
      <c r="A599" s="2" t="s">
        <v>63</v>
      </c>
      <c r="B599" s="2" t="s">
        <v>38</v>
      </c>
      <c r="C599" s="2" t="s">
        <v>48</v>
      </c>
      <c r="D599" s="107">
        <v>41699</v>
      </c>
      <c r="E599" s="108">
        <f t="shared" si="12"/>
        <v>3</v>
      </c>
      <c r="F599" s="108" t="s">
        <v>40</v>
      </c>
      <c r="G599" s="2" t="s">
        <v>41</v>
      </c>
      <c r="H599" s="2" t="s">
        <v>42</v>
      </c>
      <c r="I599" s="2" t="s">
        <v>43</v>
      </c>
      <c r="J599" s="111">
        <v>1950392.0613048752</v>
      </c>
      <c r="K599" s="109"/>
    </row>
    <row r="600" spans="1:11">
      <c r="A600" s="2" t="s">
        <v>63</v>
      </c>
      <c r="B600" s="2" t="s">
        <v>38</v>
      </c>
      <c r="C600" s="2" t="s">
        <v>48</v>
      </c>
      <c r="D600" s="107">
        <v>41730</v>
      </c>
      <c r="E600" s="108">
        <f t="shared" si="12"/>
        <v>4</v>
      </c>
      <c r="F600" s="108" t="s">
        <v>40</v>
      </c>
      <c r="G600" s="2" t="s">
        <v>41</v>
      </c>
      <c r="H600" s="2" t="s">
        <v>42</v>
      </c>
      <c r="I600" s="2" t="s">
        <v>43</v>
      </c>
      <c r="J600" s="111">
        <v>1986295.0526719999</v>
      </c>
      <c r="K600" s="109"/>
    </row>
    <row r="601" spans="1:11">
      <c r="A601" s="2" t="s">
        <v>63</v>
      </c>
      <c r="B601" s="2" t="s">
        <v>38</v>
      </c>
      <c r="C601" s="2" t="s">
        <v>48</v>
      </c>
      <c r="D601" s="107">
        <v>41760</v>
      </c>
      <c r="E601" s="108">
        <f t="shared" si="12"/>
        <v>5</v>
      </c>
      <c r="F601" s="108" t="s">
        <v>40</v>
      </c>
      <c r="G601" s="2" t="s">
        <v>41</v>
      </c>
      <c r="H601" s="2" t="s">
        <v>42</v>
      </c>
      <c r="I601" s="2" t="s">
        <v>43</v>
      </c>
      <c r="J601" s="111">
        <v>2071155.7982568748</v>
      </c>
      <c r="K601" s="109"/>
    </row>
    <row r="602" spans="1:11">
      <c r="A602" s="2" t="s">
        <v>63</v>
      </c>
      <c r="B602" s="2" t="s">
        <v>38</v>
      </c>
      <c r="C602" s="2" t="s">
        <v>48</v>
      </c>
      <c r="D602" s="107">
        <v>41791</v>
      </c>
      <c r="E602" s="108">
        <f t="shared" si="12"/>
        <v>6</v>
      </c>
      <c r="F602" s="108" t="s">
        <v>40</v>
      </c>
      <c r="G602" s="2" t="s">
        <v>41</v>
      </c>
      <c r="H602" s="2" t="s">
        <v>42</v>
      </c>
      <c r="I602" s="2" t="s">
        <v>43</v>
      </c>
      <c r="J602" s="111">
        <v>2273512.0860041254</v>
      </c>
      <c r="K602" s="109"/>
    </row>
    <row r="603" spans="1:11">
      <c r="A603" s="2" t="s">
        <v>63</v>
      </c>
      <c r="B603" s="2" t="s">
        <v>38</v>
      </c>
      <c r="C603" s="2" t="s">
        <v>48</v>
      </c>
      <c r="D603" s="107">
        <v>41456</v>
      </c>
      <c r="E603" s="108">
        <f t="shared" si="12"/>
        <v>7</v>
      </c>
      <c r="F603" s="108" t="s">
        <v>40</v>
      </c>
      <c r="G603" s="2" t="s">
        <v>41</v>
      </c>
      <c r="H603" s="2" t="s">
        <v>44</v>
      </c>
      <c r="I603" s="2" t="s">
        <v>43</v>
      </c>
      <c r="J603" s="111">
        <v>3229019.3481892501</v>
      </c>
      <c r="K603" s="109"/>
    </row>
    <row r="604" spans="1:11">
      <c r="A604" s="2" t="s">
        <v>63</v>
      </c>
      <c r="B604" s="2" t="s">
        <v>38</v>
      </c>
      <c r="C604" s="2" t="s">
        <v>48</v>
      </c>
      <c r="D604" s="107">
        <v>41487</v>
      </c>
      <c r="E604" s="108">
        <f t="shared" si="12"/>
        <v>8</v>
      </c>
      <c r="F604" s="108" t="s">
        <v>40</v>
      </c>
      <c r="G604" s="2" t="s">
        <v>41</v>
      </c>
      <c r="H604" s="2" t="s">
        <v>44</v>
      </c>
      <c r="I604" s="2" t="s">
        <v>43</v>
      </c>
      <c r="J604" s="111">
        <v>3998074.953249</v>
      </c>
      <c r="K604" s="109"/>
    </row>
    <row r="605" spans="1:11">
      <c r="A605" s="2" t="s">
        <v>63</v>
      </c>
      <c r="B605" s="2" t="s">
        <v>38</v>
      </c>
      <c r="C605" s="2" t="s">
        <v>48</v>
      </c>
      <c r="D605" s="107">
        <v>41518</v>
      </c>
      <c r="E605" s="108">
        <f t="shared" si="12"/>
        <v>9</v>
      </c>
      <c r="F605" s="108" t="s">
        <v>40</v>
      </c>
      <c r="G605" s="2" t="s">
        <v>41</v>
      </c>
      <c r="H605" s="2" t="s">
        <v>44</v>
      </c>
      <c r="I605" s="2" t="s">
        <v>43</v>
      </c>
      <c r="J605" s="111">
        <v>3458560.3451040001</v>
      </c>
      <c r="K605" s="109"/>
    </row>
    <row r="606" spans="1:11">
      <c r="A606" s="2" t="s">
        <v>63</v>
      </c>
      <c r="B606" s="2" t="s">
        <v>38</v>
      </c>
      <c r="C606" s="2" t="s">
        <v>48</v>
      </c>
      <c r="D606" s="107">
        <v>41548</v>
      </c>
      <c r="E606" s="108">
        <f t="shared" si="12"/>
        <v>10</v>
      </c>
      <c r="F606" s="108" t="s">
        <v>40</v>
      </c>
      <c r="G606" s="2" t="s">
        <v>41</v>
      </c>
      <c r="H606" s="2" t="s">
        <v>44</v>
      </c>
      <c r="I606" s="2" t="s">
        <v>43</v>
      </c>
      <c r="J606" s="111">
        <v>2863773.4980290001</v>
      </c>
      <c r="K606" s="109"/>
    </row>
    <row r="607" spans="1:11">
      <c r="A607" s="2" t="s">
        <v>63</v>
      </c>
      <c r="B607" s="2" t="s">
        <v>38</v>
      </c>
      <c r="C607" s="2" t="s">
        <v>48</v>
      </c>
      <c r="D607" s="107">
        <v>41579</v>
      </c>
      <c r="E607" s="108">
        <f t="shared" si="12"/>
        <v>11</v>
      </c>
      <c r="F607" s="108" t="s">
        <v>40</v>
      </c>
      <c r="G607" s="2" t="s">
        <v>41</v>
      </c>
      <c r="H607" s="2" t="s">
        <v>44</v>
      </c>
      <c r="I607" s="2" t="s">
        <v>43</v>
      </c>
      <c r="J607" s="111">
        <v>3126213.72064</v>
      </c>
      <c r="K607" s="109"/>
    </row>
    <row r="608" spans="1:11">
      <c r="A608" s="2" t="s">
        <v>63</v>
      </c>
      <c r="B608" s="2" t="s">
        <v>38</v>
      </c>
      <c r="C608" s="2" t="s">
        <v>48</v>
      </c>
      <c r="D608" s="107">
        <v>41609</v>
      </c>
      <c r="E608" s="108">
        <f t="shared" si="12"/>
        <v>12</v>
      </c>
      <c r="F608" s="108" t="s">
        <v>40</v>
      </c>
      <c r="G608" s="2" t="s">
        <v>41</v>
      </c>
      <c r="H608" s="2" t="s">
        <v>44</v>
      </c>
      <c r="I608" s="2" t="s">
        <v>43</v>
      </c>
      <c r="J608" s="111">
        <v>2691566.5882560001</v>
      </c>
      <c r="K608" s="109"/>
    </row>
    <row r="609" spans="1:11">
      <c r="A609" s="2" t="s">
        <v>63</v>
      </c>
      <c r="B609" s="2" t="s">
        <v>38</v>
      </c>
      <c r="C609" s="2" t="s">
        <v>48</v>
      </c>
      <c r="D609" s="107">
        <v>41640</v>
      </c>
      <c r="E609" s="108">
        <f t="shared" si="12"/>
        <v>1</v>
      </c>
      <c r="F609" s="108" t="s">
        <v>40</v>
      </c>
      <c r="G609" s="2" t="s">
        <v>41</v>
      </c>
      <c r="H609" s="2" t="s">
        <v>44</v>
      </c>
      <c r="I609" s="2" t="s">
        <v>43</v>
      </c>
      <c r="J609" s="111">
        <v>4009179.999363</v>
      </c>
      <c r="K609" s="109"/>
    </row>
    <row r="610" spans="1:11">
      <c r="A610" s="2" t="s">
        <v>63</v>
      </c>
      <c r="B610" s="2" t="s">
        <v>38</v>
      </c>
      <c r="C610" s="2" t="s">
        <v>48</v>
      </c>
      <c r="D610" s="107">
        <v>41671</v>
      </c>
      <c r="E610" s="108">
        <f t="shared" si="12"/>
        <v>2</v>
      </c>
      <c r="F610" s="108" t="s">
        <v>40</v>
      </c>
      <c r="G610" s="2" t="s">
        <v>41</v>
      </c>
      <c r="H610" s="2" t="s">
        <v>44</v>
      </c>
      <c r="I610" s="2" t="s">
        <v>43</v>
      </c>
      <c r="J610" s="111">
        <v>4249229.7763439994</v>
      </c>
      <c r="K610" s="109"/>
    </row>
    <row r="611" spans="1:11">
      <c r="A611" s="2" t="s">
        <v>63</v>
      </c>
      <c r="B611" s="2" t="s">
        <v>38</v>
      </c>
      <c r="C611" s="2" t="s">
        <v>48</v>
      </c>
      <c r="D611" s="107">
        <v>41699</v>
      </c>
      <c r="E611" s="108">
        <f t="shared" si="12"/>
        <v>3</v>
      </c>
      <c r="F611" s="108" t="s">
        <v>40</v>
      </c>
      <c r="G611" s="2" t="s">
        <v>41</v>
      </c>
      <c r="H611" s="2" t="s">
        <v>44</v>
      </c>
      <c r="I611" s="2" t="s">
        <v>43</v>
      </c>
      <c r="J611" s="111">
        <v>3887025.4362960001</v>
      </c>
      <c r="K611" s="109"/>
    </row>
    <row r="612" spans="1:11">
      <c r="A612" s="2" t="s">
        <v>63</v>
      </c>
      <c r="B612" s="2" t="s">
        <v>38</v>
      </c>
      <c r="C612" s="2" t="s">
        <v>48</v>
      </c>
      <c r="D612" s="107">
        <v>41730</v>
      </c>
      <c r="E612" s="108">
        <f t="shared" si="12"/>
        <v>4</v>
      </c>
      <c r="F612" s="108" t="s">
        <v>40</v>
      </c>
      <c r="G612" s="2" t="s">
        <v>41</v>
      </c>
      <c r="H612" s="2" t="s">
        <v>44</v>
      </c>
      <c r="I612" s="2" t="s">
        <v>43</v>
      </c>
      <c r="J612" s="111">
        <v>4377062.9091839995</v>
      </c>
      <c r="K612" s="109"/>
    </row>
    <row r="613" spans="1:11">
      <c r="A613" s="2" t="s">
        <v>63</v>
      </c>
      <c r="B613" s="2" t="s">
        <v>38</v>
      </c>
      <c r="C613" s="2" t="s">
        <v>48</v>
      </c>
      <c r="D613" s="107">
        <v>41760</v>
      </c>
      <c r="E613" s="108">
        <f t="shared" si="12"/>
        <v>5</v>
      </c>
      <c r="F613" s="108" t="s">
        <v>40</v>
      </c>
      <c r="G613" s="2" t="s">
        <v>41</v>
      </c>
      <c r="H613" s="2" t="s">
        <v>44</v>
      </c>
      <c r="I613" s="2" t="s">
        <v>43</v>
      </c>
      <c r="J613" s="111">
        <v>4388344.7790930001</v>
      </c>
      <c r="K613" s="109"/>
    </row>
    <row r="614" spans="1:11">
      <c r="A614" s="2" t="s">
        <v>63</v>
      </c>
      <c r="B614" s="2" t="s">
        <v>38</v>
      </c>
      <c r="C614" s="2" t="s">
        <v>48</v>
      </c>
      <c r="D614" s="107">
        <v>41791</v>
      </c>
      <c r="E614" s="108">
        <f t="shared" si="12"/>
        <v>6</v>
      </c>
      <c r="F614" s="108" t="s">
        <v>40</v>
      </c>
      <c r="G614" s="2" t="s">
        <v>41</v>
      </c>
      <c r="H614" s="2" t="s">
        <v>44</v>
      </c>
      <c r="I614" s="2" t="s">
        <v>43</v>
      </c>
      <c r="J614" s="111">
        <v>4431008.4784342507</v>
      </c>
      <c r="K614" s="109"/>
    </row>
    <row r="615" spans="1:11">
      <c r="A615" s="2" t="s">
        <v>63</v>
      </c>
      <c r="B615" s="2" t="s">
        <v>38</v>
      </c>
      <c r="C615" s="2" t="s">
        <v>48</v>
      </c>
      <c r="D615" s="107">
        <v>41456</v>
      </c>
      <c r="E615" s="108">
        <f t="shared" si="12"/>
        <v>7</v>
      </c>
      <c r="F615" s="108" t="s">
        <v>40</v>
      </c>
      <c r="G615" s="2" t="s">
        <v>45</v>
      </c>
      <c r="H615" s="2" t="s">
        <v>42</v>
      </c>
      <c r="I615" s="2" t="s">
        <v>43</v>
      </c>
      <c r="J615" s="111">
        <v>1665101.5295861098</v>
      </c>
      <c r="K615" s="109"/>
    </row>
    <row r="616" spans="1:11">
      <c r="A616" s="2" t="s">
        <v>63</v>
      </c>
      <c r="B616" s="2" t="s">
        <v>38</v>
      </c>
      <c r="C616" s="2" t="s">
        <v>48</v>
      </c>
      <c r="D616" s="107">
        <v>41487</v>
      </c>
      <c r="E616" s="108">
        <f t="shared" si="12"/>
        <v>8</v>
      </c>
      <c r="F616" s="108" t="s">
        <v>40</v>
      </c>
      <c r="G616" s="2" t="s">
        <v>45</v>
      </c>
      <c r="H616" s="2" t="s">
        <v>42</v>
      </c>
      <c r="I616" s="2" t="s">
        <v>43</v>
      </c>
      <c r="J616" s="111">
        <v>1847076.2833604398</v>
      </c>
      <c r="K616" s="109"/>
    </row>
    <row r="617" spans="1:11">
      <c r="A617" s="2" t="s">
        <v>63</v>
      </c>
      <c r="B617" s="2" t="s">
        <v>38</v>
      </c>
      <c r="C617" s="2" t="s">
        <v>48</v>
      </c>
      <c r="D617" s="107">
        <v>41518</v>
      </c>
      <c r="E617" s="108">
        <f t="shared" si="12"/>
        <v>9</v>
      </c>
      <c r="F617" s="108" t="s">
        <v>40</v>
      </c>
      <c r="G617" s="2" t="s">
        <v>45</v>
      </c>
      <c r="H617" s="2" t="s">
        <v>42</v>
      </c>
      <c r="I617" s="2" t="s">
        <v>43</v>
      </c>
      <c r="J617" s="111">
        <v>1443255.6006155098</v>
      </c>
      <c r="K617" s="109"/>
    </row>
    <row r="618" spans="1:11">
      <c r="A618" s="2" t="s">
        <v>63</v>
      </c>
      <c r="B618" s="2" t="s">
        <v>38</v>
      </c>
      <c r="C618" s="2" t="s">
        <v>48</v>
      </c>
      <c r="D618" s="107">
        <v>41548</v>
      </c>
      <c r="E618" s="108">
        <f t="shared" si="12"/>
        <v>10</v>
      </c>
      <c r="F618" s="108" t="s">
        <v>40</v>
      </c>
      <c r="G618" s="2" t="s">
        <v>45</v>
      </c>
      <c r="H618" s="2" t="s">
        <v>42</v>
      </c>
      <c r="I618" s="2" t="s">
        <v>43</v>
      </c>
      <c r="J618" s="111">
        <v>1340433.4702902001</v>
      </c>
      <c r="K618" s="109"/>
    </row>
    <row r="619" spans="1:11">
      <c r="A619" s="2" t="s">
        <v>63</v>
      </c>
      <c r="B619" s="2" t="s">
        <v>38</v>
      </c>
      <c r="C619" s="2" t="s">
        <v>48</v>
      </c>
      <c r="D619" s="107">
        <v>41579</v>
      </c>
      <c r="E619" s="108">
        <f t="shared" si="12"/>
        <v>11</v>
      </c>
      <c r="F619" s="108" t="s">
        <v>40</v>
      </c>
      <c r="G619" s="2" t="s">
        <v>45</v>
      </c>
      <c r="H619" s="2" t="s">
        <v>42</v>
      </c>
      <c r="I619" s="2" t="s">
        <v>43</v>
      </c>
      <c r="J619" s="111">
        <v>1484304.6234175498</v>
      </c>
      <c r="K619" s="109"/>
    </row>
    <row r="620" spans="1:11">
      <c r="A620" s="2" t="s">
        <v>63</v>
      </c>
      <c r="B620" s="2" t="s">
        <v>38</v>
      </c>
      <c r="C620" s="2" t="s">
        <v>48</v>
      </c>
      <c r="D620" s="107">
        <v>41609</v>
      </c>
      <c r="E620" s="108">
        <f t="shared" si="12"/>
        <v>12</v>
      </c>
      <c r="F620" s="108" t="s">
        <v>40</v>
      </c>
      <c r="G620" s="2" t="s">
        <v>45</v>
      </c>
      <c r="H620" s="2" t="s">
        <v>42</v>
      </c>
      <c r="I620" s="2" t="s">
        <v>43</v>
      </c>
      <c r="J620" s="111">
        <v>1288013.6333248802</v>
      </c>
      <c r="K620" s="109"/>
    </row>
    <row r="621" spans="1:11">
      <c r="A621" s="2" t="s">
        <v>63</v>
      </c>
      <c r="B621" s="2" t="s">
        <v>38</v>
      </c>
      <c r="C621" s="2" t="s">
        <v>48</v>
      </c>
      <c r="D621" s="107">
        <v>41640</v>
      </c>
      <c r="E621" s="108">
        <f t="shared" si="12"/>
        <v>1</v>
      </c>
      <c r="F621" s="108" t="s">
        <v>40</v>
      </c>
      <c r="G621" s="2" t="s">
        <v>45</v>
      </c>
      <c r="H621" s="2" t="s">
        <v>42</v>
      </c>
      <c r="I621" s="2" t="s">
        <v>43</v>
      </c>
      <c r="J621" s="111">
        <v>1934441.18316372</v>
      </c>
      <c r="K621" s="109"/>
    </row>
    <row r="622" spans="1:11">
      <c r="A622" s="2" t="s">
        <v>63</v>
      </c>
      <c r="B622" s="2" t="s">
        <v>38</v>
      </c>
      <c r="C622" s="2" t="s">
        <v>48</v>
      </c>
      <c r="D622" s="107">
        <v>41671</v>
      </c>
      <c r="E622" s="108">
        <f t="shared" si="12"/>
        <v>2</v>
      </c>
      <c r="F622" s="108" t="s">
        <v>40</v>
      </c>
      <c r="G622" s="2" t="s">
        <v>45</v>
      </c>
      <c r="H622" s="2" t="s">
        <v>42</v>
      </c>
      <c r="I622" s="2" t="s">
        <v>43</v>
      </c>
      <c r="J622" s="111">
        <v>1867732.8207522598</v>
      </c>
      <c r="K622" s="109"/>
    </row>
    <row r="623" spans="1:11">
      <c r="A623" s="2" t="s">
        <v>63</v>
      </c>
      <c r="B623" s="2" t="s">
        <v>38</v>
      </c>
      <c r="C623" s="2" t="s">
        <v>48</v>
      </c>
      <c r="D623" s="107">
        <v>41699</v>
      </c>
      <c r="E623" s="108">
        <f t="shared" si="12"/>
        <v>3</v>
      </c>
      <c r="F623" s="108" t="s">
        <v>40</v>
      </c>
      <c r="G623" s="2" t="s">
        <v>45</v>
      </c>
      <c r="H623" s="2" t="s">
        <v>42</v>
      </c>
      <c r="I623" s="2" t="s">
        <v>43</v>
      </c>
      <c r="J623" s="111">
        <v>1632975.2369934299</v>
      </c>
      <c r="K623" s="109"/>
    </row>
    <row r="624" spans="1:11">
      <c r="A624" s="2" t="s">
        <v>63</v>
      </c>
      <c r="B624" s="2" t="s">
        <v>38</v>
      </c>
      <c r="C624" s="2" t="s">
        <v>48</v>
      </c>
      <c r="D624" s="107">
        <v>41730</v>
      </c>
      <c r="E624" s="108">
        <f t="shared" si="12"/>
        <v>4</v>
      </c>
      <c r="F624" s="108" t="s">
        <v>40</v>
      </c>
      <c r="G624" s="2" t="s">
        <v>45</v>
      </c>
      <c r="H624" s="2" t="s">
        <v>42</v>
      </c>
      <c r="I624" s="2" t="s">
        <v>43</v>
      </c>
      <c r="J624" s="111">
        <v>1699686.4578355199</v>
      </c>
      <c r="K624" s="109"/>
    </row>
    <row r="625" spans="1:11">
      <c r="A625" s="2" t="s">
        <v>63</v>
      </c>
      <c r="B625" s="2" t="s">
        <v>38</v>
      </c>
      <c r="C625" s="2" t="s">
        <v>48</v>
      </c>
      <c r="D625" s="107">
        <v>41760</v>
      </c>
      <c r="E625" s="108">
        <f t="shared" si="12"/>
        <v>5</v>
      </c>
      <c r="F625" s="108" t="s">
        <v>40</v>
      </c>
      <c r="G625" s="2" t="s">
        <v>45</v>
      </c>
      <c r="H625" s="2" t="s">
        <v>42</v>
      </c>
      <c r="I625" s="2" t="s">
        <v>43</v>
      </c>
      <c r="J625" s="111">
        <v>1838520.95026149</v>
      </c>
      <c r="K625" s="109"/>
    </row>
    <row r="626" spans="1:11">
      <c r="A626" s="2" t="s">
        <v>63</v>
      </c>
      <c r="B626" s="2" t="s">
        <v>38</v>
      </c>
      <c r="C626" s="2" t="s">
        <v>48</v>
      </c>
      <c r="D626" s="107">
        <v>41791</v>
      </c>
      <c r="E626" s="108">
        <f t="shared" si="12"/>
        <v>6</v>
      </c>
      <c r="F626" s="108" t="s">
        <v>40</v>
      </c>
      <c r="G626" s="2" t="s">
        <v>45</v>
      </c>
      <c r="H626" s="2" t="s">
        <v>42</v>
      </c>
      <c r="I626" s="2" t="s">
        <v>43</v>
      </c>
      <c r="J626" s="111">
        <v>1919092.9312032503</v>
      </c>
      <c r="K626" s="109"/>
    </row>
    <row r="627" spans="1:11">
      <c r="A627" s="2" t="s">
        <v>63</v>
      </c>
      <c r="B627" s="2" t="s">
        <v>38</v>
      </c>
      <c r="C627" s="2" t="s">
        <v>48</v>
      </c>
      <c r="D627" s="107">
        <v>41456</v>
      </c>
      <c r="E627" s="108">
        <f t="shared" si="12"/>
        <v>7</v>
      </c>
      <c r="F627" s="108" t="s">
        <v>40</v>
      </c>
      <c r="G627" s="2" t="s">
        <v>45</v>
      </c>
      <c r="H627" s="2" t="s">
        <v>44</v>
      </c>
      <c r="I627" s="2" t="s">
        <v>43</v>
      </c>
      <c r="J627" s="111">
        <v>2886159.0288201999</v>
      </c>
      <c r="K627" s="109"/>
    </row>
    <row r="628" spans="1:11">
      <c r="A628" s="2" t="s">
        <v>63</v>
      </c>
      <c r="B628" s="2" t="s">
        <v>38</v>
      </c>
      <c r="C628" s="2" t="s">
        <v>48</v>
      </c>
      <c r="D628" s="107">
        <v>41487</v>
      </c>
      <c r="E628" s="108">
        <f t="shared" si="12"/>
        <v>8</v>
      </c>
      <c r="F628" s="108" t="s">
        <v>40</v>
      </c>
      <c r="G628" s="2" t="s">
        <v>45</v>
      </c>
      <c r="H628" s="2" t="s">
        <v>44</v>
      </c>
      <c r="I628" s="2" t="s">
        <v>43</v>
      </c>
      <c r="J628" s="111">
        <v>2138617.9464186002</v>
      </c>
      <c r="K628" s="109"/>
    </row>
    <row r="629" spans="1:11">
      <c r="A629" s="2" t="s">
        <v>63</v>
      </c>
      <c r="B629" s="2" t="s">
        <v>38</v>
      </c>
      <c r="C629" s="2" t="s">
        <v>48</v>
      </c>
      <c r="D629" s="107">
        <v>41518</v>
      </c>
      <c r="E629" s="108">
        <f t="shared" si="12"/>
        <v>9</v>
      </c>
      <c r="F629" s="108" t="s">
        <v>40</v>
      </c>
      <c r="G629" s="2" t="s">
        <v>45</v>
      </c>
      <c r="H629" s="2" t="s">
        <v>44</v>
      </c>
      <c r="I629" s="2" t="s">
        <v>43</v>
      </c>
      <c r="J629" s="111">
        <v>3947712.1118929996</v>
      </c>
      <c r="K629" s="109"/>
    </row>
    <row r="630" spans="1:11">
      <c r="A630" s="2" t="s">
        <v>63</v>
      </c>
      <c r="B630" s="2" t="s">
        <v>38</v>
      </c>
      <c r="C630" s="2" t="s">
        <v>48</v>
      </c>
      <c r="D630" s="107">
        <v>41548</v>
      </c>
      <c r="E630" s="108">
        <f t="shared" si="12"/>
        <v>10</v>
      </c>
      <c r="F630" s="108" t="s">
        <v>40</v>
      </c>
      <c r="G630" s="2" t="s">
        <v>45</v>
      </c>
      <c r="H630" s="2" t="s">
        <v>44</v>
      </c>
      <c r="I630" s="2" t="s">
        <v>43</v>
      </c>
      <c r="J630" s="111">
        <v>3336453.7222977998</v>
      </c>
      <c r="K630" s="109"/>
    </row>
    <row r="631" spans="1:11">
      <c r="A631" s="2" t="s">
        <v>63</v>
      </c>
      <c r="B631" s="2" t="s">
        <v>38</v>
      </c>
      <c r="C631" s="2" t="s">
        <v>48</v>
      </c>
      <c r="D631" s="107">
        <v>41579</v>
      </c>
      <c r="E631" s="108">
        <f t="shared" si="12"/>
        <v>11</v>
      </c>
      <c r="F631" s="108" t="s">
        <v>40</v>
      </c>
      <c r="G631" s="2" t="s">
        <v>45</v>
      </c>
      <c r="H631" s="2" t="s">
        <v>44</v>
      </c>
      <c r="I631" s="2" t="s">
        <v>43</v>
      </c>
      <c r="J631" s="111">
        <v>2581238.6260960004</v>
      </c>
      <c r="K631" s="109"/>
    </row>
    <row r="632" spans="1:11">
      <c r="A632" s="2" t="s">
        <v>63</v>
      </c>
      <c r="B632" s="2" t="s">
        <v>38</v>
      </c>
      <c r="C632" s="2" t="s">
        <v>48</v>
      </c>
      <c r="D632" s="107">
        <v>41609</v>
      </c>
      <c r="E632" s="108">
        <f t="shared" si="12"/>
        <v>12</v>
      </c>
      <c r="F632" s="108" t="s">
        <v>40</v>
      </c>
      <c r="G632" s="2" t="s">
        <v>45</v>
      </c>
      <c r="H632" s="2" t="s">
        <v>44</v>
      </c>
      <c r="I632" s="2" t="s">
        <v>43</v>
      </c>
      <c r="J632" s="111">
        <v>3389594.0119008003</v>
      </c>
      <c r="K632" s="109"/>
    </row>
    <row r="633" spans="1:11">
      <c r="A633" s="2" t="s">
        <v>63</v>
      </c>
      <c r="B633" s="2" t="s">
        <v>38</v>
      </c>
      <c r="C633" s="2" t="s">
        <v>48</v>
      </c>
      <c r="D633" s="107">
        <v>41640</v>
      </c>
      <c r="E633" s="108">
        <f t="shared" si="12"/>
        <v>1</v>
      </c>
      <c r="F633" s="108" t="s">
        <v>40</v>
      </c>
      <c r="G633" s="2" t="s">
        <v>45</v>
      </c>
      <c r="H633" s="2" t="s">
        <v>44</v>
      </c>
      <c r="I633" s="2" t="s">
        <v>43</v>
      </c>
      <c r="J633" s="111">
        <v>3641782.9956648001</v>
      </c>
      <c r="K633" s="109"/>
    </row>
    <row r="634" spans="1:11">
      <c r="A634" s="2" t="s">
        <v>63</v>
      </c>
      <c r="B634" s="2" t="s">
        <v>38</v>
      </c>
      <c r="C634" s="2" t="s">
        <v>48</v>
      </c>
      <c r="D634" s="107">
        <v>41671</v>
      </c>
      <c r="E634" s="108">
        <f t="shared" si="12"/>
        <v>2</v>
      </c>
      <c r="F634" s="108" t="s">
        <v>40</v>
      </c>
      <c r="G634" s="2" t="s">
        <v>45</v>
      </c>
      <c r="H634" s="2" t="s">
        <v>44</v>
      </c>
      <c r="I634" s="2" t="s">
        <v>43</v>
      </c>
      <c r="J634" s="111">
        <v>3637088.2590588001</v>
      </c>
      <c r="K634" s="109"/>
    </row>
    <row r="635" spans="1:11">
      <c r="A635" s="2" t="s">
        <v>63</v>
      </c>
      <c r="B635" s="2" t="s">
        <v>38</v>
      </c>
      <c r="C635" s="2" t="s">
        <v>48</v>
      </c>
      <c r="D635" s="107">
        <v>41699</v>
      </c>
      <c r="E635" s="108">
        <f t="shared" si="12"/>
        <v>3</v>
      </c>
      <c r="F635" s="108" t="s">
        <v>40</v>
      </c>
      <c r="G635" s="2" t="s">
        <v>45</v>
      </c>
      <c r="H635" s="2" t="s">
        <v>44</v>
      </c>
      <c r="I635" s="2" t="s">
        <v>43</v>
      </c>
      <c r="J635" s="111">
        <v>2891368.2735684002</v>
      </c>
      <c r="K635" s="109"/>
    </row>
    <row r="636" spans="1:11">
      <c r="A636" s="2" t="s">
        <v>63</v>
      </c>
      <c r="B636" s="2" t="s">
        <v>38</v>
      </c>
      <c r="C636" s="2" t="s">
        <v>48</v>
      </c>
      <c r="D636" s="107">
        <v>41730</v>
      </c>
      <c r="E636" s="108">
        <f t="shared" si="12"/>
        <v>4</v>
      </c>
      <c r="F636" s="108" t="s">
        <v>40</v>
      </c>
      <c r="G636" s="2" t="s">
        <v>45</v>
      </c>
      <c r="H636" s="2" t="s">
        <v>44</v>
      </c>
      <c r="I636" s="2" t="s">
        <v>43</v>
      </c>
      <c r="J636" s="111">
        <v>3090339.0142464004</v>
      </c>
      <c r="K636" s="109"/>
    </row>
    <row r="637" spans="1:11">
      <c r="A637" s="2" t="s">
        <v>63</v>
      </c>
      <c r="B637" s="2" t="s">
        <v>38</v>
      </c>
      <c r="C637" s="2" t="s">
        <v>48</v>
      </c>
      <c r="D637" s="107">
        <v>41760</v>
      </c>
      <c r="E637" s="108">
        <f t="shared" si="12"/>
        <v>5</v>
      </c>
      <c r="F637" s="108" t="s">
        <v>40</v>
      </c>
      <c r="G637" s="2" t="s">
        <v>45</v>
      </c>
      <c r="H637" s="2" t="s">
        <v>44</v>
      </c>
      <c r="I637" s="2" t="s">
        <v>43</v>
      </c>
      <c r="J637" s="111">
        <v>3395668.6594643998</v>
      </c>
      <c r="K637" s="109"/>
    </row>
    <row r="638" spans="1:11">
      <c r="A638" s="2" t="s">
        <v>63</v>
      </c>
      <c r="B638" s="2" t="s">
        <v>38</v>
      </c>
      <c r="C638" s="2" t="s">
        <v>48</v>
      </c>
      <c r="D638" s="107">
        <v>41791</v>
      </c>
      <c r="E638" s="108">
        <f t="shared" si="12"/>
        <v>6</v>
      </c>
      <c r="F638" s="108" t="s">
        <v>40</v>
      </c>
      <c r="G638" s="2" t="s">
        <v>45</v>
      </c>
      <c r="H638" s="2" t="s">
        <v>44</v>
      </c>
      <c r="I638" s="2" t="s">
        <v>43</v>
      </c>
      <c r="J638" s="111">
        <v>3379572.3100814</v>
      </c>
      <c r="K638" s="109"/>
    </row>
    <row r="639" spans="1:11">
      <c r="A639" s="2" t="s">
        <v>63</v>
      </c>
      <c r="B639" s="2" t="s">
        <v>38</v>
      </c>
      <c r="C639" s="2" t="s">
        <v>48</v>
      </c>
      <c r="D639" s="107">
        <v>41456</v>
      </c>
      <c r="E639" s="108">
        <f t="shared" si="12"/>
        <v>7</v>
      </c>
      <c r="F639" s="108" t="s">
        <v>40</v>
      </c>
      <c r="G639" s="2" t="s">
        <v>46</v>
      </c>
      <c r="H639" s="2" t="s">
        <v>42</v>
      </c>
      <c r="I639" s="2" t="s">
        <v>43</v>
      </c>
      <c r="J639" s="111">
        <v>3083178.310218194</v>
      </c>
      <c r="K639" s="109"/>
    </row>
    <row r="640" spans="1:11">
      <c r="A640" s="2" t="s">
        <v>63</v>
      </c>
      <c r="B640" s="2" t="s">
        <v>38</v>
      </c>
      <c r="C640" s="2" t="s">
        <v>48</v>
      </c>
      <c r="D640" s="107">
        <v>41487</v>
      </c>
      <c r="E640" s="108">
        <f t="shared" si="12"/>
        <v>8</v>
      </c>
      <c r="F640" s="108" t="s">
        <v>40</v>
      </c>
      <c r="G640" s="2" t="s">
        <v>46</v>
      </c>
      <c r="H640" s="2" t="s">
        <v>42</v>
      </c>
      <c r="I640" s="2" t="s">
        <v>43</v>
      </c>
      <c r="J640" s="111">
        <v>3624627.2765830643</v>
      </c>
      <c r="K640" s="109"/>
    </row>
    <row r="641" spans="1:11">
      <c r="A641" s="2" t="s">
        <v>63</v>
      </c>
      <c r="B641" s="2" t="s">
        <v>38</v>
      </c>
      <c r="C641" s="2" t="s">
        <v>48</v>
      </c>
      <c r="D641" s="107">
        <v>41518</v>
      </c>
      <c r="E641" s="108">
        <f t="shared" si="12"/>
        <v>9</v>
      </c>
      <c r="F641" s="108" t="s">
        <v>40</v>
      </c>
      <c r="G641" s="2" t="s">
        <v>46</v>
      </c>
      <c r="H641" s="2" t="s">
        <v>42</v>
      </c>
      <c r="I641" s="2" t="s">
        <v>43</v>
      </c>
      <c r="J641" s="111">
        <v>3090109.4706031792</v>
      </c>
      <c r="K641" s="109"/>
    </row>
    <row r="642" spans="1:11">
      <c r="A642" s="2" t="s">
        <v>63</v>
      </c>
      <c r="B642" s="2" t="s">
        <v>38</v>
      </c>
      <c r="C642" s="2" t="s">
        <v>48</v>
      </c>
      <c r="D642" s="107">
        <v>41548</v>
      </c>
      <c r="E642" s="108">
        <f t="shared" si="12"/>
        <v>10</v>
      </c>
      <c r="F642" s="108" t="s">
        <v>40</v>
      </c>
      <c r="G642" s="2" t="s">
        <v>46</v>
      </c>
      <c r="H642" s="2" t="s">
        <v>42</v>
      </c>
      <c r="I642" s="2" t="s">
        <v>43</v>
      </c>
      <c r="J642" s="111">
        <v>2588932.9613108994</v>
      </c>
      <c r="K642" s="109"/>
    </row>
    <row r="643" spans="1:11">
      <c r="A643" s="2" t="s">
        <v>63</v>
      </c>
      <c r="B643" s="2" t="s">
        <v>38</v>
      </c>
      <c r="C643" s="2" t="s">
        <v>48</v>
      </c>
      <c r="D643" s="107">
        <v>41579</v>
      </c>
      <c r="E643" s="108">
        <f t="shared" si="12"/>
        <v>11</v>
      </c>
      <c r="F643" s="108" t="s">
        <v>40</v>
      </c>
      <c r="G643" s="2" t="s">
        <v>46</v>
      </c>
      <c r="H643" s="2" t="s">
        <v>42</v>
      </c>
      <c r="I643" s="2" t="s">
        <v>43</v>
      </c>
      <c r="J643" s="111">
        <v>2871337.5293786996</v>
      </c>
      <c r="K643" s="109"/>
    </row>
    <row r="644" spans="1:11">
      <c r="A644" s="2" t="s">
        <v>63</v>
      </c>
      <c r="B644" s="2" t="s">
        <v>38</v>
      </c>
      <c r="C644" s="2" t="s">
        <v>48</v>
      </c>
      <c r="D644" s="107">
        <v>41609</v>
      </c>
      <c r="E644" s="108">
        <f t="shared" si="12"/>
        <v>12</v>
      </c>
      <c r="F644" s="108" t="s">
        <v>40</v>
      </c>
      <c r="G644" s="2" t="s">
        <v>46</v>
      </c>
      <c r="H644" s="2" t="s">
        <v>42</v>
      </c>
      <c r="I644" s="2" t="s">
        <v>43</v>
      </c>
      <c r="J644" s="111">
        <v>2476353.7848823196</v>
      </c>
      <c r="K644" s="109"/>
    </row>
    <row r="645" spans="1:11">
      <c r="A645" s="2" t="s">
        <v>63</v>
      </c>
      <c r="B645" s="2" t="s">
        <v>38</v>
      </c>
      <c r="C645" s="2" t="s">
        <v>48</v>
      </c>
      <c r="D645" s="107">
        <v>41640</v>
      </c>
      <c r="E645" s="108">
        <f t="shared" si="12"/>
        <v>1</v>
      </c>
      <c r="F645" s="108" t="s">
        <v>40</v>
      </c>
      <c r="G645" s="2" t="s">
        <v>46</v>
      </c>
      <c r="H645" s="2" t="s">
        <v>42</v>
      </c>
      <c r="I645" s="2" t="s">
        <v>43</v>
      </c>
      <c r="J645" s="111">
        <v>3520427.5225060191</v>
      </c>
      <c r="K645" s="109"/>
    </row>
    <row r="646" spans="1:11">
      <c r="A646" s="2" t="s">
        <v>63</v>
      </c>
      <c r="B646" s="2" t="s">
        <v>38</v>
      </c>
      <c r="C646" s="2" t="s">
        <v>48</v>
      </c>
      <c r="D646" s="107">
        <v>41671</v>
      </c>
      <c r="E646" s="108">
        <f t="shared" si="12"/>
        <v>2</v>
      </c>
      <c r="F646" s="108" t="s">
        <v>40</v>
      </c>
      <c r="G646" s="2" t="s">
        <v>46</v>
      </c>
      <c r="H646" s="2" t="s">
        <v>42</v>
      </c>
      <c r="I646" s="2" t="s">
        <v>43</v>
      </c>
      <c r="J646" s="111">
        <v>3874818.9917811132</v>
      </c>
      <c r="K646" s="109"/>
    </row>
    <row r="647" spans="1:11">
      <c r="A647" s="2" t="s">
        <v>63</v>
      </c>
      <c r="B647" s="2" t="s">
        <v>38</v>
      </c>
      <c r="C647" s="2" t="s">
        <v>48</v>
      </c>
      <c r="D647" s="107">
        <v>41699</v>
      </c>
      <c r="E647" s="108">
        <f t="shared" si="12"/>
        <v>3</v>
      </c>
      <c r="F647" s="108" t="s">
        <v>40</v>
      </c>
      <c r="G647" s="2" t="s">
        <v>46</v>
      </c>
      <c r="H647" s="2" t="s">
        <v>42</v>
      </c>
      <c r="I647" s="2" t="s">
        <v>43</v>
      </c>
      <c r="J647" s="111">
        <v>3237363.8548801187</v>
      </c>
      <c r="K647" s="109"/>
    </row>
    <row r="648" spans="1:11">
      <c r="A648" s="2" t="s">
        <v>63</v>
      </c>
      <c r="B648" s="2" t="s">
        <v>38</v>
      </c>
      <c r="C648" s="2" t="s">
        <v>48</v>
      </c>
      <c r="D648" s="107">
        <v>41730</v>
      </c>
      <c r="E648" s="108">
        <f t="shared" si="12"/>
        <v>4</v>
      </c>
      <c r="F648" s="108" t="s">
        <v>40</v>
      </c>
      <c r="G648" s="2" t="s">
        <v>46</v>
      </c>
      <c r="H648" s="2" t="s">
        <v>42</v>
      </c>
      <c r="I648" s="2" t="s">
        <v>43</v>
      </c>
      <c r="J648" s="111">
        <v>3615453.1290214392</v>
      </c>
      <c r="K648" s="109"/>
    </row>
    <row r="649" spans="1:11">
      <c r="A649" s="2" t="s">
        <v>63</v>
      </c>
      <c r="B649" s="2" t="s">
        <v>38</v>
      </c>
      <c r="C649" s="2" t="s">
        <v>48</v>
      </c>
      <c r="D649" s="107">
        <v>41760</v>
      </c>
      <c r="E649" s="108">
        <f t="shared" si="12"/>
        <v>5</v>
      </c>
      <c r="F649" s="108" t="s">
        <v>40</v>
      </c>
      <c r="G649" s="2" t="s">
        <v>46</v>
      </c>
      <c r="H649" s="2" t="s">
        <v>42</v>
      </c>
      <c r="I649" s="2" t="s">
        <v>43</v>
      </c>
      <c r="J649" s="111">
        <v>2956857.0525275953</v>
      </c>
      <c r="K649" s="109"/>
    </row>
    <row r="650" spans="1:11">
      <c r="A650" s="2" t="s">
        <v>63</v>
      </c>
      <c r="B650" s="2" t="s">
        <v>38</v>
      </c>
      <c r="C650" s="2" t="s">
        <v>48</v>
      </c>
      <c r="D650" s="107">
        <v>41791</v>
      </c>
      <c r="E650" s="108">
        <f t="shared" si="12"/>
        <v>6</v>
      </c>
      <c r="F650" s="108" t="s">
        <v>40</v>
      </c>
      <c r="G650" s="2" t="s">
        <v>46</v>
      </c>
      <c r="H650" s="2" t="s">
        <v>42</v>
      </c>
      <c r="I650" s="2" t="s">
        <v>43</v>
      </c>
      <c r="J650" s="111">
        <v>3215096.199550285</v>
      </c>
      <c r="K650" s="109"/>
    </row>
    <row r="651" spans="1:11">
      <c r="A651" s="2" t="s">
        <v>63</v>
      </c>
      <c r="B651" s="2" t="s">
        <v>49</v>
      </c>
      <c r="C651" s="2" t="s">
        <v>39</v>
      </c>
      <c r="D651" s="107">
        <v>41456</v>
      </c>
      <c r="E651" s="108">
        <f t="shared" si="12"/>
        <v>7</v>
      </c>
      <c r="F651" s="108" t="s">
        <v>50</v>
      </c>
      <c r="G651" s="2" t="s">
        <v>51</v>
      </c>
      <c r="H651" s="2" t="s">
        <v>52</v>
      </c>
      <c r="I651" s="2" t="s">
        <v>43</v>
      </c>
      <c r="J651" s="111">
        <v>859050.95871603675</v>
      </c>
      <c r="K651" s="109"/>
    </row>
    <row r="652" spans="1:11">
      <c r="A652" s="2" t="s">
        <v>63</v>
      </c>
      <c r="B652" s="2" t="s">
        <v>49</v>
      </c>
      <c r="C652" s="2" t="s">
        <v>39</v>
      </c>
      <c r="D652" s="107">
        <v>41487</v>
      </c>
      <c r="E652" s="108">
        <f t="shared" si="12"/>
        <v>8</v>
      </c>
      <c r="F652" s="108" t="s">
        <v>50</v>
      </c>
      <c r="G652" s="2" t="s">
        <v>51</v>
      </c>
      <c r="H652" s="2" t="s">
        <v>52</v>
      </c>
      <c r="I652" s="2" t="s">
        <v>43</v>
      </c>
      <c r="J652" s="111">
        <v>1256568.663764968</v>
      </c>
      <c r="K652" s="109"/>
    </row>
    <row r="653" spans="1:11">
      <c r="A653" s="2" t="s">
        <v>63</v>
      </c>
      <c r="B653" s="2" t="s">
        <v>49</v>
      </c>
      <c r="C653" s="2" t="s">
        <v>39</v>
      </c>
      <c r="D653" s="107">
        <v>41518</v>
      </c>
      <c r="E653" s="108">
        <f t="shared" si="12"/>
        <v>9</v>
      </c>
      <c r="F653" s="108" t="s">
        <v>50</v>
      </c>
      <c r="G653" s="2" t="s">
        <v>51</v>
      </c>
      <c r="H653" s="2" t="s">
        <v>52</v>
      </c>
      <c r="I653" s="2" t="s">
        <v>43</v>
      </c>
      <c r="J653" s="111">
        <v>945239.11169929046</v>
      </c>
      <c r="K653" s="109"/>
    </row>
    <row r="654" spans="1:11">
      <c r="A654" s="2" t="s">
        <v>63</v>
      </c>
      <c r="B654" s="2" t="s">
        <v>49</v>
      </c>
      <c r="C654" s="2" t="s">
        <v>39</v>
      </c>
      <c r="D654" s="107">
        <v>41548</v>
      </c>
      <c r="E654" s="108">
        <f t="shared" si="12"/>
        <v>10</v>
      </c>
      <c r="F654" s="108" t="s">
        <v>50</v>
      </c>
      <c r="G654" s="2" t="s">
        <v>51</v>
      </c>
      <c r="H654" s="2" t="s">
        <v>52</v>
      </c>
      <c r="I654" s="2" t="s">
        <v>43</v>
      </c>
      <c r="J654" s="111">
        <v>897002.08738166792</v>
      </c>
      <c r="K654" s="109"/>
    </row>
    <row r="655" spans="1:11">
      <c r="A655" s="2" t="s">
        <v>63</v>
      </c>
      <c r="B655" s="2" t="s">
        <v>49</v>
      </c>
      <c r="C655" s="2" t="s">
        <v>39</v>
      </c>
      <c r="D655" s="107">
        <v>41579</v>
      </c>
      <c r="E655" s="108">
        <f t="shared" si="12"/>
        <v>11</v>
      </c>
      <c r="F655" s="108" t="s">
        <v>50</v>
      </c>
      <c r="G655" s="2" t="s">
        <v>51</v>
      </c>
      <c r="H655" s="2" t="s">
        <v>52</v>
      </c>
      <c r="I655" s="2" t="s">
        <v>43</v>
      </c>
      <c r="J655" s="111">
        <v>983029.73485591868</v>
      </c>
      <c r="K655" s="109"/>
    </row>
    <row r="656" spans="1:11">
      <c r="A656" s="2" t="s">
        <v>63</v>
      </c>
      <c r="B656" s="2" t="s">
        <v>49</v>
      </c>
      <c r="C656" s="2" t="s">
        <v>39</v>
      </c>
      <c r="D656" s="107">
        <v>41609</v>
      </c>
      <c r="E656" s="108">
        <f t="shared" ref="E656:E719" si="13">MONTH(D656)</f>
        <v>12</v>
      </c>
      <c r="F656" s="108" t="s">
        <v>50</v>
      </c>
      <c r="G656" s="2" t="s">
        <v>51</v>
      </c>
      <c r="H656" s="2" t="s">
        <v>52</v>
      </c>
      <c r="I656" s="2" t="s">
        <v>43</v>
      </c>
      <c r="J656" s="111">
        <v>938538.15127751243</v>
      </c>
      <c r="K656" s="109"/>
    </row>
    <row r="657" spans="1:11">
      <c r="A657" s="2" t="s">
        <v>63</v>
      </c>
      <c r="B657" s="2" t="s">
        <v>49</v>
      </c>
      <c r="C657" s="2" t="s">
        <v>39</v>
      </c>
      <c r="D657" s="107">
        <v>41640</v>
      </c>
      <c r="E657" s="108">
        <f t="shared" si="13"/>
        <v>1</v>
      </c>
      <c r="F657" s="108" t="s">
        <v>50</v>
      </c>
      <c r="G657" s="2" t="s">
        <v>51</v>
      </c>
      <c r="H657" s="2" t="s">
        <v>52</v>
      </c>
      <c r="I657" s="2" t="s">
        <v>43</v>
      </c>
      <c r="J657" s="111">
        <v>1120011.9018488396</v>
      </c>
      <c r="K657" s="109"/>
    </row>
    <row r="658" spans="1:11">
      <c r="A658" s="2" t="s">
        <v>63</v>
      </c>
      <c r="B658" s="2" t="s">
        <v>49</v>
      </c>
      <c r="C658" s="2" t="s">
        <v>39</v>
      </c>
      <c r="D658" s="107">
        <v>41671</v>
      </c>
      <c r="E658" s="108">
        <f t="shared" si="13"/>
        <v>2</v>
      </c>
      <c r="F658" s="108" t="s">
        <v>50</v>
      </c>
      <c r="G658" s="2" t="s">
        <v>51</v>
      </c>
      <c r="H658" s="2" t="s">
        <v>52</v>
      </c>
      <c r="I658" s="2" t="s">
        <v>43</v>
      </c>
      <c r="J658" s="111">
        <v>908869.29775302368</v>
      </c>
      <c r="K658" s="109"/>
    </row>
    <row r="659" spans="1:11">
      <c r="A659" s="2" t="s">
        <v>63</v>
      </c>
      <c r="B659" s="2" t="s">
        <v>49</v>
      </c>
      <c r="C659" s="2" t="s">
        <v>39</v>
      </c>
      <c r="D659" s="107">
        <v>41699</v>
      </c>
      <c r="E659" s="108">
        <f t="shared" si="13"/>
        <v>3</v>
      </c>
      <c r="F659" s="108" t="s">
        <v>50</v>
      </c>
      <c r="G659" s="2" t="s">
        <v>51</v>
      </c>
      <c r="H659" s="2" t="s">
        <v>52</v>
      </c>
      <c r="I659" s="2" t="s">
        <v>43</v>
      </c>
      <c r="J659" s="111">
        <v>962926.50469158008</v>
      </c>
      <c r="K659" s="109"/>
    </row>
    <row r="660" spans="1:11">
      <c r="A660" s="2" t="s">
        <v>63</v>
      </c>
      <c r="B660" s="2" t="s">
        <v>49</v>
      </c>
      <c r="C660" s="2" t="s">
        <v>39</v>
      </c>
      <c r="D660" s="107">
        <v>41730</v>
      </c>
      <c r="E660" s="108">
        <f t="shared" si="13"/>
        <v>4</v>
      </c>
      <c r="F660" s="108" t="s">
        <v>50</v>
      </c>
      <c r="G660" s="2" t="s">
        <v>51</v>
      </c>
      <c r="H660" s="2" t="s">
        <v>52</v>
      </c>
      <c r="I660" s="2" t="s">
        <v>43</v>
      </c>
      <c r="J660" s="111">
        <v>972833.26691238175</v>
      </c>
      <c r="K660" s="109"/>
    </row>
    <row r="661" spans="1:11">
      <c r="A661" s="2" t="s">
        <v>63</v>
      </c>
      <c r="B661" s="2" t="s">
        <v>49</v>
      </c>
      <c r="C661" s="2" t="s">
        <v>39</v>
      </c>
      <c r="D661" s="107">
        <v>41760</v>
      </c>
      <c r="E661" s="108">
        <f t="shared" si="13"/>
        <v>5</v>
      </c>
      <c r="F661" s="108" t="s">
        <v>50</v>
      </c>
      <c r="G661" s="2" t="s">
        <v>51</v>
      </c>
      <c r="H661" s="2" t="s">
        <v>52</v>
      </c>
      <c r="I661" s="2" t="s">
        <v>43</v>
      </c>
      <c r="J661" s="111">
        <v>1071765.8371174217</v>
      </c>
      <c r="K661" s="109"/>
    </row>
    <row r="662" spans="1:11">
      <c r="A662" s="2" t="s">
        <v>63</v>
      </c>
      <c r="B662" s="2" t="s">
        <v>49</v>
      </c>
      <c r="C662" s="2" t="s">
        <v>39</v>
      </c>
      <c r="D662" s="107">
        <v>41791</v>
      </c>
      <c r="E662" s="108">
        <f t="shared" si="13"/>
        <v>6</v>
      </c>
      <c r="F662" s="108" t="s">
        <v>50</v>
      </c>
      <c r="G662" s="2" t="s">
        <v>51</v>
      </c>
      <c r="H662" s="2" t="s">
        <v>52</v>
      </c>
      <c r="I662" s="2" t="s">
        <v>43</v>
      </c>
      <c r="J662" s="111">
        <v>1137792.8543239292</v>
      </c>
      <c r="K662" s="109"/>
    </row>
    <row r="663" spans="1:11">
      <c r="A663" s="2" t="s">
        <v>63</v>
      </c>
      <c r="B663" s="2" t="s">
        <v>49</v>
      </c>
      <c r="C663" s="2" t="s">
        <v>39</v>
      </c>
      <c r="D663" s="107">
        <v>41456</v>
      </c>
      <c r="E663" s="108">
        <f t="shared" si="13"/>
        <v>7</v>
      </c>
      <c r="F663" s="108" t="s">
        <v>50</v>
      </c>
      <c r="G663" s="2" t="s">
        <v>53</v>
      </c>
      <c r="H663" s="2" t="s">
        <v>54</v>
      </c>
      <c r="I663" s="2" t="s">
        <v>43</v>
      </c>
      <c r="J663" s="111">
        <v>411478.37181662378</v>
      </c>
      <c r="K663" s="109"/>
    </row>
    <row r="664" spans="1:11">
      <c r="A664" s="2" t="s">
        <v>63</v>
      </c>
      <c r="B664" s="2" t="s">
        <v>49</v>
      </c>
      <c r="C664" s="2" t="s">
        <v>39</v>
      </c>
      <c r="D664" s="107">
        <v>41487</v>
      </c>
      <c r="E664" s="108">
        <f t="shared" si="13"/>
        <v>8</v>
      </c>
      <c r="F664" s="108" t="s">
        <v>50</v>
      </c>
      <c r="G664" s="2" t="s">
        <v>53</v>
      </c>
      <c r="H664" s="2" t="s">
        <v>54</v>
      </c>
      <c r="I664" s="2" t="s">
        <v>43</v>
      </c>
      <c r="J664" s="111">
        <v>558286.81851324998</v>
      </c>
      <c r="K664" s="109"/>
    </row>
    <row r="665" spans="1:11">
      <c r="A665" s="2" t="s">
        <v>63</v>
      </c>
      <c r="B665" s="2" t="s">
        <v>49</v>
      </c>
      <c r="C665" s="2" t="s">
        <v>39</v>
      </c>
      <c r="D665" s="107">
        <v>41518</v>
      </c>
      <c r="E665" s="108">
        <f t="shared" si="13"/>
        <v>9</v>
      </c>
      <c r="F665" s="108" t="s">
        <v>50</v>
      </c>
      <c r="G665" s="2" t="s">
        <v>53</v>
      </c>
      <c r="H665" s="2" t="s">
        <v>54</v>
      </c>
      <c r="I665" s="2" t="s">
        <v>43</v>
      </c>
      <c r="J665" s="111">
        <v>449699.38278299873</v>
      </c>
      <c r="K665" s="109"/>
    </row>
    <row r="666" spans="1:11">
      <c r="A666" s="2" t="s">
        <v>63</v>
      </c>
      <c r="B666" s="2" t="s">
        <v>49</v>
      </c>
      <c r="C666" s="2" t="s">
        <v>39</v>
      </c>
      <c r="D666" s="107">
        <v>41548</v>
      </c>
      <c r="E666" s="108">
        <f t="shared" si="13"/>
        <v>10</v>
      </c>
      <c r="F666" s="108" t="s">
        <v>50</v>
      </c>
      <c r="G666" s="2" t="s">
        <v>53</v>
      </c>
      <c r="H666" s="2" t="s">
        <v>54</v>
      </c>
      <c r="I666" s="2" t="s">
        <v>43</v>
      </c>
      <c r="J666" s="111">
        <v>427182.91524</v>
      </c>
      <c r="K666" s="109"/>
    </row>
    <row r="667" spans="1:11">
      <c r="A667" s="2" t="s">
        <v>63</v>
      </c>
      <c r="B667" s="2" t="s">
        <v>49</v>
      </c>
      <c r="C667" s="2" t="s">
        <v>39</v>
      </c>
      <c r="D667" s="107">
        <v>41579</v>
      </c>
      <c r="E667" s="108">
        <f t="shared" si="13"/>
        <v>11</v>
      </c>
      <c r="F667" s="108" t="s">
        <v>50</v>
      </c>
      <c r="G667" s="2" t="s">
        <v>53</v>
      </c>
      <c r="H667" s="2" t="s">
        <v>54</v>
      </c>
      <c r="I667" s="2" t="s">
        <v>43</v>
      </c>
      <c r="J667" s="111">
        <v>415259.38098750002</v>
      </c>
      <c r="K667" s="109"/>
    </row>
    <row r="668" spans="1:11">
      <c r="A668" s="2" t="s">
        <v>63</v>
      </c>
      <c r="B668" s="2" t="s">
        <v>49</v>
      </c>
      <c r="C668" s="2" t="s">
        <v>39</v>
      </c>
      <c r="D668" s="107">
        <v>41609</v>
      </c>
      <c r="E668" s="108">
        <f t="shared" si="13"/>
        <v>12</v>
      </c>
      <c r="F668" s="108" t="s">
        <v>50</v>
      </c>
      <c r="G668" s="2" t="s">
        <v>53</v>
      </c>
      <c r="H668" s="2" t="s">
        <v>54</v>
      </c>
      <c r="I668" s="2" t="s">
        <v>43</v>
      </c>
      <c r="J668" s="111">
        <v>427041.03370000009</v>
      </c>
      <c r="K668" s="109"/>
    </row>
    <row r="669" spans="1:11">
      <c r="A669" s="2" t="s">
        <v>63</v>
      </c>
      <c r="B669" s="2" t="s">
        <v>49</v>
      </c>
      <c r="C669" s="2" t="s">
        <v>39</v>
      </c>
      <c r="D669" s="107">
        <v>41640</v>
      </c>
      <c r="E669" s="108">
        <f t="shared" si="13"/>
        <v>1</v>
      </c>
      <c r="F669" s="108" t="s">
        <v>50</v>
      </c>
      <c r="G669" s="2" t="s">
        <v>53</v>
      </c>
      <c r="H669" s="2" t="s">
        <v>54</v>
      </c>
      <c r="I669" s="2" t="s">
        <v>43</v>
      </c>
      <c r="J669" s="111">
        <v>536309.89158199995</v>
      </c>
      <c r="K669" s="109"/>
    </row>
    <row r="670" spans="1:11">
      <c r="A670" s="2" t="s">
        <v>63</v>
      </c>
      <c r="B670" s="2" t="s">
        <v>49</v>
      </c>
      <c r="C670" s="2" t="s">
        <v>39</v>
      </c>
      <c r="D670" s="107">
        <v>41671</v>
      </c>
      <c r="E670" s="108">
        <f t="shared" si="13"/>
        <v>2</v>
      </c>
      <c r="F670" s="108" t="s">
        <v>50</v>
      </c>
      <c r="G670" s="2" t="s">
        <v>53</v>
      </c>
      <c r="H670" s="2" t="s">
        <v>54</v>
      </c>
      <c r="I670" s="2" t="s">
        <v>43</v>
      </c>
      <c r="J670" s="111">
        <v>414358.37553974998</v>
      </c>
      <c r="K670" s="109"/>
    </row>
    <row r="671" spans="1:11">
      <c r="A671" s="2" t="s">
        <v>63</v>
      </c>
      <c r="B671" s="2" t="s">
        <v>49</v>
      </c>
      <c r="C671" s="2" t="s">
        <v>39</v>
      </c>
      <c r="D671" s="107">
        <v>41699</v>
      </c>
      <c r="E671" s="108">
        <f t="shared" si="13"/>
        <v>3</v>
      </c>
      <c r="F671" s="108" t="s">
        <v>50</v>
      </c>
      <c r="G671" s="2" t="s">
        <v>53</v>
      </c>
      <c r="H671" s="2" t="s">
        <v>54</v>
      </c>
      <c r="I671" s="2" t="s">
        <v>43</v>
      </c>
      <c r="J671" s="111">
        <v>484912.71240800002</v>
      </c>
      <c r="K671" s="109"/>
    </row>
    <row r="672" spans="1:11">
      <c r="A672" s="2" t="s">
        <v>63</v>
      </c>
      <c r="B672" s="2" t="s">
        <v>49</v>
      </c>
      <c r="C672" s="2" t="s">
        <v>39</v>
      </c>
      <c r="D672" s="107">
        <v>41730</v>
      </c>
      <c r="E672" s="108">
        <f t="shared" si="13"/>
        <v>4</v>
      </c>
      <c r="F672" s="108" t="s">
        <v>50</v>
      </c>
      <c r="G672" s="2" t="s">
        <v>53</v>
      </c>
      <c r="H672" s="2" t="s">
        <v>54</v>
      </c>
      <c r="I672" s="2" t="s">
        <v>43</v>
      </c>
      <c r="J672" s="111">
        <v>419935.11569100001</v>
      </c>
      <c r="K672" s="109"/>
    </row>
    <row r="673" spans="1:11">
      <c r="A673" s="2" t="s">
        <v>63</v>
      </c>
      <c r="B673" s="2" t="s">
        <v>49</v>
      </c>
      <c r="C673" s="2" t="s">
        <v>39</v>
      </c>
      <c r="D673" s="107">
        <v>41760</v>
      </c>
      <c r="E673" s="108">
        <f t="shared" si="13"/>
        <v>5</v>
      </c>
      <c r="F673" s="108" t="s">
        <v>50</v>
      </c>
      <c r="G673" s="2" t="s">
        <v>53</v>
      </c>
      <c r="H673" s="2" t="s">
        <v>54</v>
      </c>
      <c r="I673" s="2" t="s">
        <v>43</v>
      </c>
      <c r="J673" s="111">
        <v>448216.05637499999</v>
      </c>
      <c r="K673" s="109"/>
    </row>
    <row r="674" spans="1:11">
      <c r="A674" s="2" t="s">
        <v>63</v>
      </c>
      <c r="B674" s="2" t="s">
        <v>49</v>
      </c>
      <c r="C674" s="2" t="s">
        <v>39</v>
      </c>
      <c r="D674" s="107">
        <v>41791</v>
      </c>
      <c r="E674" s="108">
        <f t="shared" si="13"/>
        <v>6</v>
      </c>
      <c r="F674" s="108" t="s">
        <v>50</v>
      </c>
      <c r="G674" s="2" t="s">
        <v>53</v>
      </c>
      <c r="H674" s="2" t="s">
        <v>54</v>
      </c>
      <c r="I674" s="2" t="s">
        <v>43</v>
      </c>
      <c r="J674" s="111">
        <v>532127.64313450002</v>
      </c>
      <c r="K674" s="109"/>
    </row>
    <row r="675" spans="1:11">
      <c r="A675" s="2" t="s">
        <v>63</v>
      </c>
      <c r="B675" s="2" t="s">
        <v>49</v>
      </c>
      <c r="C675" s="2" t="s">
        <v>39</v>
      </c>
      <c r="D675" s="107">
        <v>41456</v>
      </c>
      <c r="E675" s="108">
        <f t="shared" si="13"/>
        <v>7</v>
      </c>
      <c r="F675" s="108" t="s">
        <v>50</v>
      </c>
      <c r="G675" s="2" t="s">
        <v>53</v>
      </c>
      <c r="H675" s="2" t="s">
        <v>55</v>
      </c>
      <c r="I675" s="2" t="s">
        <v>43</v>
      </c>
      <c r="J675" s="111">
        <v>610297.37310056051</v>
      </c>
      <c r="K675" s="109"/>
    </row>
    <row r="676" spans="1:11">
      <c r="A676" s="2" t="s">
        <v>63</v>
      </c>
      <c r="B676" s="2" t="s">
        <v>49</v>
      </c>
      <c r="C676" s="2" t="s">
        <v>39</v>
      </c>
      <c r="D676" s="107">
        <v>41487</v>
      </c>
      <c r="E676" s="108">
        <f t="shared" si="13"/>
        <v>8</v>
      </c>
      <c r="F676" s="108" t="s">
        <v>50</v>
      </c>
      <c r="G676" s="2" t="s">
        <v>53</v>
      </c>
      <c r="H676" s="2" t="s">
        <v>55</v>
      </c>
      <c r="I676" s="2" t="s">
        <v>43</v>
      </c>
      <c r="J676" s="111">
        <v>908795.20773656247</v>
      </c>
      <c r="K676" s="109"/>
    </row>
    <row r="677" spans="1:11">
      <c r="A677" s="2" t="s">
        <v>63</v>
      </c>
      <c r="B677" s="2" t="s">
        <v>49</v>
      </c>
      <c r="C677" s="2" t="s">
        <v>39</v>
      </c>
      <c r="D677" s="107">
        <v>41518</v>
      </c>
      <c r="E677" s="108">
        <f t="shared" si="13"/>
        <v>9</v>
      </c>
      <c r="F677" s="108" t="s">
        <v>50</v>
      </c>
      <c r="G677" s="2" t="s">
        <v>53</v>
      </c>
      <c r="H677" s="2" t="s">
        <v>55</v>
      </c>
      <c r="I677" s="2" t="s">
        <v>43</v>
      </c>
      <c r="J677" s="111">
        <v>711025.90062299802</v>
      </c>
      <c r="K677" s="109"/>
    </row>
    <row r="678" spans="1:11">
      <c r="A678" s="2" t="s">
        <v>63</v>
      </c>
      <c r="B678" s="2" t="s">
        <v>49</v>
      </c>
      <c r="C678" s="2" t="s">
        <v>39</v>
      </c>
      <c r="D678" s="107">
        <v>41548</v>
      </c>
      <c r="E678" s="108">
        <f t="shared" si="13"/>
        <v>10</v>
      </c>
      <c r="F678" s="108" t="s">
        <v>50</v>
      </c>
      <c r="G678" s="2" t="s">
        <v>53</v>
      </c>
      <c r="H678" s="2" t="s">
        <v>55</v>
      </c>
      <c r="I678" s="2" t="s">
        <v>43</v>
      </c>
      <c r="J678" s="111">
        <v>699813.46326262481</v>
      </c>
      <c r="K678" s="109"/>
    </row>
    <row r="679" spans="1:11">
      <c r="A679" s="2" t="s">
        <v>63</v>
      </c>
      <c r="B679" s="2" t="s">
        <v>49</v>
      </c>
      <c r="C679" s="2" t="s">
        <v>39</v>
      </c>
      <c r="D679" s="107">
        <v>41579</v>
      </c>
      <c r="E679" s="108">
        <f t="shared" si="13"/>
        <v>11</v>
      </c>
      <c r="F679" s="108" t="s">
        <v>50</v>
      </c>
      <c r="G679" s="2" t="s">
        <v>53</v>
      </c>
      <c r="H679" s="2" t="s">
        <v>55</v>
      </c>
      <c r="I679" s="2" t="s">
        <v>43</v>
      </c>
      <c r="J679" s="111">
        <v>619174.29107624991</v>
      </c>
      <c r="K679" s="109"/>
    </row>
    <row r="680" spans="1:11">
      <c r="A680" s="2" t="s">
        <v>63</v>
      </c>
      <c r="B680" s="2" t="s">
        <v>49</v>
      </c>
      <c r="C680" s="2" t="s">
        <v>39</v>
      </c>
      <c r="D680" s="107">
        <v>41609</v>
      </c>
      <c r="E680" s="108">
        <f t="shared" si="13"/>
        <v>12</v>
      </c>
      <c r="F680" s="108" t="s">
        <v>50</v>
      </c>
      <c r="G680" s="2" t="s">
        <v>53</v>
      </c>
      <c r="H680" s="2" t="s">
        <v>55</v>
      </c>
      <c r="I680" s="2" t="s">
        <v>43</v>
      </c>
      <c r="J680" s="111">
        <v>641582.36576999992</v>
      </c>
      <c r="K680" s="109"/>
    </row>
    <row r="681" spans="1:11">
      <c r="A681" s="2" t="s">
        <v>63</v>
      </c>
      <c r="B681" s="2" t="s">
        <v>49</v>
      </c>
      <c r="C681" s="2" t="s">
        <v>39</v>
      </c>
      <c r="D681" s="107">
        <v>41640</v>
      </c>
      <c r="E681" s="108">
        <f t="shared" si="13"/>
        <v>1</v>
      </c>
      <c r="F681" s="108" t="s">
        <v>50</v>
      </c>
      <c r="G681" s="2" t="s">
        <v>53</v>
      </c>
      <c r="H681" s="2" t="s">
        <v>55</v>
      </c>
      <c r="I681" s="2" t="s">
        <v>43</v>
      </c>
      <c r="J681" s="111">
        <v>740585.34395999974</v>
      </c>
      <c r="K681" s="109"/>
    </row>
    <row r="682" spans="1:11">
      <c r="A682" s="2" t="s">
        <v>63</v>
      </c>
      <c r="B682" s="2" t="s">
        <v>49</v>
      </c>
      <c r="C682" s="2" t="s">
        <v>39</v>
      </c>
      <c r="D682" s="107">
        <v>41671</v>
      </c>
      <c r="E682" s="108">
        <f t="shared" si="13"/>
        <v>2</v>
      </c>
      <c r="F682" s="108" t="s">
        <v>50</v>
      </c>
      <c r="G682" s="2" t="s">
        <v>53</v>
      </c>
      <c r="H682" s="2" t="s">
        <v>55</v>
      </c>
      <c r="I682" s="2" t="s">
        <v>43</v>
      </c>
      <c r="J682" s="111">
        <v>665533.05688012496</v>
      </c>
      <c r="K682" s="109"/>
    </row>
    <row r="683" spans="1:11">
      <c r="A683" s="2" t="s">
        <v>63</v>
      </c>
      <c r="B683" s="2" t="s">
        <v>49</v>
      </c>
      <c r="C683" s="2" t="s">
        <v>39</v>
      </c>
      <c r="D683" s="107">
        <v>41699</v>
      </c>
      <c r="E683" s="108">
        <f t="shared" si="13"/>
        <v>3</v>
      </c>
      <c r="F683" s="108" t="s">
        <v>50</v>
      </c>
      <c r="G683" s="2" t="s">
        <v>53</v>
      </c>
      <c r="H683" s="2" t="s">
        <v>55</v>
      </c>
      <c r="I683" s="2" t="s">
        <v>43</v>
      </c>
      <c r="J683" s="111">
        <v>608946.05938500003</v>
      </c>
      <c r="K683" s="109"/>
    </row>
    <row r="684" spans="1:11">
      <c r="A684" s="2" t="s">
        <v>63</v>
      </c>
      <c r="B684" s="2" t="s">
        <v>49</v>
      </c>
      <c r="C684" s="2" t="s">
        <v>39</v>
      </c>
      <c r="D684" s="107">
        <v>41730</v>
      </c>
      <c r="E684" s="108">
        <f t="shared" si="13"/>
        <v>4</v>
      </c>
      <c r="F684" s="108" t="s">
        <v>50</v>
      </c>
      <c r="G684" s="2" t="s">
        <v>53</v>
      </c>
      <c r="H684" s="2" t="s">
        <v>55</v>
      </c>
      <c r="I684" s="2" t="s">
        <v>43</v>
      </c>
      <c r="J684" s="111">
        <v>706548.92858549999</v>
      </c>
      <c r="K684" s="109"/>
    </row>
    <row r="685" spans="1:11">
      <c r="A685" s="2" t="s">
        <v>63</v>
      </c>
      <c r="B685" s="2" t="s">
        <v>49</v>
      </c>
      <c r="C685" s="2" t="s">
        <v>39</v>
      </c>
      <c r="D685" s="107">
        <v>41760</v>
      </c>
      <c r="E685" s="108">
        <f t="shared" si="13"/>
        <v>5</v>
      </c>
      <c r="F685" s="108" t="s">
        <v>50</v>
      </c>
      <c r="G685" s="2" t="s">
        <v>53</v>
      </c>
      <c r="H685" s="2" t="s">
        <v>55</v>
      </c>
      <c r="I685" s="2" t="s">
        <v>43</v>
      </c>
      <c r="J685" s="111">
        <v>684073.99396875</v>
      </c>
      <c r="K685" s="109"/>
    </row>
    <row r="686" spans="1:11">
      <c r="A686" s="2" t="s">
        <v>63</v>
      </c>
      <c r="B686" s="2" t="s">
        <v>49</v>
      </c>
      <c r="C686" s="2" t="s">
        <v>39</v>
      </c>
      <c r="D686" s="107">
        <v>41791</v>
      </c>
      <c r="E686" s="108">
        <f t="shared" si="13"/>
        <v>6</v>
      </c>
      <c r="F686" s="108" t="s">
        <v>50</v>
      </c>
      <c r="G686" s="2" t="s">
        <v>53</v>
      </c>
      <c r="H686" s="2" t="s">
        <v>55</v>
      </c>
      <c r="I686" s="2" t="s">
        <v>43</v>
      </c>
      <c r="J686" s="111">
        <v>795822.70165668742</v>
      </c>
      <c r="K686" s="109"/>
    </row>
    <row r="687" spans="1:11">
      <c r="A687" s="2" t="s">
        <v>63</v>
      </c>
      <c r="B687" s="2" t="s">
        <v>49</v>
      </c>
      <c r="C687" s="2" t="s">
        <v>39</v>
      </c>
      <c r="D687" s="107">
        <v>41456</v>
      </c>
      <c r="E687" s="108">
        <f t="shared" si="13"/>
        <v>7</v>
      </c>
      <c r="F687" s="108" t="s">
        <v>50</v>
      </c>
      <c r="G687" s="2" t="s">
        <v>56</v>
      </c>
      <c r="H687" s="2" t="s">
        <v>57</v>
      </c>
      <c r="I687" s="2" t="s">
        <v>43</v>
      </c>
      <c r="J687" s="111">
        <v>334574.56978850893</v>
      </c>
      <c r="K687" s="109"/>
    </row>
    <row r="688" spans="1:11">
      <c r="A688" s="2" t="s">
        <v>63</v>
      </c>
      <c r="B688" s="2" t="s">
        <v>49</v>
      </c>
      <c r="C688" s="2" t="s">
        <v>39</v>
      </c>
      <c r="D688" s="107">
        <v>41487</v>
      </c>
      <c r="E688" s="108">
        <f t="shared" si="13"/>
        <v>8</v>
      </c>
      <c r="F688" s="108" t="s">
        <v>50</v>
      </c>
      <c r="G688" s="2" t="s">
        <v>56</v>
      </c>
      <c r="H688" s="2" t="s">
        <v>57</v>
      </c>
      <c r="I688" s="2" t="s">
        <v>43</v>
      </c>
      <c r="J688" s="111">
        <v>492735.34629342239</v>
      </c>
      <c r="K688" s="109"/>
    </row>
    <row r="689" spans="1:11">
      <c r="A689" s="2" t="s">
        <v>63</v>
      </c>
      <c r="B689" s="2" t="s">
        <v>49</v>
      </c>
      <c r="C689" s="2" t="s">
        <v>39</v>
      </c>
      <c r="D689" s="107">
        <v>41518</v>
      </c>
      <c r="E689" s="108">
        <f t="shared" si="13"/>
        <v>9</v>
      </c>
      <c r="F689" s="108" t="s">
        <v>50</v>
      </c>
      <c r="G689" s="2" t="s">
        <v>56</v>
      </c>
      <c r="H689" s="2" t="s">
        <v>57</v>
      </c>
      <c r="I689" s="2" t="s">
        <v>43</v>
      </c>
      <c r="J689" s="111">
        <v>423886.13007635879</v>
      </c>
      <c r="K689" s="109"/>
    </row>
    <row r="690" spans="1:11">
      <c r="A690" s="2" t="s">
        <v>63</v>
      </c>
      <c r="B690" s="2" t="s">
        <v>49</v>
      </c>
      <c r="C690" s="2" t="s">
        <v>39</v>
      </c>
      <c r="D690" s="107">
        <v>41548</v>
      </c>
      <c r="E690" s="108">
        <f t="shared" si="13"/>
        <v>10</v>
      </c>
      <c r="F690" s="108" t="s">
        <v>50</v>
      </c>
      <c r="G690" s="2" t="s">
        <v>56</v>
      </c>
      <c r="H690" s="2" t="s">
        <v>57</v>
      </c>
      <c r="I690" s="2" t="s">
        <v>43</v>
      </c>
      <c r="J690" s="111">
        <v>370340.02732499992</v>
      </c>
      <c r="K690" s="109"/>
    </row>
    <row r="691" spans="1:11">
      <c r="A691" s="2" t="s">
        <v>63</v>
      </c>
      <c r="B691" s="2" t="s">
        <v>49</v>
      </c>
      <c r="C691" s="2" t="s">
        <v>39</v>
      </c>
      <c r="D691" s="107">
        <v>41579</v>
      </c>
      <c r="E691" s="108">
        <f t="shared" si="13"/>
        <v>11</v>
      </c>
      <c r="F691" s="108" t="s">
        <v>50</v>
      </c>
      <c r="G691" s="2" t="s">
        <v>56</v>
      </c>
      <c r="H691" s="2" t="s">
        <v>57</v>
      </c>
      <c r="I691" s="2" t="s">
        <v>43</v>
      </c>
      <c r="J691" s="111">
        <v>388537.72727419995</v>
      </c>
      <c r="K691" s="109"/>
    </row>
    <row r="692" spans="1:11">
      <c r="A692" s="2" t="s">
        <v>63</v>
      </c>
      <c r="B692" s="2" t="s">
        <v>49</v>
      </c>
      <c r="C692" s="2" t="s">
        <v>39</v>
      </c>
      <c r="D692" s="107">
        <v>41609</v>
      </c>
      <c r="E692" s="108">
        <f t="shared" si="13"/>
        <v>12</v>
      </c>
      <c r="F692" s="108" t="s">
        <v>50</v>
      </c>
      <c r="G692" s="2" t="s">
        <v>56</v>
      </c>
      <c r="H692" s="2" t="s">
        <v>57</v>
      </c>
      <c r="I692" s="2" t="s">
        <v>43</v>
      </c>
      <c r="J692" s="111">
        <v>338577.18673479994</v>
      </c>
      <c r="K692" s="109"/>
    </row>
    <row r="693" spans="1:11">
      <c r="A693" s="2" t="s">
        <v>63</v>
      </c>
      <c r="B693" s="2" t="s">
        <v>49</v>
      </c>
      <c r="C693" s="2" t="s">
        <v>39</v>
      </c>
      <c r="D693" s="107">
        <v>41640</v>
      </c>
      <c r="E693" s="108">
        <f t="shared" si="13"/>
        <v>1</v>
      </c>
      <c r="F693" s="108" t="s">
        <v>50</v>
      </c>
      <c r="G693" s="2" t="s">
        <v>56</v>
      </c>
      <c r="H693" s="2" t="s">
        <v>57</v>
      </c>
      <c r="I693" s="2" t="s">
        <v>43</v>
      </c>
      <c r="J693" s="111">
        <v>466373.20086803986</v>
      </c>
      <c r="K693" s="109"/>
    </row>
    <row r="694" spans="1:11">
      <c r="A694" s="2" t="s">
        <v>63</v>
      </c>
      <c r="B694" s="2" t="s">
        <v>49</v>
      </c>
      <c r="C694" s="2" t="s">
        <v>39</v>
      </c>
      <c r="D694" s="107">
        <v>41671</v>
      </c>
      <c r="E694" s="108">
        <f t="shared" si="13"/>
        <v>2</v>
      </c>
      <c r="F694" s="108" t="s">
        <v>50</v>
      </c>
      <c r="G694" s="2" t="s">
        <v>56</v>
      </c>
      <c r="H694" s="2" t="s">
        <v>57</v>
      </c>
      <c r="I694" s="2" t="s">
        <v>43</v>
      </c>
      <c r="J694" s="111">
        <v>388574.67707873997</v>
      </c>
      <c r="K694" s="109"/>
    </row>
    <row r="695" spans="1:11">
      <c r="A695" s="2" t="s">
        <v>63</v>
      </c>
      <c r="B695" s="2" t="s">
        <v>49</v>
      </c>
      <c r="C695" s="2" t="s">
        <v>39</v>
      </c>
      <c r="D695" s="107">
        <v>41699</v>
      </c>
      <c r="E695" s="108">
        <f t="shared" si="13"/>
        <v>3</v>
      </c>
      <c r="F695" s="108" t="s">
        <v>50</v>
      </c>
      <c r="G695" s="2" t="s">
        <v>56</v>
      </c>
      <c r="H695" s="2" t="s">
        <v>57</v>
      </c>
      <c r="I695" s="2" t="s">
        <v>43</v>
      </c>
      <c r="J695" s="111">
        <v>356192.71368815994</v>
      </c>
      <c r="K695" s="109"/>
    </row>
    <row r="696" spans="1:11">
      <c r="A696" s="2" t="s">
        <v>63</v>
      </c>
      <c r="B696" s="2" t="s">
        <v>49</v>
      </c>
      <c r="C696" s="2" t="s">
        <v>39</v>
      </c>
      <c r="D696" s="107">
        <v>41730</v>
      </c>
      <c r="E696" s="108">
        <f t="shared" si="13"/>
        <v>4</v>
      </c>
      <c r="F696" s="108" t="s">
        <v>50</v>
      </c>
      <c r="G696" s="2" t="s">
        <v>56</v>
      </c>
      <c r="H696" s="2" t="s">
        <v>57</v>
      </c>
      <c r="I696" s="2" t="s">
        <v>43</v>
      </c>
      <c r="J696" s="111">
        <v>381723.53905412991</v>
      </c>
      <c r="K696" s="109"/>
    </row>
    <row r="697" spans="1:11">
      <c r="A697" s="2" t="s">
        <v>63</v>
      </c>
      <c r="B697" s="2" t="s">
        <v>49</v>
      </c>
      <c r="C697" s="2" t="s">
        <v>39</v>
      </c>
      <c r="D697" s="107">
        <v>41760</v>
      </c>
      <c r="E697" s="108">
        <f t="shared" si="13"/>
        <v>5</v>
      </c>
      <c r="F697" s="108" t="s">
        <v>50</v>
      </c>
      <c r="G697" s="2" t="s">
        <v>56</v>
      </c>
      <c r="H697" s="2" t="s">
        <v>57</v>
      </c>
      <c r="I697" s="2" t="s">
        <v>43</v>
      </c>
      <c r="J697" s="111">
        <v>429911.03490812494</v>
      </c>
      <c r="K697" s="109"/>
    </row>
    <row r="698" spans="1:11">
      <c r="A698" s="2" t="s">
        <v>63</v>
      </c>
      <c r="B698" s="2" t="s">
        <v>49</v>
      </c>
      <c r="C698" s="2" t="s">
        <v>39</v>
      </c>
      <c r="D698" s="107">
        <v>41791</v>
      </c>
      <c r="E698" s="108">
        <f t="shared" si="13"/>
        <v>6</v>
      </c>
      <c r="F698" s="108" t="s">
        <v>50</v>
      </c>
      <c r="G698" s="2" t="s">
        <v>56</v>
      </c>
      <c r="H698" s="2" t="s">
        <v>57</v>
      </c>
      <c r="I698" s="2" t="s">
        <v>43</v>
      </c>
      <c r="J698" s="111">
        <v>476034.24514096242</v>
      </c>
      <c r="K698" s="109"/>
    </row>
    <row r="699" spans="1:11">
      <c r="A699" s="2" t="s">
        <v>63</v>
      </c>
      <c r="B699" s="2" t="s">
        <v>49</v>
      </c>
      <c r="C699" s="2" t="s">
        <v>39</v>
      </c>
      <c r="D699" s="107">
        <v>41456</v>
      </c>
      <c r="E699" s="108">
        <f t="shared" si="13"/>
        <v>7</v>
      </c>
      <c r="F699" s="108" t="s">
        <v>50</v>
      </c>
      <c r="G699" s="2" t="s">
        <v>56</v>
      </c>
      <c r="H699" s="2" t="s">
        <v>58</v>
      </c>
      <c r="I699" s="2" t="s">
        <v>43</v>
      </c>
      <c r="J699" s="111">
        <v>221632.12385716435</v>
      </c>
      <c r="K699" s="109"/>
    </row>
    <row r="700" spans="1:11">
      <c r="A700" s="2" t="s">
        <v>63</v>
      </c>
      <c r="B700" s="2" t="s">
        <v>49</v>
      </c>
      <c r="C700" s="2" t="s">
        <v>39</v>
      </c>
      <c r="D700" s="107">
        <v>41487</v>
      </c>
      <c r="E700" s="108">
        <f t="shared" si="13"/>
        <v>8</v>
      </c>
      <c r="F700" s="108" t="s">
        <v>50</v>
      </c>
      <c r="G700" s="2" t="s">
        <v>56</v>
      </c>
      <c r="H700" s="2" t="s">
        <v>58</v>
      </c>
      <c r="I700" s="2" t="s">
        <v>43</v>
      </c>
      <c r="J700" s="111">
        <v>298721.115169695</v>
      </c>
      <c r="K700" s="109"/>
    </row>
    <row r="701" spans="1:11">
      <c r="A701" s="2" t="s">
        <v>63</v>
      </c>
      <c r="B701" s="2" t="s">
        <v>49</v>
      </c>
      <c r="C701" s="2" t="s">
        <v>39</v>
      </c>
      <c r="D701" s="107">
        <v>41518</v>
      </c>
      <c r="E701" s="108">
        <f t="shared" si="13"/>
        <v>9</v>
      </c>
      <c r="F701" s="108" t="s">
        <v>50</v>
      </c>
      <c r="G701" s="2" t="s">
        <v>56</v>
      </c>
      <c r="H701" s="2" t="s">
        <v>58</v>
      </c>
      <c r="I701" s="2" t="s">
        <v>43</v>
      </c>
      <c r="J701" s="111">
        <v>263980.61528681178</v>
      </c>
      <c r="K701" s="109"/>
    </row>
    <row r="702" spans="1:11">
      <c r="A702" s="2" t="s">
        <v>63</v>
      </c>
      <c r="B702" s="2" t="s">
        <v>49</v>
      </c>
      <c r="C702" s="2" t="s">
        <v>39</v>
      </c>
      <c r="D702" s="107">
        <v>41548</v>
      </c>
      <c r="E702" s="108">
        <f t="shared" si="13"/>
        <v>10</v>
      </c>
      <c r="F702" s="108" t="s">
        <v>50</v>
      </c>
      <c r="G702" s="2" t="s">
        <v>56</v>
      </c>
      <c r="H702" s="2" t="s">
        <v>58</v>
      </c>
      <c r="I702" s="2" t="s">
        <v>43</v>
      </c>
      <c r="J702" s="111">
        <v>219795.94496150999</v>
      </c>
      <c r="K702" s="109"/>
    </row>
    <row r="703" spans="1:11">
      <c r="A703" s="2" t="s">
        <v>63</v>
      </c>
      <c r="B703" s="2" t="s">
        <v>49</v>
      </c>
      <c r="C703" s="2" t="s">
        <v>39</v>
      </c>
      <c r="D703" s="107">
        <v>41579</v>
      </c>
      <c r="E703" s="108">
        <f t="shared" si="13"/>
        <v>11</v>
      </c>
      <c r="F703" s="108" t="s">
        <v>50</v>
      </c>
      <c r="G703" s="2" t="s">
        <v>56</v>
      </c>
      <c r="H703" s="2" t="s">
        <v>58</v>
      </c>
      <c r="I703" s="2" t="s">
        <v>43</v>
      </c>
      <c r="J703" s="111">
        <v>258222.34619527502</v>
      </c>
      <c r="K703" s="109"/>
    </row>
    <row r="704" spans="1:11">
      <c r="A704" s="2" t="s">
        <v>63</v>
      </c>
      <c r="B704" s="2" t="s">
        <v>49</v>
      </c>
      <c r="C704" s="2" t="s">
        <v>39</v>
      </c>
      <c r="D704" s="107">
        <v>41609</v>
      </c>
      <c r="E704" s="108">
        <f t="shared" si="13"/>
        <v>12</v>
      </c>
      <c r="F704" s="108" t="s">
        <v>50</v>
      </c>
      <c r="G704" s="2" t="s">
        <v>56</v>
      </c>
      <c r="H704" s="2" t="s">
        <v>58</v>
      </c>
      <c r="I704" s="2" t="s">
        <v>43</v>
      </c>
      <c r="J704" s="111">
        <v>230372.47477350003</v>
      </c>
      <c r="K704" s="109"/>
    </row>
    <row r="705" spans="1:11">
      <c r="A705" s="2" t="s">
        <v>63</v>
      </c>
      <c r="B705" s="2" t="s">
        <v>49</v>
      </c>
      <c r="C705" s="2" t="s">
        <v>39</v>
      </c>
      <c r="D705" s="107">
        <v>41640</v>
      </c>
      <c r="E705" s="108">
        <f t="shared" si="13"/>
        <v>1</v>
      </c>
      <c r="F705" s="108" t="s">
        <v>50</v>
      </c>
      <c r="G705" s="2" t="s">
        <v>56</v>
      </c>
      <c r="H705" s="2" t="s">
        <v>58</v>
      </c>
      <c r="I705" s="2" t="s">
        <v>43</v>
      </c>
      <c r="J705" s="111">
        <v>269842.36896287993</v>
      </c>
      <c r="K705" s="109"/>
    </row>
    <row r="706" spans="1:11">
      <c r="A706" s="2" t="s">
        <v>63</v>
      </c>
      <c r="B706" s="2" t="s">
        <v>49</v>
      </c>
      <c r="C706" s="2" t="s">
        <v>39</v>
      </c>
      <c r="D706" s="107">
        <v>41671</v>
      </c>
      <c r="E706" s="108">
        <f t="shared" si="13"/>
        <v>2</v>
      </c>
      <c r="F706" s="108" t="s">
        <v>50</v>
      </c>
      <c r="G706" s="2" t="s">
        <v>56</v>
      </c>
      <c r="H706" s="2" t="s">
        <v>58</v>
      </c>
      <c r="I706" s="2" t="s">
        <v>43</v>
      </c>
      <c r="J706" s="111">
        <v>229486.43250580502</v>
      </c>
      <c r="K706" s="109"/>
    </row>
    <row r="707" spans="1:11">
      <c r="A707" s="2" t="s">
        <v>63</v>
      </c>
      <c r="B707" s="2" t="s">
        <v>49</v>
      </c>
      <c r="C707" s="2" t="s">
        <v>39</v>
      </c>
      <c r="D707" s="107">
        <v>41699</v>
      </c>
      <c r="E707" s="108">
        <f t="shared" si="13"/>
        <v>3</v>
      </c>
      <c r="F707" s="108" t="s">
        <v>50</v>
      </c>
      <c r="G707" s="2" t="s">
        <v>56</v>
      </c>
      <c r="H707" s="2" t="s">
        <v>58</v>
      </c>
      <c r="I707" s="2" t="s">
        <v>43</v>
      </c>
      <c r="J707" s="111">
        <v>247771.36577484003</v>
      </c>
      <c r="K707" s="109"/>
    </row>
    <row r="708" spans="1:11">
      <c r="A708" s="2" t="s">
        <v>63</v>
      </c>
      <c r="B708" s="2" t="s">
        <v>49</v>
      </c>
      <c r="C708" s="2" t="s">
        <v>39</v>
      </c>
      <c r="D708" s="107">
        <v>41730</v>
      </c>
      <c r="E708" s="108">
        <f t="shared" si="13"/>
        <v>4</v>
      </c>
      <c r="F708" s="108" t="s">
        <v>50</v>
      </c>
      <c r="G708" s="2" t="s">
        <v>56</v>
      </c>
      <c r="H708" s="2" t="s">
        <v>58</v>
      </c>
      <c r="I708" s="2" t="s">
        <v>43</v>
      </c>
      <c r="J708" s="111">
        <v>247653.76578579002</v>
      </c>
      <c r="K708" s="109"/>
    </row>
    <row r="709" spans="1:11">
      <c r="A709" s="2" t="s">
        <v>63</v>
      </c>
      <c r="B709" s="2" t="s">
        <v>49</v>
      </c>
      <c r="C709" s="2" t="s">
        <v>39</v>
      </c>
      <c r="D709" s="107">
        <v>41760</v>
      </c>
      <c r="E709" s="108">
        <f t="shared" si="13"/>
        <v>5</v>
      </c>
      <c r="F709" s="108" t="s">
        <v>50</v>
      </c>
      <c r="G709" s="2" t="s">
        <v>56</v>
      </c>
      <c r="H709" s="2" t="s">
        <v>58</v>
      </c>
      <c r="I709" s="2" t="s">
        <v>43</v>
      </c>
      <c r="J709" s="111">
        <v>257537.95336406256</v>
      </c>
      <c r="K709" s="109"/>
    </row>
    <row r="710" spans="1:11">
      <c r="A710" s="2" t="s">
        <v>63</v>
      </c>
      <c r="B710" s="2" t="s">
        <v>49</v>
      </c>
      <c r="C710" s="2" t="s">
        <v>39</v>
      </c>
      <c r="D710" s="107">
        <v>41791</v>
      </c>
      <c r="E710" s="108">
        <f t="shared" si="13"/>
        <v>6</v>
      </c>
      <c r="F710" s="108" t="s">
        <v>50</v>
      </c>
      <c r="G710" s="2" t="s">
        <v>56</v>
      </c>
      <c r="H710" s="2" t="s">
        <v>58</v>
      </c>
      <c r="I710" s="2" t="s">
        <v>43</v>
      </c>
      <c r="J710" s="111">
        <v>273028.52946296253</v>
      </c>
      <c r="K710" s="109"/>
    </row>
    <row r="711" spans="1:11">
      <c r="A711" s="2" t="s">
        <v>63</v>
      </c>
      <c r="B711" s="2" t="s">
        <v>49</v>
      </c>
      <c r="C711" s="2" t="s">
        <v>39</v>
      </c>
      <c r="D711" s="107">
        <v>41456</v>
      </c>
      <c r="E711" s="108">
        <f t="shared" si="13"/>
        <v>7</v>
      </c>
      <c r="F711" s="108" t="s">
        <v>50</v>
      </c>
      <c r="G711" s="2" t="s">
        <v>56</v>
      </c>
      <c r="H711" s="2" t="s">
        <v>59</v>
      </c>
      <c r="I711" s="2" t="s">
        <v>43</v>
      </c>
      <c r="J711" s="111">
        <v>270317.51001272164</v>
      </c>
      <c r="K711" s="109"/>
    </row>
    <row r="712" spans="1:11">
      <c r="A712" s="2" t="s">
        <v>63</v>
      </c>
      <c r="B712" s="2" t="s">
        <v>49</v>
      </c>
      <c r="C712" s="2" t="s">
        <v>39</v>
      </c>
      <c r="D712" s="107">
        <v>41487</v>
      </c>
      <c r="E712" s="108">
        <f t="shared" si="13"/>
        <v>8</v>
      </c>
      <c r="F712" s="108" t="s">
        <v>50</v>
      </c>
      <c r="G712" s="2" t="s">
        <v>56</v>
      </c>
      <c r="H712" s="2" t="s">
        <v>59</v>
      </c>
      <c r="I712" s="2" t="s">
        <v>43</v>
      </c>
      <c r="J712" s="111">
        <v>345609.90627034125</v>
      </c>
      <c r="K712" s="109"/>
    </row>
    <row r="713" spans="1:11">
      <c r="A713" s="2" t="s">
        <v>63</v>
      </c>
      <c r="B713" s="2" t="s">
        <v>49</v>
      </c>
      <c r="C713" s="2" t="s">
        <v>39</v>
      </c>
      <c r="D713" s="107">
        <v>41518</v>
      </c>
      <c r="E713" s="108">
        <f t="shared" si="13"/>
        <v>9</v>
      </c>
      <c r="F713" s="108" t="s">
        <v>50</v>
      </c>
      <c r="G713" s="2" t="s">
        <v>56</v>
      </c>
      <c r="H713" s="2" t="s">
        <v>59</v>
      </c>
      <c r="I713" s="2" t="s">
        <v>43</v>
      </c>
      <c r="J713" s="111">
        <v>281982.65504614048</v>
      </c>
      <c r="K713" s="109"/>
    </row>
    <row r="714" spans="1:11">
      <c r="A714" s="2" t="s">
        <v>63</v>
      </c>
      <c r="B714" s="2" t="s">
        <v>49</v>
      </c>
      <c r="C714" s="2" t="s">
        <v>39</v>
      </c>
      <c r="D714" s="107">
        <v>41548</v>
      </c>
      <c r="E714" s="108">
        <f t="shared" si="13"/>
        <v>10</v>
      </c>
      <c r="F714" s="108" t="s">
        <v>50</v>
      </c>
      <c r="G714" s="2" t="s">
        <v>56</v>
      </c>
      <c r="H714" s="2" t="s">
        <v>59</v>
      </c>
      <c r="I714" s="2" t="s">
        <v>43</v>
      </c>
      <c r="J714" s="111">
        <v>262525.43281191739</v>
      </c>
      <c r="K714" s="109"/>
    </row>
    <row r="715" spans="1:11">
      <c r="A715" s="2" t="s">
        <v>63</v>
      </c>
      <c r="B715" s="2" t="s">
        <v>49</v>
      </c>
      <c r="C715" s="2" t="s">
        <v>39</v>
      </c>
      <c r="D715" s="107">
        <v>41579</v>
      </c>
      <c r="E715" s="108">
        <f t="shared" si="13"/>
        <v>11</v>
      </c>
      <c r="F715" s="108" t="s">
        <v>50</v>
      </c>
      <c r="G715" s="2" t="s">
        <v>56</v>
      </c>
      <c r="H715" s="2" t="s">
        <v>59</v>
      </c>
      <c r="I715" s="2" t="s">
        <v>43</v>
      </c>
      <c r="J715" s="111">
        <v>264530.39711157506</v>
      </c>
      <c r="K715" s="109"/>
    </row>
    <row r="716" spans="1:11">
      <c r="A716" s="2" t="s">
        <v>63</v>
      </c>
      <c r="B716" s="2" t="s">
        <v>49</v>
      </c>
      <c r="C716" s="2" t="s">
        <v>39</v>
      </c>
      <c r="D716" s="107">
        <v>41609</v>
      </c>
      <c r="E716" s="108">
        <f t="shared" si="13"/>
        <v>12</v>
      </c>
      <c r="F716" s="108" t="s">
        <v>50</v>
      </c>
      <c r="G716" s="2" t="s">
        <v>56</v>
      </c>
      <c r="H716" s="2" t="s">
        <v>59</v>
      </c>
      <c r="I716" s="2" t="s">
        <v>43</v>
      </c>
      <c r="J716" s="111">
        <v>252866.98882554998</v>
      </c>
      <c r="K716" s="109"/>
    </row>
    <row r="717" spans="1:11">
      <c r="A717" s="2" t="s">
        <v>63</v>
      </c>
      <c r="B717" s="2" t="s">
        <v>49</v>
      </c>
      <c r="C717" s="2" t="s">
        <v>39</v>
      </c>
      <c r="D717" s="107">
        <v>41640</v>
      </c>
      <c r="E717" s="108">
        <f t="shared" si="13"/>
        <v>1</v>
      </c>
      <c r="F717" s="108" t="s">
        <v>50</v>
      </c>
      <c r="G717" s="2" t="s">
        <v>56</v>
      </c>
      <c r="H717" s="2" t="s">
        <v>59</v>
      </c>
      <c r="I717" s="2" t="s">
        <v>43</v>
      </c>
      <c r="J717" s="111">
        <v>306190.89609723992</v>
      </c>
      <c r="K717" s="109"/>
    </row>
    <row r="718" spans="1:11">
      <c r="A718" s="2" t="s">
        <v>63</v>
      </c>
      <c r="B718" s="2" t="s">
        <v>49</v>
      </c>
      <c r="C718" s="2" t="s">
        <v>39</v>
      </c>
      <c r="D718" s="107">
        <v>41671</v>
      </c>
      <c r="E718" s="108">
        <f t="shared" si="13"/>
        <v>2</v>
      </c>
      <c r="F718" s="108" t="s">
        <v>50</v>
      </c>
      <c r="G718" s="2" t="s">
        <v>56</v>
      </c>
      <c r="H718" s="2" t="s">
        <v>59</v>
      </c>
      <c r="I718" s="2" t="s">
        <v>43</v>
      </c>
      <c r="J718" s="111">
        <v>271830.070734885</v>
      </c>
      <c r="K718" s="109"/>
    </row>
    <row r="719" spans="1:11">
      <c r="A719" s="2" t="s">
        <v>63</v>
      </c>
      <c r="B719" s="2" t="s">
        <v>49</v>
      </c>
      <c r="C719" s="2" t="s">
        <v>39</v>
      </c>
      <c r="D719" s="107">
        <v>41699</v>
      </c>
      <c r="E719" s="108">
        <f t="shared" si="13"/>
        <v>3</v>
      </c>
      <c r="F719" s="108" t="s">
        <v>50</v>
      </c>
      <c r="G719" s="2" t="s">
        <v>56</v>
      </c>
      <c r="H719" s="2" t="s">
        <v>59</v>
      </c>
      <c r="I719" s="2" t="s">
        <v>43</v>
      </c>
      <c r="J719" s="111">
        <v>271101.39427444007</v>
      </c>
      <c r="K719" s="109"/>
    </row>
    <row r="720" spans="1:11">
      <c r="A720" s="2" t="s">
        <v>63</v>
      </c>
      <c r="B720" s="2" t="s">
        <v>49</v>
      </c>
      <c r="C720" s="2" t="s">
        <v>39</v>
      </c>
      <c r="D720" s="107">
        <v>41730</v>
      </c>
      <c r="E720" s="108">
        <f t="shared" ref="E720:E783" si="14">MONTH(D720)</f>
        <v>4</v>
      </c>
      <c r="F720" s="108" t="s">
        <v>50</v>
      </c>
      <c r="G720" s="2" t="s">
        <v>56</v>
      </c>
      <c r="H720" s="2" t="s">
        <v>59</v>
      </c>
      <c r="I720" s="2" t="s">
        <v>43</v>
      </c>
      <c r="J720" s="111">
        <v>274351.7614925587</v>
      </c>
      <c r="K720" s="109"/>
    </row>
    <row r="721" spans="1:11">
      <c r="A721" s="2" t="s">
        <v>63</v>
      </c>
      <c r="B721" s="2" t="s">
        <v>49</v>
      </c>
      <c r="C721" s="2" t="s">
        <v>39</v>
      </c>
      <c r="D721" s="107">
        <v>41760</v>
      </c>
      <c r="E721" s="108">
        <f t="shared" si="14"/>
        <v>5</v>
      </c>
      <c r="F721" s="108" t="s">
        <v>50</v>
      </c>
      <c r="G721" s="2" t="s">
        <v>56</v>
      </c>
      <c r="H721" s="2" t="s">
        <v>59</v>
      </c>
      <c r="I721" s="2" t="s">
        <v>43</v>
      </c>
      <c r="J721" s="111">
        <v>294826.72073953127</v>
      </c>
      <c r="K721" s="109"/>
    </row>
    <row r="722" spans="1:11">
      <c r="A722" s="2" t="s">
        <v>63</v>
      </c>
      <c r="B722" s="2" t="s">
        <v>49</v>
      </c>
      <c r="C722" s="2" t="s">
        <v>39</v>
      </c>
      <c r="D722" s="107">
        <v>41791</v>
      </c>
      <c r="E722" s="108">
        <f t="shared" si="14"/>
        <v>6</v>
      </c>
      <c r="F722" s="108" t="s">
        <v>50</v>
      </c>
      <c r="G722" s="2" t="s">
        <v>56</v>
      </c>
      <c r="H722" s="2" t="s">
        <v>59</v>
      </c>
      <c r="I722" s="2" t="s">
        <v>43</v>
      </c>
      <c r="J722" s="111">
        <v>340841.04228242871</v>
      </c>
      <c r="K722" s="109"/>
    </row>
    <row r="723" spans="1:11">
      <c r="A723" s="2" t="s">
        <v>63</v>
      </c>
      <c r="B723" s="2" t="s">
        <v>49</v>
      </c>
      <c r="C723" s="2" t="s">
        <v>39</v>
      </c>
      <c r="D723" s="107">
        <v>41456</v>
      </c>
      <c r="E723" s="108">
        <f t="shared" si="14"/>
        <v>7</v>
      </c>
      <c r="F723" s="108" t="s">
        <v>50</v>
      </c>
      <c r="G723" s="2" t="s">
        <v>56</v>
      </c>
      <c r="H723" s="2" t="s">
        <v>60</v>
      </c>
      <c r="I723" s="2" t="s">
        <v>43</v>
      </c>
      <c r="J723" s="111">
        <v>186895.31347357444</v>
      </c>
      <c r="K723" s="109"/>
    </row>
    <row r="724" spans="1:11">
      <c r="A724" s="2" t="s">
        <v>63</v>
      </c>
      <c r="B724" s="2" t="s">
        <v>49</v>
      </c>
      <c r="C724" s="2" t="s">
        <v>39</v>
      </c>
      <c r="D724" s="107">
        <v>41487</v>
      </c>
      <c r="E724" s="108">
        <f t="shared" si="14"/>
        <v>8</v>
      </c>
      <c r="F724" s="108" t="s">
        <v>50</v>
      </c>
      <c r="G724" s="2" t="s">
        <v>56</v>
      </c>
      <c r="H724" s="2" t="s">
        <v>60</v>
      </c>
      <c r="I724" s="2" t="s">
        <v>43</v>
      </c>
      <c r="J724" s="111">
        <v>232460.33937309752</v>
      </c>
      <c r="K724" s="109"/>
    </row>
    <row r="725" spans="1:11">
      <c r="A725" s="2" t="s">
        <v>63</v>
      </c>
      <c r="B725" s="2" t="s">
        <v>49</v>
      </c>
      <c r="C725" s="2" t="s">
        <v>39</v>
      </c>
      <c r="D725" s="107">
        <v>41518</v>
      </c>
      <c r="E725" s="108">
        <f t="shared" si="14"/>
        <v>9</v>
      </c>
      <c r="F725" s="108" t="s">
        <v>50</v>
      </c>
      <c r="G725" s="2" t="s">
        <v>56</v>
      </c>
      <c r="H725" s="2" t="s">
        <v>60</v>
      </c>
      <c r="I725" s="2" t="s">
        <v>43</v>
      </c>
      <c r="J725" s="111">
        <v>196800.64514333947</v>
      </c>
      <c r="K725" s="109"/>
    </row>
    <row r="726" spans="1:11">
      <c r="A726" s="2" t="s">
        <v>63</v>
      </c>
      <c r="B726" s="2" t="s">
        <v>49</v>
      </c>
      <c r="C726" s="2" t="s">
        <v>39</v>
      </c>
      <c r="D726" s="107">
        <v>41548</v>
      </c>
      <c r="E726" s="108">
        <f t="shared" si="14"/>
        <v>10</v>
      </c>
      <c r="F726" s="108" t="s">
        <v>50</v>
      </c>
      <c r="G726" s="2" t="s">
        <v>56</v>
      </c>
      <c r="H726" s="2" t="s">
        <v>60</v>
      </c>
      <c r="I726" s="2" t="s">
        <v>43</v>
      </c>
      <c r="J726" s="111">
        <v>175238.87213904748</v>
      </c>
      <c r="K726" s="109"/>
    </row>
    <row r="727" spans="1:11">
      <c r="A727" s="2" t="s">
        <v>63</v>
      </c>
      <c r="B727" s="2" t="s">
        <v>49</v>
      </c>
      <c r="C727" s="2" t="s">
        <v>39</v>
      </c>
      <c r="D727" s="107">
        <v>41579</v>
      </c>
      <c r="E727" s="108">
        <f t="shared" si="14"/>
        <v>11</v>
      </c>
      <c r="F727" s="108" t="s">
        <v>50</v>
      </c>
      <c r="G727" s="2" t="s">
        <v>56</v>
      </c>
      <c r="H727" s="2" t="s">
        <v>60</v>
      </c>
      <c r="I727" s="2" t="s">
        <v>43</v>
      </c>
      <c r="J727" s="111">
        <v>184271.68199002498</v>
      </c>
      <c r="K727" s="109"/>
    </row>
    <row r="728" spans="1:11">
      <c r="A728" s="2" t="s">
        <v>63</v>
      </c>
      <c r="B728" s="2" t="s">
        <v>49</v>
      </c>
      <c r="C728" s="2" t="s">
        <v>39</v>
      </c>
      <c r="D728" s="107">
        <v>41609</v>
      </c>
      <c r="E728" s="108">
        <f t="shared" si="14"/>
        <v>12</v>
      </c>
      <c r="F728" s="108" t="s">
        <v>50</v>
      </c>
      <c r="G728" s="2" t="s">
        <v>56</v>
      </c>
      <c r="H728" s="2" t="s">
        <v>60</v>
      </c>
      <c r="I728" s="2" t="s">
        <v>43</v>
      </c>
      <c r="J728" s="111">
        <v>182465.61649890002</v>
      </c>
      <c r="K728" s="109"/>
    </row>
    <row r="729" spans="1:11">
      <c r="A729" s="2" t="s">
        <v>63</v>
      </c>
      <c r="B729" s="2" t="s">
        <v>49</v>
      </c>
      <c r="C729" s="2" t="s">
        <v>39</v>
      </c>
      <c r="D729" s="107">
        <v>41640</v>
      </c>
      <c r="E729" s="108">
        <f t="shared" si="14"/>
        <v>1</v>
      </c>
      <c r="F729" s="108" t="s">
        <v>50</v>
      </c>
      <c r="G729" s="2" t="s">
        <v>56</v>
      </c>
      <c r="H729" s="2" t="s">
        <v>60</v>
      </c>
      <c r="I729" s="2" t="s">
        <v>43</v>
      </c>
      <c r="J729" s="111">
        <v>235865.21106119995</v>
      </c>
      <c r="K729" s="109"/>
    </row>
    <row r="730" spans="1:11">
      <c r="A730" s="2" t="s">
        <v>63</v>
      </c>
      <c r="B730" s="2" t="s">
        <v>49</v>
      </c>
      <c r="C730" s="2" t="s">
        <v>39</v>
      </c>
      <c r="D730" s="107">
        <v>41671</v>
      </c>
      <c r="E730" s="108">
        <f t="shared" si="14"/>
        <v>2</v>
      </c>
      <c r="F730" s="108" t="s">
        <v>50</v>
      </c>
      <c r="G730" s="2" t="s">
        <v>56</v>
      </c>
      <c r="H730" s="2" t="s">
        <v>60</v>
      </c>
      <c r="I730" s="2" t="s">
        <v>43</v>
      </c>
      <c r="J730" s="111">
        <v>184781.07299609997</v>
      </c>
      <c r="K730" s="109"/>
    </row>
    <row r="731" spans="1:11">
      <c r="A731" s="2" t="s">
        <v>63</v>
      </c>
      <c r="B731" s="2" t="s">
        <v>49</v>
      </c>
      <c r="C731" s="2" t="s">
        <v>39</v>
      </c>
      <c r="D731" s="107">
        <v>41699</v>
      </c>
      <c r="E731" s="108">
        <f t="shared" si="14"/>
        <v>3</v>
      </c>
      <c r="F731" s="108" t="s">
        <v>50</v>
      </c>
      <c r="G731" s="2" t="s">
        <v>56</v>
      </c>
      <c r="H731" s="2" t="s">
        <v>60</v>
      </c>
      <c r="I731" s="2" t="s">
        <v>43</v>
      </c>
      <c r="J731" s="111">
        <v>187904.12488512002</v>
      </c>
      <c r="K731" s="109"/>
    </row>
    <row r="732" spans="1:11">
      <c r="A732" s="2" t="s">
        <v>63</v>
      </c>
      <c r="B732" s="2" t="s">
        <v>49</v>
      </c>
      <c r="C732" s="2" t="s">
        <v>39</v>
      </c>
      <c r="D732" s="107">
        <v>41730</v>
      </c>
      <c r="E732" s="108">
        <f t="shared" si="14"/>
        <v>4</v>
      </c>
      <c r="F732" s="108" t="s">
        <v>50</v>
      </c>
      <c r="G732" s="2" t="s">
        <v>56</v>
      </c>
      <c r="H732" s="2" t="s">
        <v>60</v>
      </c>
      <c r="I732" s="2" t="s">
        <v>43</v>
      </c>
      <c r="J732" s="111">
        <v>191788.36157754</v>
      </c>
      <c r="K732" s="109"/>
    </row>
    <row r="733" spans="1:11">
      <c r="A733" s="2" t="s">
        <v>63</v>
      </c>
      <c r="B733" s="2" t="s">
        <v>49</v>
      </c>
      <c r="C733" s="2" t="s">
        <v>39</v>
      </c>
      <c r="D733" s="107">
        <v>41760</v>
      </c>
      <c r="E733" s="108">
        <f t="shared" si="14"/>
        <v>5</v>
      </c>
      <c r="F733" s="108" t="s">
        <v>50</v>
      </c>
      <c r="G733" s="2" t="s">
        <v>56</v>
      </c>
      <c r="H733" s="2" t="s">
        <v>60</v>
      </c>
      <c r="I733" s="2" t="s">
        <v>43</v>
      </c>
      <c r="J733" s="111">
        <v>189293.90636625001</v>
      </c>
      <c r="K733" s="109"/>
    </row>
    <row r="734" spans="1:11">
      <c r="A734" s="2" t="s">
        <v>63</v>
      </c>
      <c r="B734" s="2" t="s">
        <v>49</v>
      </c>
      <c r="C734" s="2" t="s">
        <v>39</v>
      </c>
      <c r="D734" s="107">
        <v>41791</v>
      </c>
      <c r="E734" s="108">
        <f t="shared" si="14"/>
        <v>6</v>
      </c>
      <c r="F734" s="108" t="s">
        <v>50</v>
      </c>
      <c r="G734" s="2" t="s">
        <v>56</v>
      </c>
      <c r="H734" s="2" t="s">
        <v>60</v>
      </c>
      <c r="I734" s="2" t="s">
        <v>43</v>
      </c>
      <c r="J734" s="111">
        <v>230880.88355771248</v>
      </c>
      <c r="K734" s="109"/>
    </row>
    <row r="735" spans="1:11">
      <c r="A735" s="2" t="s">
        <v>63</v>
      </c>
      <c r="B735" s="2" t="s">
        <v>49</v>
      </c>
      <c r="C735" s="2" t="s">
        <v>39</v>
      </c>
      <c r="D735" s="107">
        <v>41456</v>
      </c>
      <c r="E735" s="108">
        <f t="shared" si="14"/>
        <v>7</v>
      </c>
      <c r="F735" s="108" t="s">
        <v>50</v>
      </c>
      <c r="G735" s="2" t="s">
        <v>61</v>
      </c>
      <c r="H735" s="2" t="s">
        <v>62</v>
      </c>
      <c r="I735" s="2" t="s">
        <v>43</v>
      </c>
      <c r="J735" s="111">
        <v>1207341.5441326213</v>
      </c>
      <c r="K735" s="109"/>
    </row>
    <row r="736" spans="1:11">
      <c r="A736" s="2" t="s">
        <v>63</v>
      </c>
      <c r="B736" s="2" t="s">
        <v>49</v>
      </c>
      <c r="C736" s="2" t="s">
        <v>39</v>
      </c>
      <c r="D736" s="107">
        <v>41487</v>
      </c>
      <c r="E736" s="108">
        <f t="shared" si="14"/>
        <v>8</v>
      </c>
      <c r="F736" s="108" t="s">
        <v>50</v>
      </c>
      <c r="G736" s="2" t="s">
        <v>61</v>
      </c>
      <c r="H736" s="2" t="s">
        <v>62</v>
      </c>
      <c r="I736" s="2" t="s">
        <v>43</v>
      </c>
      <c r="J736" s="111">
        <v>1627559.0630120938</v>
      </c>
      <c r="K736" s="109"/>
    </row>
    <row r="737" spans="1:11">
      <c r="A737" s="2" t="s">
        <v>63</v>
      </c>
      <c r="B737" s="2" t="s">
        <v>49</v>
      </c>
      <c r="C737" s="2" t="s">
        <v>39</v>
      </c>
      <c r="D737" s="107">
        <v>41518</v>
      </c>
      <c r="E737" s="108">
        <f t="shared" si="14"/>
        <v>9</v>
      </c>
      <c r="F737" s="108" t="s">
        <v>50</v>
      </c>
      <c r="G737" s="2" t="s">
        <v>61</v>
      </c>
      <c r="H737" s="2" t="s">
        <v>62</v>
      </c>
      <c r="I737" s="2" t="s">
        <v>43</v>
      </c>
      <c r="J737" s="111">
        <v>1247278.3501437153</v>
      </c>
      <c r="K737" s="109"/>
    </row>
    <row r="738" spans="1:11">
      <c r="A738" s="2" t="s">
        <v>63</v>
      </c>
      <c r="B738" s="2" t="s">
        <v>49</v>
      </c>
      <c r="C738" s="2" t="s">
        <v>39</v>
      </c>
      <c r="D738" s="107">
        <v>41548</v>
      </c>
      <c r="E738" s="108">
        <f t="shared" si="14"/>
        <v>10</v>
      </c>
      <c r="F738" s="108" t="s">
        <v>50</v>
      </c>
      <c r="G738" s="2" t="s">
        <v>61</v>
      </c>
      <c r="H738" s="2" t="s">
        <v>62</v>
      </c>
      <c r="I738" s="2" t="s">
        <v>43</v>
      </c>
      <c r="J738" s="111">
        <v>1189437.4296213749</v>
      </c>
      <c r="K738" s="109"/>
    </row>
    <row r="739" spans="1:11">
      <c r="A739" s="2" t="s">
        <v>63</v>
      </c>
      <c r="B739" s="2" t="s">
        <v>49</v>
      </c>
      <c r="C739" s="2" t="s">
        <v>39</v>
      </c>
      <c r="D739" s="107">
        <v>41579</v>
      </c>
      <c r="E739" s="108">
        <f t="shared" si="14"/>
        <v>11</v>
      </c>
      <c r="F739" s="108" t="s">
        <v>50</v>
      </c>
      <c r="G739" s="2" t="s">
        <v>61</v>
      </c>
      <c r="H739" s="2" t="s">
        <v>62</v>
      </c>
      <c r="I739" s="2" t="s">
        <v>43</v>
      </c>
      <c r="J739" s="111">
        <v>1196568.3584903125</v>
      </c>
      <c r="K739" s="109"/>
    </row>
    <row r="740" spans="1:11">
      <c r="A740" s="2" t="s">
        <v>63</v>
      </c>
      <c r="B740" s="2" t="s">
        <v>49</v>
      </c>
      <c r="C740" s="2" t="s">
        <v>39</v>
      </c>
      <c r="D740" s="107">
        <v>41609</v>
      </c>
      <c r="E740" s="108">
        <f t="shared" si="14"/>
        <v>12</v>
      </c>
      <c r="F740" s="108" t="s">
        <v>50</v>
      </c>
      <c r="G740" s="2" t="s">
        <v>61</v>
      </c>
      <c r="H740" s="2" t="s">
        <v>62</v>
      </c>
      <c r="I740" s="2" t="s">
        <v>43</v>
      </c>
      <c r="J740" s="111">
        <v>1176117.3688343752</v>
      </c>
      <c r="K740" s="109"/>
    </row>
    <row r="741" spans="1:11">
      <c r="A741" s="2" t="s">
        <v>63</v>
      </c>
      <c r="B741" s="2" t="s">
        <v>49</v>
      </c>
      <c r="C741" s="2" t="s">
        <v>39</v>
      </c>
      <c r="D741" s="107">
        <v>41640</v>
      </c>
      <c r="E741" s="108">
        <f t="shared" si="14"/>
        <v>1</v>
      </c>
      <c r="F741" s="108" t="s">
        <v>50</v>
      </c>
      <c r="G741" s="2" t="s">
        <v>61</v>
      </c>
      <c r="H741" s="2" t="s">
        <v>62</v>
      </c>
      <c r="I741" s="2" t="s">
        <v>43</v>
      </c>
      <c r="J741" s="111">
        <v>1565368.1883344997</v>
      </c>
      <c r="K741" s="109"/>
    </row>
    <row r="742" spans="1:11">
      <c r="A742" s="2" t="s">
        <v>63</v>
      </c>
      <c r="B742" s="2" t="s">
        <v>49</v>
      </c>
      <c r="C742" s="2" t="s">
        <v>39</v>
      </c>
      <c r="D742" s="107">
        <v>41671</v>
      </c>
      <c r="E742" s="108">
        <f t="shared" si="14"/>
        <v>2</v>
      </c>
      <c r="F742" s="108" t="s">
        <v>50</v>
      </c>
      <c r="G742" s="2" t="s">
        <v>61</v>
      </c>
      <c r="H742" s="2" t="s">
        <v>62</v>
      </c>
      <c r="I742" s="2" t="s">
        <v>43</v>
      </c>
      <c r="J742" s="111">
        <v>1227442.7809998749</v>
      </c>
      <c r="K742" s="109"/>
    </row>
    <row r="743" spans="1:11">
      <c r="A743" s="2" t="s">
        <v>63</v>
      </c>
      <c r="B743" s="2" t="s">
        <v>49</v>
      </c>
      <c r="C743" s="2" t="s">
        <v>39</v>
      </c>
      <c r="D743" s="107">
        <v>41699</v>
      </c>
      <c r="E743" s="108">
        <f t="shared" si="14"/>
        <v>3</v>
      </c>
      <c r="F743" s="108" t="s">
        <v>50</v>
      </c>
      <c r="G743" s="2" t="s">
        <v>61</v>
      </c>
      <c r="H743" s="2" t="s">
        <v>62</v>
      </c>
      <c r="I743" s="2" t="s">
        <v>43</v>
      </c>
      <c r="J743" s="111">
        <v>1290433.7858775002</v>
      </c>
      <c r="K743" s="109"/>
    </row>
    <row r="744" spans="1:11">
      <c r="A744" s="2" t="s">
        <v>63</v>
      </c>
      <c r="B744" s="2" t="s">
        <v>49</v>
      </c>
      <c r="C744" s="2" t="s">
        <v>39</v>
      </c>
      <c r="D744" s="107">
        <v>41730</v>
      </c>
      <c r="E744" s="108">
        <f t="shared" si="14"/>
        <v>4</v>
      </c>
      <c r="F744" s="108" t="s">
        <v>50</v>
      </c>
      <c r="G744" s="2" t="s">
        <v>61</v>
      </c>
      <c r="H744" s="2" t="s">
        <v>62</v>
      </c>
      <c r="I744" s="2" t="s">
        <v>43</v>
      </c>
      <c r="J744" s="111">
        <v>1298308.3953839999</v>
      </c>
      <c r="K744" s="109"/>
    </row>
    <row r="745" spans="1:11">
      <c r="A745" s="2" t="s">
        <v>63</v>
      </c>
      <c r="B745" s="2" t="s">
        <v>49</v>
      </c>
      <c r="C745" s="2" t="s">
        <v>39</v>
      </c>
      <c r="D745" s="107">
        <v>41760</v>
      </c>
      <c r="E745" s="108">
        <f t="shared" si="14"/>
        <v>5</v>
      </c>
      <c r="F745" s="108" t="s">
        <v>50</v>
      </c>
      <c r="G745" s="2" t="s">
        <v>61</v>
      </c>
      <c r="H745" s="2" t="s">
        <v>62</v>
      </c>
      <c r="I745" s="2" t="s">
        <v>43</v>
      </c>
      <c r="J745" s="111">
        <v>1344373.5269335939</v>
      </c>
      <c r="K745" s="109"/>
    </row>
    <row r="746" spans="1:11">
      <c r="A746" s="2" t="s">
        <v>63</v>
      </c>
      <c r="B746" s="2" t="s">
        <v>49</v>
      </c>
      <c r="C746" s="2" t="s">
        <v>39</v>
      </c>
      <c r="D746" s="107">
        <v>41791</v>
      </c>
      <c r="E746" s="108">
        <f t="shared" si="14"/>
        <v>6</v>
      </c>
      <c r="F746" s="108" t="s">
        <v>50</v>
      </c>
      <c r="G746" s="2" t="s">
        <v>61</v>
      </c>
      <c r="H746" s="2" t="s">
        <v>62</v>
      </c>
      <c r="I746" s="2" t="s">
        <v>43</v>
      </c>
      <c r="J746" s="111">
        <v>1507227.5892764062</v>
      </c>
      <c r="K746" s="109"/>
    </row>
    <row r="747" spans="1:11">
      <c r="A747" s="2" t="s">
        <v>63</v>
      </c>
      <c r="B747" s="2" t="s">
        <v>49</v>
      </c>
      <c r="C747" s="2" t="s">
        <v>47</v>
      </c>
      <c r="D747" s="107">
        <v>41456</v>
      </c>
      <c r="E747" s="108">
        <f t="shared" si="14"/>
        <v>7</v>
      </c>
      <c r="F747" s="108" t="s">
        <v>50</v>
      </c>
      <c r="G747" s="2" t="s">
        <v>51</v>
      </c>
      <c r="H747" s="2" t="s">
        <v>52</v>
      </c>
      <c r="I747" s="2" t="s">
        <v>43</v>
      </c>
      <c r="J747" s="111">
        <v>4118100.0493550403</v>
      </c>
      <c r="K747" s="109"/>
    </row>
    <row r="748" spans="1:11">
      <c r="A748" s="2" t="s">
        <v>63</v>
      </c>
      <c r="B748" s="2" t="s">
        <v>49</v>
      </c>
      <c r="C748" s="2" t="s">
        <v>47</v>
      </c>
      <c r="D748" s="107">
        <v>41487</v>
      </c>
      <c r="E748" s="108">
        <f t="shared" si="14"/>
        <v>8</v>
      </c>
      <c r="F748" s="108" t="s">
        <v>50</v>
      </c>
      <c r="G748" s="2" t="s">
        <v>51</v>
      </c>
      <c r="H748" s="2" t="s">
        <v>52</v>
      </c>
      <c r="I748" s="2" t="s">
        <v>43</v>
      </c>
      <c r="J748" s="111">
        <v>4507082.5661568008</v>
      </c>
      <c r="K748" s="109"/>
    </row>
    <row r="749" spans="1:11">
      <c r="A749" s="2" t="s">
        <v>63</v>
      </c>
      <c r="B749" s="2" t="s">
        <v>49</v>
      </c>
      <c r="C749" s="2" t="s">
        <v>47</v>
      </c>
      <c r="D749" s="107">
        <v>41518</v>
      </c>
      <c r="E749" s="108">
        <f t="shared" si="14"/>
        <v>9</v>
      </c>
      <c r="F749" s="108" t="s">
        <v>50</v>
      </c>
      <c r="G749" s="2" t="s">
        <v>51</v>
      </c>
      <c r="H749" s="2" t="s">
        <v>52</v>
      </c>
      <c r="I749" s="2" t="s">
        <v>43</v>
      </c>
      <c r="J749" s="111">
        <v>4703409.2060524803</v>
      </c>
      <c r="K749" s="109"/>
    </row>
    <row r="750" spans="1:11">
      <c r="A750" s="2" t="s">
        <v>63</v>
      </c>
      <c r="B750" s="2" t="s">
        <v>49</v>
      </c>
      <c r="C750" s="2" t="s">
        <v>47</v>
      </c>
      <c r="D750" s="107">
        <v>41548</v>
      </c>
      <c r="E750" s="108">
        <f t="shared" si="14"/>
        <v>10</v>
      </c>
      <c r="F750" s="108" t="s">
        <v>50</v>
      </c>
      <c r="G750" s="2" t="s">
        <v>51</v>
      </c>
      <c r="H750" s="2" t="s">
        <v>52</v>
      </c>
      <c r="I750" s="2" t="s">
        <v>43</v>
      </c>
      <c r="J750" s="111">
        <v>6020479.2997298883</v>
      </c>
      <c r="K750" s="109"/>
    </row>
    <row r="751" spans="1:11">
      <c r="A751" s="2" t="s">
        <v>63</v>
      </c>
      <c r="B751" s="2" t="s">
        <v>49</v>
      </c>
      <c r="C751" s="2" t="s">
        <v>47</v>
      </c>
      <c r="D751" s="107">
        <v>41579</v>
      </c>
      <c r="E751" s="108">
        <f t="shared" si="14"/>
        <v>11</v>
      </c>
      <c r="F751" s="108" t="s">
        <v>50</v>
      </c>
      <c r="G751" s="2" t="s">
        <v>51</v>
      </c>
      <c r="H751" s="2" t="s">
        <v>52</v>
      </c>
      <c r="I751" s="2" t="s">
        <v>43</v>
      </c>
      <c r="J751" s="111">
        <v>6461172.5917462073</v>
      </c>
      <c r="K751" s="109"/>
    </row>
    <row r="752" spans="1:11">
      <c r="A752" s="2" t="s">
        <v>63</v>
      </c>
      <c r="B752" s="2" t="s">
        <v>49</v>
      </c>
      <c r="C752" s="2" t="s">
        <v>47</v>
      </c>
      <c r="D752" s="107">
        <v>41609</v>
      </c>
      <c r="E752" s="108">
        <f t="shared" si="14"/>
        <v>12</v>
      </c>
      <c r="F752" s="108" t="s">
        <v>50</v>
      </c>
      <c r="G752" s="2" t="s">
        <v>51</v>
      </c>
      <c r="H752" s="2" t="s">
        <v>52</v>
      </c>
      <c r="I752" s="2" t="s">
        <v>43</v>
      </c>
      <c r="J752" s="111">
        <v>3399470.2212770889</v>
      </c>
      <c r="K752" s="109"/>
    </row>
    <row r="753" spans="1:11">
      <c r="A753" s="2" t="s">
        <v>63</v>
      </c>
      <c r="B753" s="2" t="s">
        <v>49</v>
      </c>
      <c r="C753" s="2" t="s">
        <v>47</v>
      </c>
      <c r="D753" s="107">
        <v>41640</v>
      </c>
      <c r="E753" s="108">
        <f t="shared" si="14"/>
        <v>1</v>
      </c>
      <c r="F753" s="108" t="s">
        <v>50</v>
      </c>
      <c r="G753" s="2" t="s">
        <v>51</v>
      </c>
      <c r="H753" s="2" t="s">
        <v>52</v>
      </c>
      <c r="I753" s="2" t="s">
        <v>43</v>
      </c>
      <c r="J753" s="111">
        <v>3168116.576105712</v>
      </c>
      <c r="K753" s="109"/>
    </row>
    <row r="754" spans="1:11">
      <c r="A754" s="2" t="s">
        <v>63</v>
      </c>
      <c r="B754" s="2" t="s">
        <v>49</v>
      </c>
      <c r="C754" s="2" t="s">
        <v>47</v>
      </c>
      <c r="D754" s="107">
        <v>41671</v>
      </c>
      <c r="E754" s="108">
        <f t="shared" si="14"/>
        <v>2</v>
      </c>
      <c r="F754" s="108" t="s">
        <v>50</v>
      </c>
      <c r="G754" s="2" t="s">
        <v>51</v>
      </c>
      <c r="H754" s="2" t="s">
        <v>52</v>
      </c>
      <c r="I754" s="2" t="s">
        <v>43</v>
      </c>
      <c r="J754" s="111">
        <v>3601517.3685167041</v>
      </c>
      <c r="K754" s="109"/>
    </row>
    <row r="755" spans="1:11">
      <c r="A755" s="2" t="s">
        <v>63</v>
      </c>
      <c r="B755" s="2" t="s">
        <v>49</v>
      </c>
      <c r="C755" s="2" t="s">
        <v>47</v>
      </c>
      <c r="D755" s="107">
        <v>41699</v>
      </c>
      <c r="E755" s="108">
        <f t="shared" si="14"/>
        <v>3</v>
      </c>
      <c r="F755" s="108" t="s">
        <v>50</v>
      </c>
      <c r="G755" s="2" t="s">
        <v>51</v>
      </c>
      <c r="H755" s="2" t="s">
        <v>52</v>
      </c>
      <c r="I755" s="2" t="s">
        <v>43</v>
      </c>
      <c r="J755" s="111">
        <v>3449559.2207462396</v>
      </c>
      <c r="K755" s="109"/>
    </row>
    <row r="756" spans="1:11">
      <c r="A756" s="2" t="s">
        <v>63</v>
      </c>
      <c r="B756" s="2" t="s">
        <v>49</v>
      </c>
      <c r="C756" s="2" t="s">
        <v>47</v>
      </c>
      <c r="D756" s="107">
        <v>41730</v>
      </c>
      <c r="E756" s="108">
        <f t="shared" si="14"/>
        <v>4</v>
      </c>
      <c r="F756" s="108" t="s">
        <v>50</v>
      </c>
      <c r="G756" s="2" t="s">
        <v>51</v>
      </c>
      <c r="H756" s="2" t="s">
        <v>52</v>
      </c>
      <c r="I756" s="2" t="s">
        <v>43</v>
      </c>
      <c r="J756" s="111">
        <v>3875884.2425812325</v>
      </c>
      <c r="K756" s="109"/>
    </row>
    <row r="757" spans="1:11">
      <c r="A757" s="2" t="s">
        <v>63</v>
      </c>
      <c r="B757" s="2" t="s">
        <v>49</v>
      </c>
      <c r="C757" s="2" t="s">
        <v>47</v>
      </c>
      <c r="D757" s="107">
        <v>41760</v>
      </c>
      <c r="E757" s="108">
        <f t="shared" si="14"/>
        <v>5</v>
      </c>
      <c r="F757" s="108" t="s">
        <v>50</v>
      </c>
      <c r="G757" s="2" t="s">
        <v>51</v>
      </c>
      <c r="H757" s="2" t="s">
        <v>52</v>
      </c>
      <c r="I757" s="2" t="s">
        <v>43</v>
      </c>
      <c r="J757" s="111">
        <v>4224276.0222364804</v>
      </c>
      <c r="K757" s="109"/>
    </row>
    <row r="758" spans="1:11">
      <c r="A758" s="2" t="s">
        <v>63</v>
      </c>
      <c r="B758" s="2" t="s">
        <v>49</v>
      </c>
      <c r="C758" s="2" t="s">
        <v>47</v>
      </c>
      <c r="D758" s="107">
        <v>41791</v>
      </c>
      <c r="E758" s="108">
        <f t="shared" si="14"/>
        <v>6</v>
      </c>
      <c r="F758" s="108" t="s">
        <v>50</v>
      </c>
      <c r="G758" s="2" t="s">
        <v>51</v>
      </c>
      <c r="H758" s="2" t="s">
        <v>52</v>
      </c>
      <c r="I758" s="2" t="s">
        <v>43</v>
      </c>
      <c r="J758" s="111">
        <v>2229175.6542357123</v>
      </c>
      <c r="K758" s="109"/>
    </row>
    <row r="759" spans="1:11">
      <c r="A759" s="2" t="s">
        <v>63</v>
      </c>
      <c r="B759" s="2" t="s">
        <v>49</v>
      </c>
      <c r="C759" s="2" t="s">
        <v>47</v>
      </c>
      <c r="D759" s="107">
        <v>41456</v>
      </c>
      <c r="E759" s="108">
        <f t="shared" si="14"/>
        <v>7</v>
      </c>
      <c r="F759" s="108" t="s">
        <v>50</v>
      </c>
      <c r="G759" s="2" t="s">
        <v>53</v>
      </c>
      <c r="H759" s="2" t="s">
        <v>54</v>
      </c>
      <c r="I759" s="2" t="s">
        <v>43</v>
      </c>
      <c r="J759" s="111">
        <v>1958496.2303689439</v>
      </c>
      <c r="K759" s="109"/>
    </row>
    <row r="760" spans="1:11">
      <c r="A760" s="2" t="s">
        <v>63</v>
      </c>
      <c r="B760" s="2" t="s">
        <v>49</v>
      </c>
      <c r="C760" s="2" t="s">
        <v>47</v>
      </c>
      <c r="D760" s="107">
        <v>41487</v>
      </c>
      <c r="E760" s="108">
        <f t="shared" si="14"/>
        <v>8</v>
      </c>
      <c r="F760" s="108" t="s">
        <v>50</v>
      </c>
      <c r="G760" s="2" t="s">
        <v>53</v>
      </c>
      <c r="H760" s="2" t="s">
        <v>54</v>
      </c>
      <c r="I760" s="2" t="s">
        <v>43</v>
      </c>
      <c r="J760" s="111">
        <v>2195052.7782959999</v>
      </c>
      <c r="K760" s="109"/>
    </row>
    <row r="761" spans="1:11">
      <c r="A761" s="2" t="s">
        <v>63</v>
      </c>
      <c r="B761" s="2" t="s">
        <v>49</v>
      </c>
      <c r="C761" s="2" t="s">
        <v>47</v>
      </c>
      <c r="D761" s="107">
        <v>41518</v>
      </c>
      <c r="E761" s="108">
        <f t="shared" si="14"/>
        <v>9</v>
      </c>
      <c r="F761" s="108" t="s">
        <v>50</v>
      </c>
      <c r="G761" s="2" t="s">
        <v>53</v>
      </c>
      <c r="H761" s="2" t="s">
        <v>54</v>
      </c>
      <c r="I761" s="2" t="s">
        <v>43</v>
      </c>
      <c r="J761" s="111">
        <v>2264552.5099384319</v>
      </c>
      <c r="K761" s="109"/>
    </row>
    <row r="762" spans="1:11">
      <c r="A762" s="2" t="s">
        <v>63</v>
      </c>
      <c r="B762" s="2" t="s">
        <v>49</v>
      </c>
      <c r="C762" s="2" t="s">
        <v>47</v>
      </c>
      <c r="D762" s="107">
        <v>41548</v>
      </c>
      <c r="E762" s="108">
        <f t="shared" si="14"/>
        <v>10</v>
      </c>
      <c r="F762" s="108" t="s">
        <v>50</v>
      </c>
      <c r="G762" s="2" t="s">
        <v>53</v>
      </c>
      <c r="H762" s="2" t="s">
        <v>54</v>
      </c>
      <c r="I762" s="2" t="s">
        <v>43</v>
      </c>
      <c r="J762" s="111">
        <v>2839505.8993002246</v>
      </c>
      <c r="K762" s="109"/>
    </row>
    <row r="763" spans="1:11">
      <c r="A763" s="2" t="s">
        <v>63</v>
      </c>
      <c r="B763" s="2" t="s">
        <v>49</v>
      </c>
      <c r="C763" s="2" t="s">
        <v>47</v>
      </c>
      <c r="D763" s="107">
        <v>41579</v>
      </c>
      <c r="E763" s="108">
        <f t="shared" si="14"/>
        <v>11</v>
      </c>
      <c r="F763" s="108" t="s">
        <v>50</v>
      </c>
      <c r="G763" s="2" t="s">
        <v>53</v>
      </c>
      <c r="H763" s="2" t="s">
        <v>54</v>
      </c>
      <c r="I763" s="2" t="s">
        <v>43</v>
      </c>
      <c r="J763" s="111">
        <v>3159420.5430006236</v>
      </c>
      <c r="K763" s="109"/>
    </row>
    <row r="764" spans="1:11">
      <c r="A764" s="2" t="s">
        <v>63</v>
      </c>
      <c r="B764" s="2" t="s">
        <v>49</v>
      </c>
      <c r="C764" s="2" t="s">
        <v>47</v>
      </c>
      <c r="D764" s="107">
        <v>41609</v>
      </c>
      <c r="E764" s="108">
        <f t="shared" si="14"/>
        <v>12</v>
      </c>
      <c r="F764" s="108" t="s">
        <v>50</v>
      </c>
      <c r="G764" s="2" t="s">
        <v>53</v>
      </c>
      <c r="H764" s="2" t="s">
        <v>54</v>
      </c>
      <c r="I764" s="2" t="s">
        <v>43</v>
      </c>
      <c r="J764" s="111">
        <v>1724509.5598100165</v>
      </c>
      <c r="K764" s="109"/>
    </row>
    <row r="765" spans="1:11">
      <c r="A765" s="2" t="s">
        <v>63</v>
      </c>
      <c r="B765" s="2" t="s">
        <v>49</v>
      </c>
      <c r="C765" s="2" t="s">
        <v>47</v>
      </c>
      <c r="D765" s="107">
        <v>41640</v>
      </c>
      <c r="E765" s="108">
        <f t="shared" si="14"/>
        <v>1</v>
      </c>
      <c r="F765" s="108" t="s">
        <v>50</v>
      </c>
      <c r="G765" s="2" t="s">
        <v>53</v>
      </c>
      <c r="H765" s="2" t="s">
        <v>54</v>
      </c>
      <c r="I765" s="2" t="s">
        <v>43</v>
      </c>
      <c r="J765" s="111">
        <v>1542913.9169346001</v>
      </c>
      <c r="K765" s="109"/>
    </row>
    <row r="766" spans="1:11">
      <c r="A766" s="2" t="s">
        <v>63</v>
      </c>
      <c r="B766" s="2" t="s">
        <v>49</v>
      </c>
      <c r="C766" s="2" t="s">
        <v>47</v>
      </c>
      <c r="D766" s="107">
        <v>41671</v>
      </c>
      <c r="E766" s="108">
        <f t="shared" si="14"/>
        <v>2</v>
      </c>
      <c r="F766" s="108" t="s">
        <v>50</v>
      </c>
      <c r="G766" s="2" t="s">
        <v>53</v>
      </c>
      <c r="H766" s="2" t="s">
        <v>54</v>
      </c>
      <c r="I766" s="2" t="s">
        <v>43</v>
      </c>
      <c r="J766" s="111">
        <v>1820402.6309305201</v>
      </c>
      <c r="K766" s="109"/>
    </row>
    <row r="767" spans="1:11">
      <c r="A767" s="2" t="s">
        <v>63</v>
      </c>
      <c r="B767" s="2" t="s">
        <v>49</v>
      </c>
      <c r="C767" s="2" t="s">
        <v>47</v>
      </c>
      <c r="D767" s="107">
        <v>41699</v>
      </c>
      <c r="E767" s="108">
        <f t="shared" si="14"/>
        <v>3</v>
      </c>
      <c r="F767" s="108" t="s">
        <v>50</v>
      </c>
      <c r="G767" s="2" t="s">
        <v>53</v>
      </c>
      <c r="H767" s="2" t="s">
        <v>54</v>
      </c>
      <c r="I767" s="2" t="s">
        <v>43</v>
      </c>
      <c r="J767" s="111">
        <v>1771550.3477915039</v>
      </c>
      <c r="K767" s="109"/>
    </row>
    <row r="768" spans="1:11">
      <c r="A768" s="2" t="s">
        <v>63</v>
      </c>
      <c r="B768" s="2" t="s">
        <v>49</v>
      </c>
      <c r="C768" s="2" t="s">
        <v>47</v>
      </c>
      <c r="D768" s="107">
        <v>41730</v>
      </c>
      <c r="E768" s="108">
        <f t="shared" si="14"/>
        <v>4</v>
      </c>
      <c r="F768" s="108" t="s">
        <v>50</v>
      </c>
      <c r="G768" s="2" t="s">
        <v>53</v>
      </c>
      <c r="H768" s="2" t="s">
        <v>54</v>
      </c>
      <c r="I768" s="2" t="s">
        <v>43</v>
      </c>
      <c r="J768" s="111">
        <v>1908978.5663007363</v>
      </c>
      <c r="K768" s="109"/>
    </row>
    <row r="769" spans="1:11">
      <c r="A769" s="2" t="s">
        <v>63</v>
      </c>
      <c r="B769" s="2" t="s">
        <v>49</v>
      </c>
      <c r="C769" s="2" t="s">
        <v>47</v>
      </c>
      <c r="D769" s="107">
        <v>41760</v>
      </c>
      <c r="E769" s="108">
        <f t="shared" si="14"/>
        <v>5</v>
      </c>
      <c r="F769" s="108" t="s">
        <v>50</v>
      </c>
      <c r="G769" s="2" t="s">
        <v>53</v>
      </c>
      <c r="H769" s="2" t="s">
        <v>54</v>
      </c>
      <c r="I769" s="2" t="s">
        <v>43</v>
      </c>
      <c r="J769" s="111">
        <v>2224548.7175923204</v>
      </c>
      <c r="K769" s="109"/>
    </row>
    <row r="770" spans="1:11">
      <c r="A770" s="2" t="s">
        <v>63</v>
      </c>
      <c r="B770" s="2" t="s">
        <v>49</v>
      </c>
      <c r="C770" s="2" t="s">
        <v>47</v>
      </c>
      <c r="D770" s="107">
        <v>41791</v>
      </c>
      <c r="E770" s="108">
        <f t="shared" si="14"/>
        <v>6</v>
      </c>
      <c r="F770" s="108" t="s">
        <v>50</v>
      </c>
      <c r="G770" s="2" t="s">
        <v>53</v>
      </c>
      <c r="H770" s="2" t="s">
        <v>54</v>
      </c>
      <c r="I770" s="2" t="s">
        <v>43</v>
      </c>
      <c r="J770" s="111">
        <v>1199138.0695781759</v>
      </c>
      <c r="K770" s="109"/>
    </row>
    <row r="771" spans="1:11">
      <c r="A771" s="2" t="s">
        <v>63</v>
      </c>
      <c r="B771" s="2" t="s">
        <v>49</v>
      </c>
      <c r="C771" s="2" t="s">
        <v>47</v>
      </c>
      <c r="D771" s="107">
        <v>41456</v>
      </c>
      <c r="E771" s="108">
        <f t="shared" si="14"/>
        <v>7</v>
      </c>
      <c r="F771" s="108" t="s">
        <v>50</v>
      </c>
      <c r="G771" s="2" t="s">
        <v>53</v>
      </c>
      <c r="H771" s="2" t="s">
        <v>55</v>
      </c>
      <c r="I771" s="2" t="s">
        <v>43</v>
      </c>
      <c r="J771" s="111">
        <v>1652868.9853267202</v>
      </c>
      <c r="K771" s="109"/>
    </row>
    <row r="772" spans="1:11">
      <c r="A772" s="2" t="s">
        <v>63</v>
      </c>
      <c r="B772" s="2" t="s">
        <v>49</v>
      </c>
      <c r="C772" s="2" t="s">
        <v>47</v>
      </c>
      <c r="D772" s="107">
        <v>41487</v>
      </c>
      <c r="E772" s="108">
        <f t="shared" si="14"/>
        <v>8</v>
      </c>
      <c r="F772" s="108" t="s">
        <v>50</v>
      </c>
      <c r="G772" s="2" t="s">
        <v>53</v>
      </c>
      <c r="H772" s="2" t="s">
        <v>55</v>
      </c>
      <c r="I772" s="2" t="s">
        <v>43</v>
      </c>
      <c r="J772" s="111">
        <v>1940369.6316480001</v>
      </c>
      <c r="K772" s="109"/>
    </row>
    <row r="773" spans="1:11">
      <c r="A773" s="2" t="s">
        <v>63</v>
      </c>
      <c r="B773" s="2" t="s">
        <v>49</v>
      </c>
      <c r="C773" s="2" t="s">
        <v>47</v>
      </c>
      <c r="D773" s="107">
        <v>41518</v>
      </c>
      <c r="E773" s="108">
        <f t="shared" si="14"/>
        <v>9</v>
      </c>
      <c r="F773" s="108" t="s">
        <v>50</v>
      </c>
      <c r="G773" s="2" t="s">
        <v>53</v>
      </c>
      <c r="H773" s="2" t="s">
        <v>55</v>
      </c>
      <c r="I773" s="2" t="s">
        <v>43</v>
      </c>
      <c r="J773" s="111">
        <v>2031601.7410147204</v>
      </c>
      <c r="K773" s="109"/>
    </row>
    <row r="774" spans="1:11">
      <c r="A774" s="2" t="s">
        <v>63</v>
      </c>
      <c r="B774" s="2" t="s">
        <v>49</v>
      </c>
      <c r="C774" s="2" t="s">
        <v>47</v>
      </c>
      <c r="D774" s="107">
        <v>41548</v>
      </c>
      <c r="E774" s="108">
        <f t="shared" si="14"/>
        <v>10</v>
      </c>
      <c r="F774" s="108" t="s">
        <v>50</v>
      </c>
      <c r="G774" s="2" t="s">
        <v>53</v>
      </c>
      <c r="H774" s="2" t="s">
        <v>55</v>
      </c>
      <c r="I774" s="2" t="s">
        <v>43</v>
      </c>
      <c r="J774" s="111">
        <v>2784735.3475135607</v>
      </c>
      <c r="K774" s="109"/>
    </row>
    <row r="775" spans="1:11">
      <c r="A775" s="2" t="s">
        <v>63</v>
      </c>
      <c r="B775" s="2" t="s">
        <v>49</v>
      </c>
      <c r="C775" s="2" t="s">
        <v>47</v>
      </c>
      <c r="D775" s="107">
        <v>41579</v>
      </c>
      <c r="E775" s="108">
        <f t="shared" si="14"/>
        <v>11</v>
      </c>
      <c r="F775" s="108" t="s">
        <v>50</v>
      </c>
      <c r="G775" s="2" t="s">
        <v>53</v>
      </c>
      <c r="H775" s="2" t="s">
        <v>55</v>
      </c>
      <c r="I775" s="2" t="s">
        <v>43</v>
      </c>
      <c r="J775" s="111">
        <v>2777158.7847141596</v>
      </c>
      <c r="K775" s="109"/>
    </row>
    <row r="776" spans="1:11">
      <c r="A776" s="2" t="s">
        <v>63</v>
      </c>
      <c r="B776" s="2" t="s">
        <v>49</v>
      </c>
      <c r="C776" s="2" t="s">
        <v>47</v>
      </c>
      <c r="D776" s="107">
        <v>41609</v>
      </c>
      <c r="E776" s="108">
        <f t="shared" si="14"/>
        <v>12</v>
      </c>
      <c r="F776" s="108" t="s">
        <v>50</v>
      </c>
      <c r="G776" s="2" t="s">
        <v>53</v>
      </c>
      <c r="H776" s="2" t="s">
        <v>55</v>
      </c>
      <c r="I776" s="2" t="s">
        <v>43</v>
      </c>
      <c r="J776" s="111">
        <v>1505235.4723879206</v>
      </c>
      <c r="K776" s="109"/>
    </row>
    <row r="777" spans="1:11">
      <c r="A777" s="2" t="s">
        <v>63</v>
      </c>
      <c r="B777" s="2" t="s">
        <v>49</v>
      </c>
      <c r="C777" s="2" t="s">
        <v>47</v>
      </c>
      <c r="D777" s="107">
        <v>41640</v>
      </c>
      <c r="E777" s="108">
        <f t="shared" si="14"/>
        <v>1</v>
      </c>
      <c r="F777" s="108" t="s">
        <v>50</v>
      </c>
      <c r="G777" s="2" t="s">
        <v>53</v>
      </c>
      <c r="H777" s="2" t="s">
        <v>55</v>
      </c>
      <c r="I777" s="2" t="s">
        <v>43</v>
      </c>
      <c r="J777" s="111">
        <v>1375663.6681960202</v>
      </c>
      <c r="K777" s="109"/>
    </row>
    <row r="778" spans="1:11">
      <c r="A778" s="2" t="s">
        <v>63</v>
      </c>
      <c r="B778" s="2" t="s">
        <v>49</v>
      </c>
      <c r="C778" s="2" t="s">
        <v>47</v>
      </c>
      <c r="D778" s="107">
        <v>41671</v>
      </c>
      <c r="E778" s="108">
        <f t="shared" si="14"/>
        <v>2</v>
      </c>
      <c r="F778" s="108" t="s">
        <v>50</v>
      </c>
      <c r="G778" s="2" t="s">
        <v>53</v>
      </c>
      <c r="H778" s="2" t="s">
        <v>55</v>
      </c>
      <c r="I778" s="2" t="s">
        <v>43</v>
      </c>
      <c r="J778" s="111">
        <v>1475521.04291592</v>
      </c>
      <c r="K778" s="109"/>
    </row>
    <row r="779" spans="1:11">
      <c r="A779" s="2" t="s">
        <v>63</v>
      </c>
      <c r="B779" s="2" t="s">
        <v>49</v>
      </c>
      <c r="C779" s="2" t="s">
        <v>47</v>
      </c>
      <c r="D779" s="107">
        <v>41699</v>
      </c>
      <c r="E779" s="108">
        <f t="shared" si="14"/>
        <v>3</v>
      </c>
      <c r="F779" s="108" t="s">
        <v>50</v>
      </c>
      <c r="G779" s="2" t="s">
        <v>53</v>
      </c>
      <c r="H779" s="2" t="s">
        <v>55</v>
      </c>
      <c r="I779" s="2" t="s">
        <v>43</v>
      </c>
      <c r="J779" s="111">
        <v>1513094.2096040398</v>
      </c>
      <c r="K779" s="109"/>
    </row>
    <row r="780" spans="1:11">
      <c r="A780" s="2" t="s">
        <v>63</v>
      </c>
      <c r="B780" s="2" t="s">
        <v>49</v>
      </c>
      <c r="C780" s="2" t="s">
        <v>47</v>
      </c>
      <c r="D780" s="107">
        <v>41730</v>
      </c>
      <c r="E780" s="108">
        <f t="shared" si="14"/>
        <v>4</v>
      </c>
      <c r="F780" s="108" t="s">
        <v>50</v>
      </c>
      <c r="G780" s="2" t="s">
        <v>53</v>
      </c>
      <c r="H780" s="2" t="s">
        <v>55</v>
      </c>
      <c r="I780" s="2" t="s">
        <v>43</v>
      </c>
      <c r="J780" s="111">
        <v>1628187.8009364803</v>
      </c>
      <c r="K780" s="109"/>
    </row>
    <row r="781" spans="1:11">
      <c r="A781" s="2" t="s">
        <v>63</v>
      </c>
      <c r="B781" s="2" t="s">
        <v>49</v>
      </c>
      <c r="C781" s="2" t="s">
        <v>47</v>
      </c>
      <c r="D781" s="107">
        <v>41760</v>
      </c>
      <c r="E781" s="108">
        <f t="shared" si="14"/>
        <v>5</v>
      </c>
      <c r="F781" s="108" t="s">
        <v>50</v>
      </c>
      <c r="G781" s="2" t="s">
        <v>53</v>
      </c>
      <c r="H781" s="2" t="s">
        <v>55</v>
      </c>
      <c r="I781" s="2" t="s">
        <v>43</v>
      </c>
      <c r="J781" s="111">
        <v>1857077.4607560001</v>
      </c>
      <c r="K781" s="109"/>
    </row>
    <row r="782" spans="1:11">
      <c r="A782" s="2" t="s">
        <v>63</v>
      </c>
      <c r="B782" s="2" t="s">
        <v>49</v>
      </c>
      <c r="C782" s="2" t="s">
        <v>47</v>
      </c>
      <c r="D782" s="107">
        <v>41791</v>
      </c>
      <c r="E782" s="108">
        <f t="shared" si="14"/>
        <v>6</v>
      </c>
      <c r="F782" s="108" t="s">
        <v>50</v>
      </c>
      <c r="G782" s="2" t="s">
        <v>53</v>
      </c>
      <c r="H782" s="2" t="s">
        <v>55</v>
      </c>
      <c r="I782" s="2" t="s">
        <v>43</v>
      </c>
      <c r="J782" s="111">
        <v>981974.46025223995</v>
      </c>
      <c r="K782" s="109"/>
    </row>
    <row r="783" spans="1:11">
      <c r="A783" s="2" t="s">
        <v>63</v>
      </c>
      <c r="B783" s="2" t="s">
        <v>49</v>
      </c>
      <c r="C783" s="2" t="s">
        <v>47</v>
      </c>
      <c r="D783" s="107">
        <v>41456</v>
      </c>
      <c r="E783" s="108">
        <f t="shared" si="14"/>
        <v>7</v>
      </c>
      <c r="F783" s="108" t="s">
        <v>50</v>
      </c>
      <c r="G783" s="2" t="s">
        <v>56</v>
      </c>
      <c r="H783" s="2" t="s">
        <v>57</v>
      </c>
      <c r="I783" s="2" t="s">
        <v>43</v>
      </c>
      <c r="J783" s="111">
        <v>1583857.8672582491</v>
      </c>
      <c r="K783" s="109"/>
    </row>
    <row r="784" spans="1:11">
      <c r="A784" s="2" t="s">
        <v>63</v>
      </c>
      <c r="B784" s="2" t="s">
        <v>49</v>
      </c>
      <c r="C784" s="2" t="s">
        <v>47</v>
      </c>
      <c r="D784" s="107">
        <v>41487</v>
      </c>
      <c r="E784" s="108">
        <f t="shared" ref="E784:E842" si="15">MONTH(D784)</f>
        <v>8</v>
      </c>
      <c r="F784" s="108" t="s">
        <v>50</v>
      </c>
      <c r="G784" s="2" t="s">
        <v>56</v>
      </c>
      <c r="H784" s="2" t="s">
        <v>57</v>
      </c>
      <c r="I784" s="2" t="s">
        <v>43</v>
      </c>
      <c r="J784" s="111">
        <v>1861716.078207552</v>
      </c>
      <c r="K784" s="109"/>
    </row>
    <row r="785" spans="1:11">
      <c r="A785" s="2" t="s">
        <v>63</v>
      </c>
      <c r="B785" s="2" t="s">
        <v>49</v>
      </c>
      <c r="C785" s="2" t="s">
        <v>47</v>
      </c>
      <c r="D785" s="107">
        <v>41518</v>
      </c>
      <c r="E785" s="108">
        <f t="shared" si="15"/>
        <v>9</v>
      </c>
      <c r="F785" s="108" t="s">
        <v>50</v>
      </c>
      <c r="G785" s="2" t="s">
        <v>56</v>
      </c>
      <c r="H785" s="2" t="s">
        <v>57</v>
      </c>
      <c r="I785" s="2" t="s">
        <v>43</v>
      </c>
      <c r="J785" s="111">
        <v>1818760.5971448703</v>
      </c>
      <c r="K785" s="109"/>
    </row>
    <row r="786" spans="1:11">
      <c r="A786" s="2" t="s">
        <v>63</v>
      </c>
      <c r="B786" s="2" t="s">
        <v>49</v>
      </c>
      <c r="C786" s="2" t="s">
        <v>47</v>
      </c>
      <c r="D786" s="107">
        <v>41548</v>
      </c>
      <c r="E786" s="108">
        <f t="shared" si="15"/>
        <v>10</v>
      </c>
      <c r="F786" s="108" t="s">
        <v>50</v>
      </c>
      <c r="G786" s="2" t="s">
        <v>56</v>
      </c>
      <c r="H786" s="2" t="s">
        <v>57</v>
      </c>
      <c r="I786" s="2" t="s">
        <v>43</v>
      </c>
      <c r="J786" s="111">
        <v>2304966.198724838</v>
      </c>
      <c r="K786" s="109"/>
    </row>
    <row r="787" spans="1:11">
      <c r="A787" s="2" t="s">
        <v>63</v>
      </c>
      <c r="B787" s="2" t="s">
        <v>49</v>
      </c>
      <c r="C787" s="2" t="s">
        <v>47</v>
      </c>
      <c r="D787" s="107">
        <v>41579</v>
      </c>
      <c r="E787" s="108">
        <f t="shared" si="15"/>
        <v>11</v>
      </c>
      <c r="F787" s="108" t="s">
        <v>50</v>
      </c>
      <c r="G787" s="2" t="s">
        <v>56</v>
      </c>
      <c r="H787" s="2" t="s">
        <v>57</v>
      </c>
      <c r="I787" s="2" t="s">
        <v>43</v>
      </c>
      <c r="J787" s="111">
        <v>2440357.2575165858</v>
      </c>
      <c r="K787" s="109"/>
    </row>
    <row r="788" spans="1:11">
      <c r="A788" s="2" t="s">
        <v>63</v>
      </c>
      <c r="B788" s="2" t="s">
        <v>49</v>
      </c>
      <c r="C788" s="2" t="s">
        <v>47</v>
      </c>
      <c r="D788" s="107">
        <v>41609</v>
      </c>
      <c r="E788" s="108">
        <f t="shared" si="15"/>
        <v>12</v>
      </c>
      <c r="F788" s="108" t="s">
        <v>50</v>
      </c>
      <c r="G788" s="2" t="s">
        <v>56</v>
      </c>
      <c r="H788" s="2" t="s">
        <v>57</v>
      </c>
      <c r="I788" s="2" t="s">
        <v>43</v>
      </c>
      <c r="J788" s="111">
        <v>1365336.6411364649</v>
      </c>
      <c r="K788" s="109"/>
    </row>
    <row r="789" spans="1:11">
      <c r="A789" s="2" t="s">
        <v>63</v>
      </c>
      <c r="B789" s="2" t="s">
        <v>49</v>
      </c>
      <c r="C789" s="2" t="s">
        <v>47</v>
      </c>
      <c r="D789" s="107">
        <v>41640</v>
      </c>
      <c r="E789" s="108">
        <f t="shared" si="15"/>
        <v>1</v>
      </c>
      <c r="F789" s="108" t="s">
        <v>50</v>
      </c>
      <c r="G789" s="2" t="s">
        <v>56</v>
      </c>
      <c r="H789" s="2" t="s">
        <v>57</v>
      </c>
      <c r="I789" s="2" t="s">
        <v>43</v>
      </c>
      <c r="J789" s="111">
        <v>1211465.2302915659</v>
      </c>
      <c r="K789" s="109"/>
    </row>
    <row r="790" spans="1:11">
      <c r="A790" s="2" t="s">
        <v>63</v>
      </c>
      <c r="B790" s="2" t="s">
        <v>49</v>
      </c>
      <c r="C790" s="2" t="s">
        <v>47</v>
      </c>
      <c r="D790" s="107">
        <v>41671</v>
      </c>
      <c r="E790" s="108">
        <f t="shared" si="15"/>
        <v>2</v>
      </c>
      <c r="F790" s="108" t="s">
        <v>50</v>
      </c>
      <c r="G790" s="2" t="s">
        <v>56</v>
      </c>
      <c r="H790" s="2" t="s">
        <v>57</v>
      </c>
      <c r="I790" s="2" t="s">
        <v>43</v>
      </c>
      <c r="J790" s="111">
        <v>1521468.8063359074</v>
      </c>
      <c r="K790" s="109"/>
    </row>
    <row r="791" spans="1:11">
      <c r="A791" s="2" t="s">
        <v>63</v>
      </c>
      <c r="B791" s="2" t="s">
        <v>49</v>
      </c>
      <c r="C791" s="2" t="s">
        <v>47</v>
      </c>
      <c r="D791" s="107">
        <v>41699</v>
      </c>
      <c r="E791" s="108">
        <f t="shared" si="15"/>
        <v>3</v>
      </c>
      <c r="F791" s="108" t="s">
        <v>50</v>
      </c>
      <c r="G791" s="2" t="s">
        <v>56</v>
      </c>
      <c r="H791" s="2" t="s">
        <v>57</v>
      </c>
      <c r="I791" s="2" t="s">
        <v>43</v>
      </c>
      <c r="J791" s="111">
        <v>1400184.8970591237</v>
      </c>
      <c r="K791" s="109"/>
    </row>
    <row r="792" spans="1:11">
      <c r="A792" s="2" t="s">
        <v>63</v>
      </c>
      <c r="B792" s="2" t="s">
        <v>49</v>
      </c>
      <c r="C792" s="2" t="s">
        <v>47</v>
      </c>
      <c r="D792" s="107">
        <v>41730</v>
      </c>
      <c r="E792" s="108">
        <f t="shared" si="15"/>
        <v>4</v>
      </c>
      <c r="F792" s="108" t="s">
        <v>50</v>
      </c>
      <c r="G792" s="2" t="s">
        <v>56</v>
      </c>
      <c r="H792" s="2" t="s">
        <v>57</v>
      </c>
      <c r="I792" s="2" t="s">
        <v>43</v>
      </c>
      <c r="J792" s="111">
        <v>1483355.0770554726</v>
      </c>
      <c r="K792" s="109"/>
    </row>
    <row r="793" spans="1:11">
      <c r="A793" s="2" t="s">
        <v>63</v>
      </c>
      <c r="B793" s="2" t="s">
        <v>49</v>
      </c>
      <c r="C793" s="2" t="s">
        <v>47</v>
      </c>
      <c r="D793" s="107">
        <v>41760</v>
      </c>
      <c r="E793" s="108">
        <f t="shared" si="15"/>
        <v>5</v>
      </c>
      <c r="F793" s="108" t="s">
        <v>50</v>
      </c>
      <c r="G793" s="2" t="s">
        <v>56</v>
      </c>
      <c r="H793" s="2" t="s">
        <v>57</v>
      </c>
      <c r="I793" s="2" t="s">
        <v>43</v>
      </c>
      <c r="J793" s="111">
        <v>1790831.8374007489</v>
      </c>
      <c r="K793" s="109"/>
    </row>
    <row r="794" spans="1:11">
      <c r="A794" s="2" t="s">
        <v>63</v>
      </c>
      <c r="B794" s="2" t="s">
        <v>49</v>
      </c>
      <c r="C794" s="2" t="s">
        <v>47</v>
      </c>
      <c r="D794" s="107">
        <v>41791</v>
      </c>
      <c r="E794" s="108">
        <f t="shared" si="15"/>
        <v>6</v>
      </c>
      <c r="F794" s="108" t="s">
        <v>50</v>
      </c>
      <c r="G794" s="2" t="s">
        <v>56</v>
      </c>
      <c r="H794" s="2" t="s">
        <v>57</v>
      </c>
      <c r="I794" s="2" t="s">
        <v>43</v>
      </c>
      <c r="J794" s="111">
        <v>911806.4599299801</v>
      </c>
      <c r="K794" s="109"/>
    </row>
    <row r="795" spans="1:11">
      <c r="A795" s="2" t="s">
        <v>63</v>
      </c>
      <c r="B795" s="2" t="s">
        <v>49</v>
      </c>
      <c r="C795" s="2" t="s">
        <v>47</v>
      </c>
      <c r="D795" s="107">
        <v>41456</v>
      </c>
      <c r="E795" s="108">
        <f t="shared" si="15"/>
        <v>7</v>
      </c>
      <c r="F795" s="108" t="s">
        <v>50</v>
      </c>
      <c r="G795" s="2" t="s">
        <v>56</v>
      </c>
      <c r="H795" s="2" t="s">
        <v>58</v>
      </c>
      <c r="I795" s="2" t="s">
        <v>43</v>
      </c>
      <c r="J795" s="111">
        <v>884023.92783632269</v>
      </c>
      <c r="K795" s="109"/>
    </row>
    <row r="796" spans="1:11">
      <c r="A796" s="2" t="s">
        <v>63</v>
      </c>
      <c r="B796" s="2" t="s">
        <v>49</v>
      </c>
      <c r="C796" s="2" t="s">
        <v>47</v>
      </c>
      <c r="D796" s="107">
        <v>41487</v>
      </c>
      <c r="E796" s="108">
        <f t="shared" si="15"/>
        <v>8</v>
      </c>
      <c r="F796" s="108" t="s">
        <v>50</v>
      </c>
      <c r="G796" s="2" t="s">
        <v>56</v>
      </c>
      <c r="H796" s="2" t="s">
        <v>58</v>
      </c>
      <c r="I796" s="2" t="s">
        <v>43</v>
      </c>
      <c r="J796" s="111">
        <v>1052207.4304358403</v>
      </c>
      <c r="K796" s="109"/>
    </row>
    <row r="797" spans="1:11">
      <c r="A797" s="2" t="s">
        <v>63</v>
      </c>
      <c r="B797" s="2" t="s">
        <v>49</v>
      </c>
      <c r="C797" s="2" t="s">
        <v>47</v>
      </c>
      <c r="D797" s="107">
        <v>41518</v>
      </c>
      <c r="E797" s="108">
        <f t="shared" si="15"/>
        <v>9</v>
      </c>
      <c r="F797" s="108" t="s">
        <v>50</v>
      </c>
      <c r="G797" s="2" t="s">
        <v>56</v>
      </c>
      <c r="H797" s="2" t="s">
        <v>58</v>
      </c>
      <c r="I797" s="2" t="s">
        <v>43</v>
      </c>
      <c r="J797" s="111">
        <v>1016958.2253807157</v>
      </c>
      <c r="K797" s="109"/>
    </row>
    <row r="798" spans="1:11">
      <c r="A798" s="2" t="s">
        <v>63</v>
      </c>
      <c r="B798" s="2" t="s">
        <v>49</v>
      </c>
      <c r="C798" s="2" t="s">
        <v>47</v>
      </c>
      <c r="D798" s="107">
        <v>41548</v>
      </c>
      <c r="E798" s="108">
        <f t="shared" si="15"/>
        <v>10</v>
      </c>
      <c r="F798" s="108" t="s">
        <v>50</v>
      </c>
      <c r="G798" s="2" t="s">
        <v>56</v>
      </c>
      <c r="H798" s="2" t="s">
        <v>58</v>
      </c>
      <c r="I798" s="2" t="s">
        <v>43</v>
      </c>
      <c r="J798" s="111">
        <v>1488480.8550150518</v>
      </c>
      <c r="K798" s="109"/>
    </row>
    <row r="799" spans="1:11">
      <c r="A799" s="2" t="s">
        <v>63</v>
      </c>
      <c r="B799" s="2" t="s">
        <v>49</v>
      </c>
      <c r="C799" s="2" t="s">
        <v>47</v>
      </c>
      <c r="D799" s="107">
        <v>41579</v>
      </c>
      <c r="E799" s="108">
        <f t="shared" si="15"/>
        <v>11</v>
      </c>
      <c r="F799" s="108" t="s">
        <v>50</v>
      </c>
      <c r="G799" s="2" t="s">
        <v>56</v>
      </c>
      <c r="H799" s="2" t="s">
        <v>58</v>
      </c>
      <c r="I799" s="2" t="s">
        <v>43</v>
      </c>
      <c r="J799" s="111">
        <v>1639667.9831029386</v>
      </c>
      <c r="K799" s="109"/>
    </row>
    <row r="800" spans="1:11">
      <c r="A800" s="2" t="s">
        <v>63</v>
      </c>
      <c r="B800" s="2" t="s">
        <v>49</v>
      </c>
      <c r="C800" s="2" t="s">
        <v>47</v>
      </c>
      <c r="D800" s="107">
        <v>41609</v>
      </c>
      <c r="E800" s="108">
        <f t="shared" si="15"/>
        <v>12</v>
      </c>
      <c r="F800" s="108" t="s">
        <v>50</v>
      </c>
      <c r="G800" s="2" t="s">
        <v>56</v>
      </c>
      <c r="H800" s="2" t="s">
        <v>58</v>
      </c>
      <c r="I800" s="2" t="s">
        <v>43</v>
      </c>
      <c r="J800" s="111">
        <v>765598.62357103126</v>
      </c>
      <c r="K800" s="109"/>
    </row>
    <row r="801" spans="1:11">
      <c r="A801" s="2" t="s">
        <v>63</v>
      </c>
      <c r="B801" s="2" t="s">
        <v>49</v>
      </c>
      <c r="C801" s="2" t="s">
        <v>47</v>
      </c>
      <c r="D801" s="107">
        <v>41640</v>
      </c>
      <c r="E801" s="108">
        <f t="shared" si="15"/>
        <v>1</v>
      </c>
      <c r="F801" s="108" t="s">
        <v>50</v>
      </c>
      <c r="G801" s="2" t="s">
        <v>56</v>
      </c>
      <c r="H801" s="2" t="s">
        <v>58</v>
      </c>
      <c r="I801" s="2" t="s">
        <v>43</v>
      </c>
      <c r="J801" s="111">
        <v>742706.65420794766</v>
      </c>
      <c r="K801" s="109"/>
    </row>
    <row r="802" spans="1:11">
      <c r="A802" s="2" t="s">
        <v>63</v>
      </c>
      <c r="B802" s="2" t="s">
        <v>49</v>
      </c>
      <c r="C802" s="2" t="s">
        <v>47</v>
      </c>
      <c r="D802" s="107">
        <v>41671</v>
      </c>
      <c r="E802" s="108">
        <f t="shared" si="15"/>
        <v>2</v>
      </c>
      <c r="F802" s="108" t="s">
        <v>50</v>
      </c>
      <c r="G802" s="2" t="s">
        <v>56</v>
      </c>
      <c r="H802" s="2" t="s">
        <v>58</v>
      </c>
      <c r="I802" s="2" t="s">
        <v>43</v>
      </c>
      <c r="J802" s="111">
        <v>822050.21729515784</v>
      </c>
      <c r="K802" s="109"/>
    </row>
    <row r="803" spans="1:11">
      <c r="A803" s="2" t="s">
        <v>63</v>
      </c>
      <c r="B803" s="2" t="s">
        <v>49</v>
      </c>
      <c r="C803" s="2" t="s">
        <v>47</v>
      </c>
      <c r="D803" s="107">
        <v>41699</v>
      </c>
      <c r="E803" s="108">
        <f t="shared" si="15"/>
        <v>3</v>
      </c>
      <c r="F803" s="108" t="s">
        <v>50</v>
      </c>
      <c r="G803" s="2" t="s">
        <v>56</v>
      </c>
      <c r="H803" s="2" t="s">
        <v>58</v>
      </c>
      <c r="I803" s="2" t="s">
        <v>43</v>
      </c>
      <c r="J803" s="111">
        <v>806728.57071739517</v>
      </c>
      <c r="K803" s="109"/>
    </row>
    <row r="804" spans="1:11">
      <c r="A804" s="2" t="s">
        <v>63</v>
      </c>
      <c r="B804" s="2" t="s">
        <v>49</v>
      </c>
      <c r="C804" s="2" t="s">
        <v>47</v>
      </c>
      <c r="D804" s="107">
        <v>41730</v>
      </c>
      <c r="E804" s="108">
        <f t="shared" si="15"/>
        <v>4</v>
      </c>
      <c r="F804" s="108" t="s">
        <v>50</v>
      </c>
      <c r="G804" s="2" t="s">
        <v>56</v>
      </c>
      <c r="H804" s="2" t="s">
        <v>58</v>
      </c>
      <c r="I804" s="2" t="s">
        <v>43</v>
      </c>
      <c r="J804" s="111">
        <v>866589.56529720977</v>
      </c>
      <c r="K804" s="109"/>
    </row>
    <row r="805" spans="1:11">
      <c r="A805" s="2" t="s">
        <v>63</v>
      </c>
      <c r="B805" s="2" t="s">
        <v>49</v>
      </c>
      <c r="C805" s="2" t="s">
        <v>47</v>
      </c>
      <c r="D805" s="107">
        <v>41760</v>
      </c>
      <c r="E805" s="108">
        <f t="shared" si="15"/>
        <v>5</v>
      </c>
      <c r="F805" s="108" t="s">
        <v>50</v>
      </c>
      <c r="G805" s="2" t="s">
        <v>56</v>
      </c>
      <c r="H805" s="2" t="s">
        <v>58</v>
      </c>
      <c r="I805" s="2" t="s">
        <v>43</v>
      </c>
      <c r="J805" s="111">
        <v>987204.11778920982</v>
      </c>
      <c r="K805" s="109"/>
    </row>
    <row r="806" spans="1:11">
      <c r="A806" s="2" t="s">
        <v>63</v>
      </c>
      <c r="B806" s="2" t="s">
        <v>49</v>
      </c>
      <c r="C806" s="2" t="s">
        <v>47</v>
      </c>
      <c r="D806" s="107">
        <v>41791</v>
      </c>
      <c r="E806" s="108">
        <f t="shared" si="15"/>
        <v>6</v>
      </c>
      <c r="F806" s="108" t="s">
        <v>50</v>
      </c>
      <c r="G806" s="2" t="s">
        <v>56</v>
      </c>
      <c r="H806" s="2" t="s">
        <v>58</v>
      </c>
      <c r="I806" s="2" t="s">
        <v>43</v>
      </c>
      <c r="J806" s="111">
        <v>506308.79330234113</v>
      </c>
      <c r="K806" s="109"/>
    </row>
    <row r="807" spans="1:11">
      <c r="A807" s="2" t="s">
        <v>63</v>
      </c>
      <c r="B807" s="2" t="s">
        <v>49</v>
      </c>
      <c r="C807" s="2" t="s">
        <v>47</v>
      </c>
      <c r="D807" s="107">
        <v>41456</v>
      </c>
      <c r="E807" s="108">
        <f t="shared" si="15"/>
        <v>7</v>
      </c>
      <c r="F807" s="108" t="s">
        <v>50</v>
      </c>
      <c r="G807" s="2" t="s">
        <v>56</v>
      </c>
      <c r="H807" s="2" t="s">
        <v>59</v>
      </c>
      <c r="I807" s="2" t="s">
        <v>43</v>
      </c>
      <c r="J807" s="111">
        <v>904892.03843125247</v>
      </c>
      <c r="K807" s="109"/>
    </row>
    <row r="808" spans="1:11">
      <c r="A808" s="2" t="s">
        <v>63</v>
      </c>
      <c r="B808" s="2" t="s">
        <v>49</v>
      </c>
      <c r="C808" s="2" t="s">
        <v>47</v>
      </c>
      <c r="D808" s="107">
        <v>41487</v>
      </c>
      <c r="E808" s="108">
        <f t="shared" si="15"/>
        <v>8</v>
      </c>
      <c r="F808" s="108" t="s">
        <v>50</v>
      </c>
      <c r="G808" s="2" t="s">
        <v>56</v>
      </c>
      <c r="H808" s="2" t="s">
        <v>59</v>
      </c>
      <c r="I808" s="2" t="s">
        <v>43</v>
      </c>
      <c r="J808" s="111">
        <v>1067052.2598973438</v>
      </c>
      <c r="K808" s="109"/>
    </row>
    <row r="809" spans="1:11">
      <c r="A809" s="2" t="s">
        <v>63</v>
      </c>
      <c r="B809" s="2" t="s">
        <v>49</v>
      </c>
      <c r="C809" s="2" t="s">
        <v>47</v>
      </c>
      <c r="D809" s="107">
        <v>41518</v>
      </c>
      <c r="E809" s="108">
        <f t="shared" si="15"/>
        <v>9</v>
      </c>
      <c r="F809" s="108" t="s">
        <v>50</v>
      </c>
      <c r="G809" s="2" t="s">
        <v>56</v>
      </c>
      <c r="H809" s="2" t="s">
        <v>59</v>
      </c>
      <c r="I809" s="2" t="s">
        <v>43</v>
      </c>
      <c r="J809" s="111">
        <v>1026646.9835398964</v>
      </c>
      <c r="K809" s="109"/>
    </row>
    <row r="810" spans="1:11">
      <c r="A810" s="2" t="s">
        <v>63</v>
      </c>
      <c r="B810" s="2" t="s">
        <v>49</v>
      </c>
      <c r="C810" s="2" t="s">
        <v>47</v>
      </c>
      <c r="D810" s="107">
        <v>41548</v>
      </c>
      <c r="E810" s="108">
        <f t="shared" si="15"/>
        <v>10</v>
      </c>
      <c r="F810" s="108" t="s">
        <v>50</v>
      </c>
      <c r="G810" s="2" t="s">
        <v>56</v>
      </c>
      <c r="H810" s="2" t="s">
        <v>59</v>
      </c>
      <c r="I810" s="2" t="s">
        <v>43</v>
      </c>
      <c r="J810" s="111">
        <v>1557091.8051502465</v>
      </c>
      <c r="K810" s="109"/>
    </row>
    <row r="811" spans="1:11">
      <c r="A811" s="2" t="s">
        <v>63</v>
      </c>
      <c r="B811" s="2" t="s">
        <v>49</v>
      </c>
      <c r="C811" s="2" t="s">
        <v>47</v>
      </c>
      <c r="D811" s="107">
        <v>41579</v>
      </c>
      <c r="E811" s="108">
        <f t="shared" si="15"/>
        <v>11</v>
      </c>
      <c r="F811" s="108" t="s">
        <v>50</v>
      </c>
      <c r="G811" s="2" t="s">
        <v>56</v>
      </c>
      <c r="H811" s="2" t="s">
        <v>59</v>
      </c>
      <c r="I811" s="2" t="s">
        <v>43</v>
      </c>
      <c r="J811" s="111">
        <v>1710092.7084534448</v>
      </c>
      <c r="K811" s="109"/>
    </row>
    <row r="812" spans="1:11">
      <c r="A812" s="2" t="s">
        <v>63</v>
      </c>
      <c r="B812" s="2" t="s">
        <v>49</v>
      </c>
      <c r="C812" s="2" t="s">
        <v>47</v>
      </c>
      <c r="D812" s="107">
        <v>41609</v>
      </c>
      <c r="E812" s="108">
        <f t="shared" si="15"/>
        <v>12</v>
      </c>
      <c r="F812" s="108" t="s">
        <v>50</v>
      </c>
      <c r="G812" s="2" t="s">
        <v>56</v>
      </c>
      <c r="H812" s="2" t="s">
        <v>59</v>
      </c>
      <c r="I812" s="2" t="s">
        <v>43</v>
      </c>
      <c r="J812" s="111">
        <v>799573.69102222088</v>
      </c>
      <c r="K812" s="109"/>
    </row>
    <row r="813" spans="1:11">
      <c r="A813" s="2" t="s">
        <v>63</v>
      </c>
      <c r="B813" s="2" t="s">
        <v>49</v>
      </c>
      <c r="C813" s="2" t="s">
        <v>47</v>
      </c>
      <c r="D813" s="107">
        <v>41640</v>
      </c>
      <c r="E813" s="108">
        <f t="shared" si="15"/>
        <v>1</v>
      </c>
      <c r="F813" s="108" t="s">
        <v>50</v>
      </c>
      <c r="G813" s="2" t="s">
        <v>56</v>
      </c>
      <c r="H813" s="2" t="s">
        <v>59</v>
      </c>
      <c r="I813" s="2" t="s">
        <v>43</v>
      </c>
      <c r="J813" s="111">
        <v>793393.06373042695</v>
      </c>
      <c r="K813" s="109"/>
    </row>
    <row r="814" spans="1:11">
      <c r="A814" s="2" t="s">
        <v>63</v>
      </c>
      <c r="B814" s="2" t="s">
        <v>49</v>
      </c>
      <c r="C814" s="2" t="s">
        <v>47</v>
      </c>
      <c r="D814" s="107">
        <v>41671</v>
      </c>
      <c r="E814" s="108">
        <f t="shared" si="15"/>
        <v>2</v>
      </c>
      <c r="F814" s="108" t="s">
        <v>50</v>
      </c>
      <c r="G814" s="2" t="s">
        <v>56</v>
      </c>
      <c r="H814" s="2" t="s">
        <v>59</v>
      </c>
      <c r="I814" s="2" t="s">
        <v>43</v>
      </c>
      <c r="J814" s="111">
        <v>931740.99835025659</v>
      </c>
      <c r="K814" s="109"/>
    </row>
    <row r="815" spans="1:11">
      <c r="A815" s="2" t="s">
        <v>63</v>
      </c>
      <c r="B815" s="2" t="s">
        <v>49</v>
      </c>
      <c r="C815" s="2" t="s">
        <v>47</v>
      </c>
      <c r="D815" s="107">
        <v>41699</v>
      </c>
      <c r="E815" s="108">
        <f t="shared" si="15"/>
        <v>3</v>
      </c>
      <c r="F815" s="108" t="s">
        <v>50</v>
      </c>
      <c r="G815" s="2" t="s">
        <v>56</v>
      </c>
      <c r="H815" s="2" t="s">
        <v>59</v>
      </c>
      <c r="I815" s="2" t="s">
        <v>43</v>
      </c>
      <c r="J815" s="111">
        <v>827560.38466741249</v>
      </c>
      <c r="K815" s="109"/>
    </row>
    <row r="816" spans="1:11">
      <c r="A816" s="2" t="s">
        <v>63</v>
      </c>
      <c r="B816" s="2" t="s">
        <v>49</v>
      </c>
      <c r="C816" s="2" t="s">
        <v>47</v>
      </c>
      <c r="D816" s="107">
        <v>41730</v>
      </c>
      <c r="E816" s="108">
        <f t="shared" si="15"/>
        <v>4</v>
      </c>
      <c r="F816" s="108" t="s">
        <v>50</v>
      </c>
      <c r="G816" s="2" t="s">
        <v>56</v>
      </c>
      <c r="H816" s="2" t="s">
        <v>59</v>
      </c>
      <c r="I816" s="2" t="s">
        <v>43</v>
      </c>
      <c r="J816" s="111">
        <v>909762.07978018955</v>
      </c>
      <c r="K816" s="109"/>
    </row>
    <row r="817" spans="1:11">
      <c r="A817" s="2" t="s">
        <v>63</v>
      </c>
      <c r="B817" s="2" t="s">
        <v>49</v>
      </c>
      <c r="C817" s="2" t="s">
        <v>47</v>
      </c>
      <c r="D817" s="107">
        <v>41760</v>
      </c>
      <c r="E817" s="108">
        <f t="shared" si="15"/>
        <v>5</v>
      </c>
      <c r="F817" s="108" t="s">
        <v>50</v>
      </c>
      <c r="G817" s="2" t="s">
        <v>56</v>
      </c>
      <c r="H817" s="2" t="s">
        <v>59</v>
      </c>
      <c r="I817" s="2" t="s">
        <v>43</v>
      </c>
      <c r="J817" s="111">
        <v>1108803.4317190656</v>
      </c>
      <c r="K817" s="109"/>
    </row>
    <row r="818" spans="1:11">
      <c r="A818" s="2" t="s">
        <v>63</v>
      </c>
      <c r="B818" s="2" t="s">
        <v>49</v>
      </c>
      <c r="C818" s="2" t="s">
        <v>47</v>
      </c>
      <c r="D818" s="107">
        <v>41791</v>
      </c>
      <c r="E818" s="108">
        <f t="shared" si="15"/>
        <v>6</v>
      </c>
      <c r="F818" s="108" t="s">
        <v>50</v>
      </c>
      <c r="G818" s="2" t="s">
        <v>56</v>
      </c>
      <c r="H818" s="2" t="s">
        <v>59</v>
      </c>
      <c r="I818" s="2" t="s">
        <v>43</v>
      </c>
      <c r="J818" s="111">
        <v>560496.60864916991</v>
      </c>
      <c r="K818" s="109"/>
    </row>
    <row r="819" spans="1:11">
      <c r="A819" s="2" t="s">
        <v>63</v>
      </c>
      <c r="B819" s="2" t="s">
        <v>49</v>
      </c>
      <c r="C819" s="2" t="s">
        <v>47</v>
      </c>
      <c r="D819" s="107">
        <v>41456</v>
      </c>
      <c r="E819" s="108">
        <f t="shared" si="15"/>
        <v>7</v>
      </c>
      <c r="F819" s="108" t="s">
        <v>50</v>
      </c>
      <c r="G819" s="2" t="s">
        <v>56</v>
      </c>
      <c r="H819" s="2" t="s">
        <v>60</v>
      </c>
      <c r="I819" s="2" t="s">
        <v>43</v>
      </c>
      <c r="J819" s="111">
        <v>498631.6818381226</v>
      </c>
      <c r="K819" s="109"/>
    </row>
    <row r="820" spans="1:11">
      <c r="A820" s="2" t="s">
        <v>63</v>
      </c>
      <c r="B820" s="2" t="s">
        <v>49</v>
      </c>
      <c r="C820" s="2" t="s">
        <v>47</v>
      </c>
      <c r="D820" s="107">
        <v>41487</v>
      </c>
      <c r="E820" s="108">
        <f t="shared" si="15"/>
        <v>8</v>
      </c>
      <c r="F820" s="108" t="s">
        <v>50</v>
      </c>
      <c r="G820" s="2" t="s">
        <v>56</v>
      </c>
      <c r="H820" s="2" t="s">
        <v>60</v>
      </c>
      <c r="I820" s="2" t="s">
        <v>43</v>
      </c>
      <c r="J820" s="111">
        <v>616274.64932342409</v>
      </c>
      <c r="K820" s="109"/>
    </row>
    <row r="821" spans="1:11">
      <c r="A821" s="2" t="s">
        <v>63</v>
      </c>
      <c r="B821" s="2" t="s">
        <v>49</v>
      </c>
      <c r="C821" s="2" t="s">
        <v>47</v>
      </c>
      <c r="D821" s="107">
        <v>41518</v>
      </c>
      <c r="E821" s="108">
        <f t="shared" si="15"/>
        <v>9</v>
      </c>
      <c r="F821" s="108" t="s">
        <v>50</v>
      </c>
      <c r="G821" s="2" t="s">
        <v>56</v>
      </c>
      <c r="H821" s="2" t="s">
        <v>60</v>
      </c>
      <c r="I821" s="2" t="s">
        <v>43</v>
      </c>
      <c r="J821" s="111">
        <v>641878.67036756733</v>
      </c>
      <c r="K821" s="109"/>
    </row>
    <row r="822" spans="1:11">
      <c r="A822" s="2" t="s">
        <v>63</v>
      </c>
      <c r="B822" s="2" t="s">
        <v>49</v>
      </c>
      <c r="C822" s="2" t="s">
        <v>47</v>
      </c>
      <c r="D822" s="107">
        <v>41548</v>
      </c>
      <c r="E822" s="108">
        <f t="shared" si="15"/>
        <v>10</v>
      </c>
      <c r="F822" s="108" t="s">
        <v>50</v>
      </c>
      <c r="G822" s="2" t="s">
        <v>56</v>
      </c>
      <c r="H822" s="2" t="s">
        <v>60</v>
      </c>
      <c r="I822" s="2" t="s">
        <v>43</v>
      </c>
      <c r="J822" s="111">
        <v>749185.9629367278</v>
      </c>
      <c r="K822" s="109"/>
    </row>
    <row r="823" spans="1:11">
      <c r="A823" s="2" t="s">
        <v>63</v>
      </c>
      <c r="B823" s="2" t="s">
        <v>49</v>
      </c>
      <c r="C823" s="2" t="s">
        <v>47</v>
      </c>
      <c r="D823" s="107">
        <v>41579</v>
      </c>
      <c r="E823" s="108">
        <f t="shared" si="15"/>
        <v>11</v>
      </c>
      <c r="F823" s="108" t="s">
        <v>50</v>
      </c>
      <c r="G823" s="2" t="s">
        <v>56</v>
      </c>
      <c r="H823" s="2" t="s">
        <v>60</v>
      </c>
      <c r="I823" s="2" t="s">
        <v>43</v>
      </c>
      <c r="J823" s="111">
        <v>892113.54493715987</v>
      </c>
      <c r="K823" s="109"/>
    </row>
    <row r="824" spans="1:11">
      <c r="A824" s="2" t="s">
        <v>63</v>
      </c>
      <c r="B824" s="2" t="s">
        <v>49</v>
      </c>
      <c r="C824" s="2" t="s">
        <v>47</v>
      </c>
      <c r="D824" s="107">
        <v>41609</v>
      </c>
      <c r="E824" s="108">
        <f t="shared" si="15"/>
        <v>12</v>
      </c>
      <c r="F824" s="108" t="s">
        <v>50</v>
      </c>
      <c r="G824" s="2" t="s">
        <v>56</v>
      </c>
      <c r="H824" s="2" t="s">
        <v>60</v>
      </c>
      <c r="I824" s="2" t="s">
        <v>43</v>
      </c>
      <c r="J824" s="111">
        <v>432516.83808086219</v>
      </c>
      <c r="K824" s="109"/>
    </row>
    <row r="825" spans="1:11">
      <c r="A825" s="2" t="s">
        <v>63</v>
      </c>
      <c r="B825" s="2" t="s">
        <v>49</v>
      </c>
      <c r="C825" s="2" t="s">
        <v>47</v>
      </c>
      <c r="D825" s="107">
        <v>41640</v>
      </c>
      <c r="E825" s="108">
        <f t="shared" si="15"/>
        <v>1</v>
      </c>
      <c r="F825" s="108" t="s">
        <v>50</v>
      </c>
      <c r="G825" s="2" t="s">
        <v>56</v>
      </c>
      <c r="H825" s="2" t="s">
        <v>60</v>
      </c>
      <c r="I825" s="2" t="s">
        <v>43</v>
      </c>
      <c r="J825" s="111">
        <v>409538.75919692736</v>
      </c>
      <c r="K825" s="109"/>
    </row>
    <row r="826" spans="1:11">
      <c r="A826" s="2" t="s">
        <v>63</v>
      </c>
      <c r="B826" s="2" t="s">
        <v>49</v>
      </c>
      <c r="C826" s="2" t="s">
        <v>47</v>
      </c>
      <c r="D826" s="107">
        <v>41671</v>
      </c>
      <c r="E826" s="108">
        <f t="shared" si="15"/>
        <v>2</v>
      </c>
      <c r="F826" s="108" t="s">
        <v>50</v>
      </c>
      <c r="G826" s="2" t="s">
        <v>56</v>
      </c>
      <c r="H826" s="2" t="s">
        <v>60</v>
      </c>
      <c r="I826" s="2" t="s">
        <v>43</v>
      </c>
      <c r="J826" s="111">
        <v>489965.80230679538</v>
      </c>
      <c r="K826" s="109"/>
    </row>
    <row r="827" spans="1:11">
      <c r="A827" s="2" t="s">
        <v>63</v>
      </c>
      <c r="B827" s="2" t="s">
        <v>49</v>
      </c>
      <c r="C827" s="2" t="s">
        <v>47</v>
      </c>
      <c r="D827" s="107">
        <v>41699</v>
      </c>
      <c r="E827" s="108">
        <f t="shared" si="15"/>
        <v>3</v>
      </c>
      <c r="F827" s="108" t="s">
        <v>50</v>
      </c>
      <c r="G827" s="2" t="s">
        <v>56</v>
      </c>
      <c r="H827" s="2" t="s">
        <v>60</v>
      </c>
      <c r="I827" s="2" t="s">
        <v>43</v>
      </c>
      <c r="J827" s="111">
        <v>444871.43123762979</v>
      </c>
      <c r="K827" s="109"/>
    </row>
    <row r="828" spans="1:11">
      <c r="A828" s="2" t="s">
        <v>63</v>
      </c>
      <c r="B828" s="2" t="s">
        <v>49</v>
      </c>
      <c r="C828" s="2" t="s">
        <v>47</v>
      </c>
      <c r="D828" s="107">
        <v>41730</v>
      </c>
      <c r="E828" s="108">
        <f t="shared" si="15"/>
        <v>4</v>
      </c>
      <c r="F828" s="108" t="s">
        <v>50</v>
      </c>
      <c r="G828" s="2" t="s">
        <v>56</v>
      </c>
      <c r="H828" s="2" t="s">
        <v>60</v>
      </c>
      <c r="I828" s="2" t="s">
        <v>43</v>
      </c>
      <c r="J828" s="111">
        <v>472382.50156978617</v>
      </c>
      <c r="K828" s="109"/>
    </row>
    <row r="829" spans="1:11">
      <c r="A829" s="2" t="s">
        <v>63</v>
      </c>
      <c r="B829" s="2" t="s">
        <v>49</v>
      </c>
      <c r="C829" s="2" t="s">
        <v>47</v>
      </c>
      <c r="D829" s="107">
        <v>41760</v>
      </c>
      <c r="E829" s="108">
        <f t="shared" si="15"/>
        <v>5</v>
      </c>
      <c r="F829" s="108" t="s">
        <v>50</v>
      </c>
      <c r="G829" s="2" t="s">
        <v>56</v>
      </c>
      <c r="H829" s="2" t="s">
        <v>60</v>
      </c>
      <c r="I829" s="2" t="s">
        <v>43</v>
      </c>
      <c r="J829" s="111">
        <v>608634.95143913291</v>
      </c>
      <c r="K829" s="109"/>
    </row>
    <row r="830" spans="1:11">
      <c r="A830" s="2" t="s">
        <v>63</v>
      </c>
      <c r="B830" s="2" t="s">
        <v>49</v>
      </c>
      <c r="C830" s="2" t="s">
        <v>47</v>
      </c>
      <c r="D830" s="107">
        <v>41791</v>
      </c>
      <c r="E830" s="108">
        <f t="shared" si="15"/>
        <v>6</v>
      </c>
      <c r="F830" s="108" t="s">
        <v>50</v>
      </c>
      <c r="G830" s="2" t="s">
        <v>56</v>
      </c>
      <c r="H830" s="2" t="s">
        <v>60</v>
      </c>
      <c r="I830" s="2" t="s">
        <v>43</v>
      </c>
      <c r="J830" s="111">
        <v>272324.41448756552</v>
      </c>
      <c r="K830" s="109"/>
    </row>
    <row r="831" spans="1:11">
      <c r="A831" s="2" t="s">
        <v>63</v>
      </c>
      <c r="B831" s="2" t="s">
        <v>49</v>
      </c>
      <c r="C831" s="2" t="s">
        <v>47</v>
      </c>
      <c r="D831" s="107">
        <v>41456</v>
      </c>
      <c r="E831" s="108">
        <f t="shared" si="15"/>
        <v>7</v>
      </c>
      <c r="F831" s="108" t="s">
        <v>50</v>
      </c>
      <c r="G831" s="2" t="s">
        <v>61</v>
      </c>
      <c r="H831" s="2" t="s">
        <v>62</v>
      </c>
      <c r="I831" s="2" t="s">
        <v>43</v>
      </c>
      <c r="J831" s="111">
        <v>3105845.72687844</v>
      </c>
      <c r="K831" s="109"/>
    </row>
    <row r="832" spans="1:11">
      <c r="A832" s="2" t="s">
        <v>63</v>
      </c>
      <c r="B832" s="2" t="s">
        <v>49</v>
      </c>
      <c r="C832" s="2" t="s">
        <v>47</v>
      </c>
      <c r="D832" s="107">
        <v>41487</v>
      </c>
      <c r="E832" s="108">
        <f t="shared" si="15"/>
        <v>8</v>
      </c>
      <c r="F832" s="108" t="s">
        <v>50</v>
      </c>
      <c r="G832" s="2" t="s">
        <v>61</v>
      </c>
      <c r="H832" s="2" t="s">
        <v>62</v>
      </c>
      <c r="I832" s="2" t="s">
        <v>43</v>
      </c>
      <c r="J832" s="111">
        <v>4010585.2851120001</v>
      </c>
      <c r="K832" s="109"/>
    </row>
    <row r="833" spans="1:11">
      <c r="A833" s="2" t="s">
        <v>63</v>
      </c>
      <c r="B833" s="2" t="s">
        <v>49</v>
      </c>
      <c r="C833" s="2" t="s">
        <v>47</v>
      </c>
      <c r="D833" s="107">
        <v>41518</v>
      </c>
      <c r="E833" s="108">
        <f t="shared" si="15"/>
        <v>9</v>
      </c>
      <c r="F833" s="108" t="s">
        <v>50</v>
      </c>
      <c r="G833" s="2" t="s">
        <v>61</v>
      </c>
      <c r="H833" s="2" t="s">
        <v>62</v>
      </c>
      <c r="I833" s="2" t="s">
        <v>43</v>
      </c>
      <c r="J833" s="111">
        <v>3923012.4475718406</v>
      </c>
      <c r="K833" s="109"/>
    </row>
    <row r="834" spans="1:11">
      <c r="A834" s="2" t="s">
        <v>63</v>
      </c>
      <c r="B834" s="2" t="s">
        <v>49</v>
      </c>
      <c r="C834" s="2" t="s">
        <v>47</v>
      </c>
      <c r="D834" s="107">
        <v>41548</v>
      </c>
      <c r="E834" s="108">
        <f t="shared" si="15"/>
        <v>10</v>
      </c>
      <c r="F834" s="108" t="s">
        <v>50</v>
      </c>
      <c r="G834" s="2" t="s">
        <v>61</v>
      </c>
      <c r="H834" s="2" t="s">
        <v>62</v>
      </c>
      <c r="I834" s="2" t="s">
        <v>43</v>
      </c>
      <c r="J834" s="111">
        <v>5304755.0634176014</v>
      </c>
      <c r="K834" s="109"/>
    </row>
    <row r="835" spans="1:11">
      <c r="A835" s="2" t="s">
        <v>63</v>
      </c>
      <c r="B835" s="2" t="s">
        <v>49</v>
      </c>
      <c r="C835" s="2" t="s">
        <v>47</v>
      </c>
      <c r="D835" s="107">
        <v>41579</v>
      </c>
      <c r="E835" s="108">
        <f t="shared" si="15"/>
        <v>11</v>
      </c>
      <c r="F835" s="108" t="s">
        <v>50</v>
      </c>
      <c r="G835" s="2" t="s">
        <v>61</v>
      </c>
      <c r="H835" s="2" t="s">
        <v>62</v>
      </c>
      <c r="I835" s="2" t="s">
        <v>43</v>
      </c>
      <c r="J835" s="111">
        <v>5796055.2061697599</v>
      </c>
      <c r="K835" s="109"/>
    </row>
    <row r="836" spans="1:11">
      <c r="A836" s="2" t="s">
        <v>63</v>
      </c>
      <c r="B836" s="2" t="s">
        <v>49</v>
      </c>
      <c r="C836" s="2" t="s">
        <v>47</v>
      </c>
      <c r="D836" s="107">
        <v>41609</v>
      </c>
      <c r="E836" s="108">
        <f t="shared" si="15"/>
        <v>12</v>
      </c>
      <c r="F836" s="108" t="s">
        <v>50</v>
      </c>
      <c r="G836" s="2" t="s">
        <v>61</v>
      </c>
      <c r="H836" s="2" t="s">
        <v>62</v>
      </c>
      <c r="I836" s="2" t="s">
        <v>43</v>
      </c>
      <c r="J836" s="111">
        <v>2778318.7637284808</v>
      </c>
      <c r="K836" s="109"/>
    </row>
    <row r="837" spans="1:11">
      <c r="A837" s="2" t="s">
        <v>63</v>
      </c>
      <c r="B837" s="2" t="s">
        <v>49</v>
      </c>
      <c r="C837" s="2" t="s">
        <v>47</v>
      </c>
      <c r="D837" s="107">
        <v>41640</v>
      </c>
      <c r="E837" s="108">
        <f t="shared" si="15"/>
        <v>1</v>
      </c>
      <c r="F837" s="108" t="s">
        <v>50</v>
      </c>
      <c r="G837" s="2" t="s">
        <v>61</v>
      </c>
      <c r="H837" s="2" t="s">
        <v>62</v>
      </c>
      <c r="I837" s="2" t="s">
        <v>43</v>
      </c>
      <c r="J837" s="111">
        <v>2890095.0972502003</v>
      </c>
      <c r="K837" s="109"/>
    </row>
    <row r="838" spans="1:11">
      <c r="A838" s="2" t="s">
        <v>63</v>
      </c>
      <c r="B838" s="2" t="s">
        <v>49</v>
      </c>
      <c r="C838" s="2" t="s">
        <v>47</v>
      </c>
      <c r="D838" s="107">
        <v>41671</v>
      </c>
      <c r="E838" s="108">
        <f t="shared" si="15"/>
        <v>2</v>
      </c>
      <c r="F838" s="108" t="s">
        <v>50</v>
      </c>
      <c r="G838" s="2" t="s">
        <v>61</v>
      </c>
      <c r="H838" s="2" t="s">
        <v>62</v>
      </c>
      <c r="I838" s="2" t="s">
        <v>43</v>
      </c>
      <c r="J838" s="111">
        <v>3360449.90644272</v>
      </c>
      <c r="K838" s="109"/>
    </row>
    <row r="839" spans="1:11">
      <c r="A839" s="2" t="s">
        <v>63</v>
      </c>
      <c r="B839" s="2" t="s">
        <v>49</v>
      </c>
      <c r="C839" s="2" t="s">
        <v>47</v>
      </c>
      <c r="D839" s="107">
        <v>41699</v>
      </c>
      <c r="E839" s="108">
        <f t="shared" si="15"/>
        <v>3</v>
      </c>
      <c r="F839" s="108" t="s">
        <v>50</v>
      </c>
      <c r="G839" s="2" t="s">
        <v>61</v>
      </c>
      <c r="H839" s="2" t="s">
        <v>62</v>
      </c>
      <c r="I839" s="2" t="s">
        <v>43</v>
      </c>
      <c r="J839" s="111">
        <v>2808562.4972675201</v>
      </c>
      <c r="K839" s="109"/>
    </row>
    <row r="840" spans="1:11">
      <c r="A840" s="2" t="s">
        <v>63</v>
      </c>
      <c r="B840" s="2" t="s">
        <v>49</v>
      </c>
      <c r="C840" s="2" t="s">
        <v>47</v>
      </c>
      <c r="D840" s="107">
        <v>41730</v>
      </c>
      <c r="E840" s="108">
        <f t="shared" si="15"/>
        <v>4</v>
      </c>
      <c r="F840" s="108" t="s">
        <v>50</v>
      </c>
      <c r="G840" s="2" t="s">
        <v>61</v>
      </c>
      <c r="H840" s="2" t="s">
        <v>62</v>
      </c>
      <c r="I840" s="2" t="s">
        <v>43</v>
      </c>
      <c r="J840" s="111">
        <v>3278176.1271341606</v>
      </c>
      <c r="K840" s="109"/>
    </row>
    <row r="841" spans="1:11">
      <c r="A841" s="2" t="s">
        <v>63</v>
      </c>
      <c r="B841" s="2" t="s">
        <v>49</v>
      </c>
      <c r="C841" s="2" t="s">
        <v>47</v>
      </c>
      <c r="D841" s="107">
        <v>41760</v>
      </c>
      <c r="E841" s="108">
        <f t="shared" si="15"/>
        <v>5</v>
      </c>
      <c r="F841" s="108" t="s">
        <v>50</v>
      </c>
      <c r="G841" s="2" t="s">
        <v>61</v>
      </c>
      <c r="H841" s="2" t="s">
        <v>62</v>
      </c>
      <c r="I841" s="2" t="s">
        <v>43</v>
      </c>
      <c r="J841" s="111">
        <v>3653895.7708680006</v>
      </c>
      <c r="K841" s="109"/>
    </row>
    <row r="842" spans="1:11">
      <c r="A842" s="2" t="s">
        <v>63</v>
      </c>
      <c r="B842" s="2" t="s">
        <v>49</v>
      </c>
      <c r="C842" s="2" t="s">
        <v>47</v>
      </c>
      <c r="D842" s="107">
        <v>41791</v>
      </c>
      <c r="E842" s="108">
        <f t="shared" si="15"/>
        <v>6</v>
      </c>
      <c r="F842" s="108" t="s">
        <v>50</v>
      </c>
      <c r="G842" s="2" t="s">
        <v>61</v>
      </c>
      <c r="H842" s="2" t="s">
        <v>62</v>
      </c>
      <c r="I842" s="2" t="s">
        <v>43</v>
      </c>
      <c r="J842" s="111">
        <v>1788228.1705142399</v>
      </c>
      <c r="K842" s="109"/>
    </row>
    <row r="843" spans="1:11">
      <c r="A843" s="2" t="s">
        <v>63</v>
      </c>
      <c r="B843" s="2" t="s">
        <v>49</v>
      </c>
      <c r="C843" s="2" t="s">
        <v>48</v>
      </c>
      <c r="D843" s="107">
        <v>41456</v>
      </c>
      <c r="E843" s="2">
        <v>7</v>
      </c>
      <c r="F843" s="2" t="s">
        <v>50</v>
      </c>
      <c r="G843" s="2" t="s">
        <v>51</v>
      </c>
      <c r="H843" s="2" t="s">
        <v>52</v>
      </c>
      <c r="I843" s="2" t="s">
        <v>43</v>
      </c>
      <c r="J843" s="111">
        <v>2433222.1515178396</v>
      </c>
      <c r="K843" s="109"/>
    </row>
    <row r="844" spans="1:11">
      <c r="A844" s="2" t="s">
        <v>63</v>
      </c>
      <c r="B844" s="2" t="s">
        <v>49</v>
      </c>
      <c r="C844" s="2" t="s">
        <v>48</v>
      </c>
      <c r="D844" s="107">
        <v>41487</v>
      </c>
      <c r="E844" s="2">
        <v>8</v>
      </c>
      <c r="F844" s="2" t="s">
        <v>50</v>
      </c>
      <c r="G844" s="2" t="s">
        <v>51</v>
      </c>
      <c r="H844" s="2" t="s">
        <v>52</v>
      </c>
      <c r="I844" s="2" t="s">
        <v>43</v>
      </c>
      <c r="J844" s="111">
        <v>2086825.2357197695</v>
      </c>
      <c r="K844" s="109"/>
    </row>
    <row r="845" spans="1:11">
      <c r="A845" s="2" t="s">
        <v>63</v>
      </c>
      <c r="B845" s="2" t="s">
        <v>49</v>
      </c>
      <c r="C845" s="2" t="s">
        <v>48</v>
      </c>
      <c r="D845" s="107">
        <v>41518</v>
      </c>
      <c r="E845" s="2">
        <v>9</v>
      </c>
      <c r="F845" s="2" t="s">
        <v>50</v>
      </c>
      <c r="G845" s="2" t="s">
        <v>51</v>
      </c>
      <c r="H845" s="2" t="s">
        <v>52</v>
      </c>
      <c r="I845" s="2" t="s">
        <v>43</v>
      </c>
      <c r="J845" s="111">
        <v>2578988.7463329984</v>
      </c>
      <c r="K845" s="109"/>
    </row>
    <row r="846" spans="1:11">
      <c r="A846" s="2" t="s">
        <v>63</v>
      </c>
      <c r="B846" s="2" t="s">
        <v>49</v>
      </c>
      <c r="C846" s="2" t="s">
        <v>48</v>
      </c>
      <c r="D846" s="107">
        <v>41548</v>
      </c>
      <c r="E846" s="2">
        <v>10</v>
      </c>
      <c r="F846" s="2" t="s">
        <v>50</v>
      </c>
      <c r="G846" s="2" t="s">
        <v>51</v>
      </c>
      <c r="H846" s="2" t="s">
        <v>52</v>
      </c>
      <c r="I846" s="2" t="s">
        <v>43</v>
      </c>
      <c r="J846" s="111">
        <v>2227535.3634992633</v>
      </c>
      <c r="K846" s="109"/>
    </row>
    <row r="847" spans="1:11">
      <c r="A847" s="2" t="s">
        <v>63</v>
      </c>
      <c r="B847" s="2" t="s">
        <v>49</v>
      </c>
      <c r="C847" s="2" t="s">
        <v>48</v>
      </c>
      <c r="D847" s="107">
        <v>41579</v>
      </c>
      <c r="E847" s="2">
        <v>11</v>
      </c>
      <c r="F847" s="2" t="s">
        <v>50</v>
      </c>
      <c r="G847" s="2" t="s">
        <v>51</v>
      </c>
      <c r="H847" s="2" t="s">
        <v>52</v>
      </c>
      <c r="I847" s="2" t="s">
        <v>43</v>
      </c>
      <c r="J847" s="111">
        <v>1957986.2244688198</v>
      </c>
      <c r="K847" s="109"/>
    </row>
    <row r="848" spans="1:11">
      <c r="A848" s="2" t="s">
        <v>63</v>
      </c>
      <c r="B848" s="2" t="s">
        <v>49</v>
      </c>
      <c r="C848" s="2" t="s">
        <v>48</v>
      </c>
      <c r="D848" s="107">
        <v>41609</v>
      </c>
      <c r="E848" s="2">
        <v>12</v>
      </c>
      <c r="F848" s="2" t="s">
        <v>50</v>
      </c>
      <c r="G848" s="2" t="s">
        <v>51</v>
      </c>
      <c r="H848" s="2" t="s">
        <v>52</v>
      </c>
      <c r="I848" s="2" t="s">
        <v>43</v>
      </c>
      <c r="J848" s="111">
        <v>1319140.1133043088</v>
      </c>
      <c r="K848" s="109"/>
    </row>
    <row r="849" spans="1:11">
      <c r="A849" s="2" t="s">
        <v>63</v>
      </c>
      <c r="B849" s="2" t="s">
        <v>49</v>
      </c>
      <c r="C849" s="2" t="s">
        <v>48</v>
      </c>
      <c r="D849" s="107">
        <v>41640</v>
      </c>
      <c r="E849" s="2">
        <v>1</v>
      </c>
      <c r="F849" s="2" t="s">
        <v>50</v>
      </c>
      <c r="G849" s="2" t="s">
        <v>51</v>
      </c>
      <c r="H849" s="2" t="s">
        <v>52</v>
      </c>
      <c r="I849" s="2" t="s">
        <v>43</v>
      </c>
      <c r="J849" s="111">
        <v>1419201.629526681</v>
      </c>
      <c r="K849" s="109"/>
    </row>
    <row r="850" spans="1:11">
      <c r="A850" s="2" t="s">
        <v>63</v>
      </c>
      <c r="B850" s="2" t="s">
        <v>49</v>
      </c>
      <c r="C850" s="2" t="s">
        <v>48</v>
      </c>
      <c r="D850" s="107">
        <v>41671</v>
      </c>
      <c r="E850" s="2">
        <v>2</v>
      </c>
      <c r="F850" s="2" t="s">
        <v>50</v>
      </c>
      <c r="G850" s="2" t="s">
        <v>51</v>
      </c>
      <c r="H850" s="2" t="s">
        <v>52</v>
      </c>
      <c r="I850" s="2" t="s">
        <v>43</v>
      </c>
      <c r="J850" s="111">
        <v>1260368.462282202</v>
      </c>
      <c r="K850" s="109"/>
    </row>
    <row r="851" spans="1:11">
      <c r="A851" s="2" t="s">
        <v>63</v>
      </c>
      <c r="B851" s="2" t="s">
        <v>49</v>
      </c>
      <c r="C851" s="2" t="s">
        <v>48</v>
      </c>
      <c r="D851" s="107">
        <v>41699</v>
      </c>
      <c r="E851" s="2">
        <v>3</v>
      </c>
      <c r="F851" s="2" t="s">
        <v>50</v>
      </c>
      <c r="G851" s="2" t="s">
        <v>51</v>
      </c>
      <c r="H851" s="2" t="s">
        <v>52</v>
      </c>
      <c r="I851" s="2" t="s">
        <v>43</v>
      </c>
      <c r="J851" s="111">
        <v>1788457.9462718377</v>
      </c>
      <c r="K851" s="109"/>
    </row>
    <row r="852" spans="1:11">
      <c r="A852" s="2" t="s">
        <v>63</v>
      </c>
      <c r="B852" s="2" t="s">
        <v>49</v>
      </c>
      <c r="C852" s="2" t="s">
        <v>48</v>
      </c>
      <c r="D852" s="107">
        <v>41730</v>
      </c>
      <c r="E852" s="2">
        <v>4</v>
      </c>
      <c r="F852" s="2" t="s">
        <v>50</v>
      </c>
      <c r="G852" s="2" t="s">
        <v>51</v>
      </c>
      <c r="H852" s="2" t="s">
        <v>52</v>
      </c>
      <c r="I852" s="2" t="s">
        <v>43</v>
      </c>
      <c r="J852" s="111">
        <v>1016783.8012342919</v>
      </c>
      <c r="K852" s="109"/>
    </row>
    <row r="853" spans="1:11">
      <c r="A853" s="2" t="s">
        <v>63</v>
      </c>
      <c r="B853" s="2" t="s">
        <v>49</v>
      </c>
      <c r="C853" s="2" t="s">
        <v>48</v>
      </c>
      <c r="D853" s="107">
        <v>41760</v>
      </c>
      <c r="E853" s="2">
        <v>5</v>
      </c>
      <c r="F853" s="2" t="s">
        <v>50</v>
      </c>
      <c r="G853" s="2" t="s">
        <v>51</v>
      </c>
      <c r="H853" s="2" t="s">
        <v>52</v>
      </c>
      <c r="I853" s="2" t="s">
        <v>43</v>
      </c>
      <c r="J853" s="111">
        <v>1240420.7591332828</v>
      </c>
      <c r="K853" s="109"/>
    </row>
    <row r="854" spans="1:11">
      <c r="A854" s="2" t="s">
        <v>63</v>
      </c>
      <c r="B854" s="2" t="s">
        <v>49</v>
      </c>
      <c r="C854" s="2" t="s">
        <v>48</v>
      </c>
      <c r="D854" s="107">
        <v>41791</v>
      </c>
      <c r="E854" s="2">
        <v>6</v>
      </c>
      <c r="F854" s="2" t="s">
        <v>50</v>
      </c>
      <c r="G854" s="2" t="s">
        <v>51</v>
      </c>
      <c r="H854" s="2" t="s">
        <v>52</v>
      </c>
      <c r="I854" s="2" t="s">
        <v>43</v>
      </c>
      <c r="J854" s="111">
        <v>2103059.7980945962</v>
      </c>
      <c r="K854" s="109"/>
    </row>
    <row r="855" spans="1:11">
      <c r="A855" s="2" t="s">
        <v>63</v>
      </c>
      <c r="B855" s="2" t="s">
        <v>49</v>
      </c>
      <c r="C855" s="2" t="s">
        <v>48</v>
      </c>
      <c r="D855" s="107">
        <v>41456</v>
      </c>
      <c r="E855" s="2">
        <v>7</v>
      </c>
      <c r="F855" s="2" t="s">
        <v>50</v>
      </c>
      <c r="G855" s="2" t="s">
        <v>53</v>
      </c>
      <c r="H855" s="2" t="s">
        <v>54</v>
      </c>
      <c r="I855" s="2" t="s">
        <v>43</v>
      </c>
      <c r="J855" s="111">
        <v>1332883.4370402915</v>
      </c>
      <c r="K855" s="109"/>
    </row>
    <row r="856" spans="1:11">
      <c r="A856" s="2" t="s">
        <v>63</v>
      </c>
      <c r="B856" s="2" t="s">
        <v>49</v>
      </c>
      <c r="C856" s="2" t="s">
        <v>48</v>
      </c>
      <c r="D856" s="107">
        <v>41487</v>
      </c>
      <c r="E856" s="2">
        <v>8</v>
      </c>
      <c r="F856" s="2" t="s">
        <v>50</v>
      </c>
      <c r="G856" s="2" t="s">
        <v>53</v>
      </c>
      <c r="H856" s="2" t="s">
        <v>54</v>
      </c>
      <c r="I856" s="2" t="s">
        <v>43</v>
      </c>
      <c r="J856" s="111">
        <v>1151288.886269808</v>
      </c>
      <c r="K856" s="109"/>
    </row>
    <row r="857" spans="1:11">
      <c r="A857" s="2" t="s">
        <v>63</v>
      </c>
      <c r="B857" s="2" t="s">
        <v>49</v>
      </c>
      <c r="C857" s="2" t="s">
        <v>48</v>
      </c>
      <c r="D857" s="107">
        <v>41518</v>
      </c>
      <c r="E857" s="2">
        <v>9</v>
      </c>
      <c r="F857" s="2" t="s">
        <v>50</v>
      </c>
      <c r="G857" s="2" t="s">
        <v>53</v>
      </c>
      <c r="H857" s="2" t="s">
        <v>54</v>
      </c>
      <c r="I857" s="2" t="s">
        <v>43</v>
      </c>
      <c r="J857" s="111">
        <v>1434960.2579417818</v>
      </c>
      <c r="K857" s="109"/>
    </row>
    <row r="858" spans="1:11">
      <c r="A858" s="2" t="s">
        <v>63</v>
      </c>
      <c r="B858" s="2" t="s">
        <v>49</v>
      </c>
      <c r="C858" s="2" t="s">
        <v>48</v>
      </c>
      <c r="D858" s="107">
        <v>41548</v>
      </c>
      <c r="E858" s="2">
        <v>10</v>
      </c>
      <c r="F858" s="2" t="s">
        <v>50</v>
      </c>
      <c r="G858" s="2" t="s">
        <v>53</v>
      </c>
      <c r="H858" s="2" t="s">
        <v>54</v>
      </c>
      <c r="I858" s="2" t="s">
        <v>43</v>
      </c>
      <c r="J858" s="111">
        <v>1261225.5178525469</v>
      </c>
      <c r="K858" s="109"/>
    </row>
    <row r="859" spans="1:11">
      <c r="A859" s="2" t="s">
        <v>63</v>
      </c>
      <c r="B859" s="2" t="s">
        <v>49</v>
      </c>
      <c r="C859" s="2" t="s">
        <v>48</v>
      </c>
      <c r="D859" s="107">
        <v>41579</v>
      </c>
      <c r="E859" s="2">
        <v>11</v>
      </c>
      <c r="F859" s="2" t="s">
        <v>50</v>
      </c>
      <c r="G859" s="2" t="s">
        <v>53</v>
      </c>
      <c r="H859" s="2" t="s">
        <v>54</v>
      </c>
      <c r="I859" s="2" t="s">
        <v>43</v>
      </c>
      <c r="J859" s="111">
        <v>1020345.9299794802</v>
      </c>
      <c r="K859" s="109"/>
    </row>
    <row r="860" spans="1:11">
      <c r="A860" s="2" t="s">
        <v>63</v>
      </c>
      <c r="B860" s="2" t="s">
        <v>49</v>
      </c>
      <c r="C860" s="2" t="s">
        <v>48</v>
      </c>
      <c r="D860" s="107">
        <v>41609</v>
      </c>
      <c r="E860" s="2">
        <v>12</v>
      </c>
      <c r="F860" s="2" t="s">
        <v>50</v>
      </c>
      <c r="G860" s="2" t="s">
        <v>53</v>
      </c>
      <c r="H860" s="2" t="s">
        <v>54</v>
      </c>
      <c r="I860" s="2" t="s">
        <v>43</v>
      </c>
      <c r="J860" s="111">
        <v>756329.43025765126</v>
      </c>
      <c r="K860" s="109"/>
    </row>
    <row r="861" spans="1:11">
      <c r="A861" s="2" t="s">
        <v>63</v>
      </c>
      <c r="B861" s="2" t="s">
        <v>49</v>
      </c>
      <c r="C861" s="2" t="s">
        <v>48</v>
      </c>
      <c r="D861" s="107">
        <v>41640</v>
      </c>
      <c r="E861" s="2">
        <v>1</v>
      </c>
      <c r="F861" s="2" t="s">
        <v>50</v>
      </c>
      <c r="G861" s="2" t="s">
        <v>53</v>
      </c>
      <c r="H861" s="2" t="s">
        <v>54</v>
      </c>
      <c r="I861" s="2" t="s">
        <v>43</v>
      </c>
      <c r="J861" s="111">
        <v>835307.17053299106</v>
      </c>
      <c r="K861" s="109"/>
    </row>
    <row r="862" spans="1:11">
      <c r="A862" s="2" t="s">
        <v>63</v>
      </c>
      <c r="B862" s="2" t="s">
        <v>49</v>
      </c>
      <c r="C862" s="2" t="s">
        <v>48</v>
      </c>
      <c r="D862" s="107">
        <v>41671</v>
      </c>
      <c r="E862" s="2">
        <v>2</v>
      </c>
      <c r="F862" s="2" t="s">
        <v>50</v>
      </c>
      <c r="G862" s="2" t="s">
        <v>53</v>
      </c>
      <c r="H862" s="2" t="s">
        <v>54</v>
      </c>
      <c r="I862" s="2" t="s">
        <v>43</v>
      </c>
      <c r="J862" s="111">
        <v>708560.45670208498</v>
      </c>
      <c r="K862" s="109"/>
    </row>
    <row r="863" spans="1:11">
      <c r="A863" s="2" t="s">
        <v>63</v>
      </c>
      <c r="B863" s="2" t="s">
        <v>49</v>
      </c>
      <c r="C863" s="2" t="s">
        <v>48</v>
      </c>
      <c r="D863" s="107">
        <v>41699</v>
      </c>
      <c r="E863" s="2">
        <v>3</v>
      </c>
      <c r="F863" s="2" t="s">
        <v>50</v>
      </c>
      <c r="G863" s="2" t="s">
        <v>53</v>
      </c>
      <c r="H863" s="2" t="s">
        <v>54</v>
      </c>
      <c r="I863" s="2" t="s">
        <v>43</v>
      </c>
      <c r="J863" s="111">
        <v>961197.10847725498</v>
      </c>
      <c r="K863" s="109"/>
    </row>
    <row r="864" spans="1:11">
      <c r="A864" s="2" t="s">
        <v>63</v>
      </c>
      <c r="B864" s="2" t="s">
        <v>49</v>
      </c>
      <c r="C864" s="2" t="s">
        <v>48</v>
      </c>
      <c r="D864" s="107">
        <v>41730</v>
      </c>
      <c r="E864" s="2">
        <v>4</v>
      </c>
      <c r="F864" s="2" t="s">
        <v>50</v>
      </c>
      <c r="G864" s="2" t="s">
        <v>53</v>
      </c>
      <c r="H864" s="2" t="s">
        <v>54</v>
      </c>
      <c r="I864" s="2" t="s">
        <v>43</v>
      </c>
      <c r="J864" s="111">
        <v>570279.25121684396</v>
      </c>
      <c r="K864" s="109"/>
    </row>
    <row r="865" spans="1:11">
      <c r="A865" s="2" t="s">
        <v>63</v>
      </c>
      <c r="B865" s="2" t="s">
        <v>49</v>
      </c>
      <c r="C865" s="2" t="s">
        <v>48</v>
      </c>
      <c r="D865" s="107">
        <v>41760</v>
      </c>
      <c r="E865" s="2">
        <v>5</v>
      </c>
      <c r="F865" s="2" t="s">
        <v>50</v>
      </c>
      <c r="G865" s="2" t="s">
        <v>53</v>
      </c>
      <c r="H865" s="2" t="s">
        <v>54</v>
      </c>
      <c r="I865" s="2" t="s">
        <v>43</v>
      </c>
      <c r="J865" s="111">
        <v>712090.36311285582</v>
      </c>
      <c r="K865" s="109"/>
    </row>
    <row r="866" spans="1:11">
      <c r="A866" s="2" t="s">
        <v>63</v>
      </c>
      <c r="B866" s="2" t="s">
        <v>49</v>
      </c>
      <c r="C866" s="2" t="s">
        <v>48</v>
      </c>
      <c r="D866" s="107">
        <v>41791</v>
      </c>
      <c r="E866" s="2">
        <v>6</v>
      </c>
      <c r="F866" s="2" t="s">
        <v>50</v>
      </c>
      <c r="G866" s="2" t="s">
        <v>53</v>
      </c>
      <c r="H866" s="2" t="s">
        <v>54</v>
      </c>
      <c r="I866" s="2" t="s">
        <v>43</v>
      </c>
      <c r="J866" s="111">
        <v>1333561.9610866704</v>
      </c>
      <c r="K866" s="109"/>
    </row>
    <row r="867" spans="1:11">
      <c r="A867" s="2" t="s">
        <v>63</v>
      </c>
      <c r="B867" s="2" t="s">
        <v>49</v>
      </c>
      <c r="C867" s="2" t="s">
        <v>48</v>
      </c>
      <c r="D867" s="107">
        <v>41456</v>
      </c>
      <c r="E867" s="2">
        <v>7</v>
      </c>
      <c r="F867" s="2" t="s">
        <v>50</v>
      </c>
      <c r="G867" s="2" t="s">
        <v>53</v>
      </c>
      <c r="H867" s="2" t="s">
        <v>55</v>
      </c>
      <c r="I867" s="2" t="s">
        <v>43</v>
      </c>
      <c r="J867" s="111">
        <v>1205625.4827113249</v>
      </c>
      <c r="K867" s="109"/>
    </row>
    <row r="868" spans="1:11">
      <c r="A868" s="2" t="s">
        <v>63</v>
      </c>
      <c r="B868" s="2" t="s">
        <v>49</v>
      </c>
      <c r="C868" s="2" t="s">
        <v>48</v>
      </c>
      <c r="D868" s="107">
        <v>41487</v>
      </c>
      <c r="E868" s="2">
        <v>8</v>
      </c>
      <c r="F868" s="2" t="s">
        <v>50</v>
      </c>
      <c r="G868" s="2" t="s">
        <v>53</v>
      </c>
      <c r="H868" s="2" t="s">
        <v>55</v>
      </c>
      <c r="I868" s="2" t="s">
        <v>43</v>
      </c>
      <c r="J868" s="111">
        <v>1061002.5545301</v>
      </c>
      <c r="K868" s="109"/>
    </row>
    <row r="869" spans="1:11">
      <c r="A869" s="2" t="s">
        <v>63</v>
      </c>
      <c r="B869" s="2" t="s">
        <v>49</v>
      </c>
      <c r="C869" s="2" t="s">
        <v>48</v>
      </c>
      <c r="D869" s="107">
        <v>41518</v>
      </c>
      <c r="E869" s="2">
        <v>9</v>
      </c>
      <c r="F869" s="2" t="s">
        <v>50</v>
      </c>
      <c r="G869" s="2" t="s">
        <v>53</v>
      </c>
      <c r="H869" s="2" t="s">
        <v>55</v>
      </c>
      <c r="I869" s="2" t="s">
        <v>43</v>
      </c>
      <c r="J869" s="111">
        <v>1277106.2932592249</v>
      </c>
      <c r="K869" s="109"/>
    </row>
    <row r="870" spans="1:11">
      <c r="A870" s="2" t="s">
        <v>63</v>
      </c>
      <c r="B870" s="2" t="s">
        <v>49</v>
      </c>
      <c r="C870" s="2" t="s">
        <v>48</v>
      </c>
      <c r="D870" s="107">
        <v>41548</v>
      </c>
      <c r="E870" s="2">
        <v>10</v>
      </c>
      <c r="F870" s="2" t="s">
        <v>50</v>
      </c>
      <c r="G870" s="2" t="s">
        <v>53</v>
      </c>
      <c r="H870" s="2" t="s">
        <v>55</v>
      </c>
      <c r="I870" s="2" t="s">
        <v>43</v>
      </c>
      <c r="J870" s="111">
        <v>1116349.389116325</v>
      </c>
      <c r="K870" s="109"/>
    </row>
    <row r="871" spans="1:11">
      <c r="A871" s="2" t="s">
        <v>63</v>
      </c>
      <c r="B871" s="2" t="s">
        <v>49</v>
      </c>
      <c r="C871" s="2" t="s">
        <v>48</v>
      </c>
      <c r="D871" s="107">
        <v>41579</v>
      </c>
      <c r="E871" s="2">
        <v>11</v>
      </c>
      <c r="F871" s="2" t="s">
        <v>50</v>
      </c>
      <c r="G871" s="2" t="s">
        <v>53</v>
      </c>
      <c r="H871" s="2" t="s">
        <v>55</v>
      </c>
      <c r="I871" s="2" t="s">
        <v>43</v>
      </c>
      <c r="J871" s="111">
        <v>932858.39093923138</v>
      </c>
      <c r="K871" s="109"/>
    </row>
    <row r="872" spans="1:11">
      <c r="A872" s="2" t="s">
        <v>63</v>
      </c>
      <c r="B872" s="2" t="s">
        <v>49</v>
      </c>
      <c r="C872" s="2" t="s">
        <v>48</v>
      </c>
      <c r="D872" s="107">
        <v>41609</v>
      </c>
      <c r="E872" s="2">
        <v>12</v>
      </c>
      <c r="F872" s="2" t="s">
        <v>50</v>
      </c>
      <c r="G872" s="2" t="s">
        <v>53</v>
      </c>
      <c r="H872" s="2" t="s">
        <v>55</v>
      </c>
      <c r="I872" s="2" t="s">
        <v>43</v>
      </c>
      <c r="J872" s="111">
        <v>739422.19930556254</v>
      </c>
      <c r="K872" s="109"/>
    </row>
    <row r="873" spans="1:11">
      <c r="A873" s="2" t="s">
        <v>63</v>
      </c>
      <c r="B873" s="2" t="s">
        <v>49</v>
      </c>
      <c r="C873" s="2" t="s">
        <v>48</v>
      </c>
      <c r="D873" s="107">
        <v>41640</v>
      </c>
      <c r="E873" s="2">
        <v>1</v>
      </c>
      <c r="F873" s="2" t="s">
        <v>50</v>
      </c>
      <c r="G873" s="2" t="s">
        <v>53</v>
      </c>
      <c r="H873" s="2" t="s">
        <v>55</v>
      </c>
      <c r="I873" s="2" t="s">
        <v>43</v>
      </c>
      <c r="J873" s="111">
        <v>739944.9965933999</v>
      </c>
      <c r="K873" s="109"/>
    </row>
    <row r="874" spans="1:11">
      <c r="A874" s="2" t="s">
        <v>63</v>
      </c>
      <c r="B874" s="2" t="s">
        <v>49</v>
      </c>
      <c r="C874" s="2" t="s">
        <v>48</v>
      </c>
      <c r="D874" s="107">
        <v>41671</v>
      </c>
      <c r="E874" s="2">
        <v>2</v>
      </c>
      <c r="F874" s="2" t="s">
        <v>50</v>
      </c>
      <c r="G874" s="2" t="s">
        <v>53</v>
      </c>
      <c r="H874" s="2" t="s">
        <v>55</v>
      </c>
      <c r="I874" s="2" t="s">
        <v>43</v>
      </c>
      <c r="J874" s="111">
        <v>666405.86063951231</v>
      </c>
      <c r="K874" s="109"/>
    </row>
    <row r="875" spans="1:11">
      <c r="A875" s="2" t="s">
        <v>63</v>
      </c>
      <c r="B875" s="2" t="s">
        <v>49</v>
      </c>
      <c r="C875" s="2" t="s">
        <v>48</v>
      </c>
      <c r="D875" s="107">
        <v>41699</v>
      </c>
      <c r="E875" s="2">
        <v>3</v>
      </c>
      <c r="F875" s="2" t="s">
        <v>50</v>
      </c>
      <c r="G875" s="2" t="s">
        <v>53</v>
      </c>
      <c r="H875" s="2" t="s">
        <v>55</v>
      </c>
      <c r="I875" s="2" t="s">
        <v>43</v>
      </c>
      <c r="J875" s="111">
        <v>964934.72717118752</v>
      </c>
      <c r="K875" s="109"/>
    </row>
    <row r="876" spans="1:11">
      <c r="A876" s="2" t="s">
        <v>63</v>
      </c>
      <c r="B876" s="2" t="s">
        <v>49</v>
      </c>
      <c r="C876" s="2" t="s">
        <v>48</v>
      </c>
      <c r="D876" s="107">
        <v>41730</v>
      </c>
      <c r="E876" s="2">
        <v>4</v>
      </c>
      <c r="F876" s="2" t="s">
        <v>50</v>
      </c>
      <c r="G876" s="2" t="s">
        <v>53</v>
      </c>
      <c r="H876" s="2" t="s">
        <v>55</v>
      </c>
      <c r="I876" s="2" t="s">
        <v>43</v>
      </c>
      <c r="J876" s="111">
        <v>541033.23140099994</v>
      </c>
      <c r="K876" s="109"/>
    </row>
    <row r="877" spans="1:11">
      <c r="A877" s="2" t="s">
        <v>63</v>
      </c>
      <c r="B877" s="2" t="s">
        <v>49</v>
      </c>
      <c r="C877" s="2" t="s">
        <v>48</v>
      </c>
      <c r="D877" s="107">
        <v>41760</v>
      </c>
      <c r="E877" s="2">
        <v>5</v>
      </c>
      <c r="F877" s="2" t="s">
        <v>50</v>
      </c>
      <c r="G877" s="2" t="s">
        <v>53</v>
      </c>
      <c r="H877" s="2" t="s">
        <v>55</v>
      </c>
      <c r="I877" s="2" t="s">
        <v>43</v>
      </c>
      <c r="J877" s="111">
        <v>654984.60439717479</v>
      </c>
      <c r="K877" s="109"/>
    </row>
    <row r="878" spans="1:11">
      <c r="A878" s="2" t="s">
        <v>63</v>
      </c>
      <c r="B878" s="2" t="s">
        <v>49</v>
      </c>
      <c r="C878" s="2" t="s">
        <v>48</v>
      </c>
      <c r="D878" s="107">
        <v>41791</v>
      </c>
      <c r="E878" s="2">
        <v>6</v>
      </c>
      <c r="F878" s="2" t="s">
        <v>50</v>
      </c>
      <c r="G878" s="2" t="s">
        <v>53</v>
      </c>
      <c r="H878" s="2" t="s">
        <v>55</v>
      </c>
      <c r="I878" s="2" t="s">
        <v>43</v>
      </c>
      <c r="J878" s="111">
        <v>1109316.9805072877</v>
      </c>
      <c r="K878" s="109"/>
    </row>
    <row r="879" spans="1:11">
      <c r="A879" s="2" t="s">
        <v>63</v>
      </c>
      <c r="B879" s="2" t="s">
        <v>49</v>
      </c>
      <c r="C879" s="2" t="s">
        <v>48</v>
      </c>
      <c r="D879" s="107">
        <v>41456</v>
      </c>
      <c r="E879" s="2">
        <v>7</v>
      </c>
      <c r="F879" s="2" t="s">
        <v>50</v>
      </c>
      <c r="G879" s="2" t="s">
        <v>56</v>
      </c>
      <c r="H879" s="2" t="s">
        <v>57</v>
      </c>
      <c r="I879" s="2" t="s">
        <v>43</v>
      </c>
      <c r="J879" s="111">
        <v>1134491.3172698508</v>
      </c>
      <c r="K879" s="109"/>
    </row>
    <row r="880" spans="1:11">
      <c r="A880" s="2" t="s">
        <v>63</v>
      </c>
      <c r="B880" s="2" t="s">
        <v>49</v>
      </c>
      <c r="C880" s="2" t="s">
        <v>48</v>
      </c>
      <c r="D880" s="107">
        <v>41487</v>
      </c>
      <c r="E880" s="2">
        <v>8</v>
      </c>
      <c r="F880" s="2" t="s">
        <v>50</v>
      </c>
      <c r="G880" s="2" t="s">
        <v>56</v>
      </c>
      <c r="H880" s="2" t="s">
        <v>57</v>
      </c>
      <c r="I880" s="2" t="s">
        <v>43</v>
      </c>
      <c r="J880" s="111">
        <v>806940.19684530701</v>
      </c>
      <c r="K880" s="109"/>
    </row>
    <row r="881" spans="1:11">
      <c r="A881" s="2" t="s">
        <v>63</v>
      </c>
      <c r="B881" s="2" t="s">
        <v>49</v>
      </c>
      <c r="C881" s="2" t="s">
        <v>48</v>
      </c>
      <c r="D881" s="107">
        <v>41518</v>
      </c>
      <c r="E881" s="2">
        <v>9</v>
      </c>
      <c r="F881" s="2" t="s">
        <v>50</v>
      </c>
      <c r="G881" s="2" t="s">
        <v>56</v>
      </c>
      <c r="H881" s="2" t="s">
        <v>57</v>
      </c>
      <c r="I881" s="2" t="s">
        <v>43</v>
      </c>
      <c r="J881" s="111">
        <v>1151592.8767951606</v>
      </c>
      <c r="K881" s="109"/>
    </row>
    <row r="882" spans="1:11">
      <c r="A882" s="2" t="s">
        <v>63</v>
      </c>
      <c r="B882" s="2" t="s">
        <v>49</v>
      </c>
      <c r="C882" s="2" t="s">
        <v>48</v>
      </c>
      <c r="D882" s="107">
        <v>41548</v>
      </c>
      <c r="E882" s="2">
        <v>10</v>
      </c>
      <c r="F882" s="2" t="s">
        <v>50</v>
      </c>
      <c r="G882" s="2" t="s">
        <v>56</v>
      </c>
      <c r="H882" s="2" t="s">
        <v>57</v>
      </c>
      <c r="I882" s="2" t="s">
        <v>43</v>
      </c>
      <c r="J882" s="111">
        <v>953018.83364781574</v>
      </c>
      <c r="K882" s="109"/>
    </row>
    <row r="883" spans="1:11">
      <c r="A883" s="2" t="s">
        <v>63</v>
      </c>
      <c r="B883" s="2" t="s">
        <v>49</v>
      </c>
      <c r="C883" s="2" t="s">
        <v>48</v>
      </c>
      <c r="D883" s="107">
        <v>41579</v>
      </c>
      <c r="E883" s="2">
        <v>11</v>
      </c>
      <c r="F883" s="2" t="s">
        <v>50</v>
      </c>
      <c r="G883" s="2" t="s">
        <v>56</v>
      </c>
      <c r="H883" s="2" t="s">
        <v>57</v>
      </c>
      <c r="I883" s="2" t="s">
        <v>43</v>
      </c>
      <c r="J883" s="111">
        <v>850734.32784846472</v>
      </c>
      <c r="K883" s="109"/>
    </row>
    <row r="884" spans="1:11">
      <c r="A884" s="2" t="s">
        <v>63</v>
      </c>
      <c r="B884" s="2" t="s">
        <v>49</v>
      </c>
      <c r="C884" s="2" t="s">
        <v>48</v>
      </c>
      <c r="D884" s="107">
        <v>41609</v>
      </c>
      <c r="E884" s="2">
        <v>12</v>
      </c>
      <c r="F884" s="2" t="s">
        <v>50</v>
      </c>
      <c r="G884" s="2" t="s">
        <v>56</v>
      </c>
      <c r="H884" s="2" t="s">
        <v>57</v>
      </c>
      <c r="I884" s="2" t="s">
        <v>43</v>
      </c>
      <c r="J884" s="111">
        <v>590304.384267507</v>
      </c>
      <c r="K884" s="109"/>
    </row>
    <row r="885" spans="1:11">
      <c r="A885" s="2" t="s">
        <v>63</v>
      </c>
      <c r="B885" s="2" t="s">
        <v>49</v>
      </c>
      <c r="C885" s="2" t="s">
        <v>48</v>
      </c>
      <c r="D885" s="107">
        <v>41640</v>
      </c>
      <c r="E885" s="2">
        <v>1</v>
      </c>
      <c r="F885" s="2" t="s">
        <v>50</v>
      </c>
      <c r="G885" s="2" t="s">
        <v>56</v>
      </c>
      <c r="H885" s="2" t="s">
        <v>57</v>
      </c>
      <c r="I885" s="2" t="s">
        <v>43</v>
      </c>
      <c r="J885" s="111">
        <v>639047.64173065918</v>
      </c>
      <c r="K885" s="109"/>
    </row>
    <row r="886" spans="1:11">
      <c r="A886" s="2" t="s">
        <v>63</v>
      </c>
      <c r="B886" s="2" t="s">
        <v>49</v>
      </c>
      <c r="C886" s="2" t="s">
        <v>48</v>
      </c>
      <c r="D886" s="107">
        <v>41671</v>
      </c>
      <c r="E886" s="2">
        <v>2</v>
      </c>
      <c r="F886" s="2" t="s">
        <v>50</v>
      </c>
      <c r="G886" s="2" t="s">
        <v>56</v>
      </c>
      <c r="H886" s="2" t="s">
        <v>57</v>
      </c>
      <c r="I886" s="2" t="s">
        <v>43</v>
      </c>
      <c r="J886" s="111">
        <v>600791.0408000747</v>
      </c>
      <c r="K886" s="109"/>
    </row>
    <row r="887" spans="1:11">
      <c r="A887" s="2" t="s">
        <v>63</v>
      </c>
      <c r="B887" s="2" t="s">
        <v>49</v>
      </c>
      <c r="C887" s="2" t="s">
        <v>48</v>
      </c>
      <c r="D887" s="107">
        <v>41699</v>
      </c>
      <c r="E887" s="2">
        <v>3</v>
      </c>
      <c r="F887" s="2" t="s">
        <v>50</v>
      </c>
      <c r="G887" s="2" t="s">
        <v>56</v>
      </c>
      <c r="H887" s="2" t="s">
        <v>57</v>
      </c>
      <c r="I887" s="2" t="s">
        <v>43</v>
      </c>
      <c r="J887" s="111">
        <v>765760.35752283596</v>
      </c>
      <c r="K887" s="109"/>
    </row>
    <row r="888" spans="1:11">
      <c r="A888" s="2" t="s">
        <v>63</v>
      </c>
      <c r="B888" s="2" t="s">
        <v>49</v>
      </c>
      <c r="C888" s="2" t="s">
        <v>48</v>
      </c>
      <c r="D888" s="107">
        <v>41730</v>
      </c>
      <c r="E888" s="2">
        <v>4</v>
      </c>
      <c r="F888" s="2" t="s">
        <v>50</v>
      </c>
      <c r="G888" s="2" t="s">
        <v>56</v>
      </c>
      <c r="H888" s="2" t="s">
        <v>57</v>
      </c>
      <c r="I888" s="2" t="s">
        <v>43</v>
      </c>
      <c r="J888" s="111">
        <v>429847.5775628736</v>
      </c>
      <c r="K888" s="109"/>
    </row>
    <row r="889" spans="1:11">
      <c r="A889" s="2" t="s">
        <v>63</v>
      </c>
      <c r="B889" s="2" t="s">
        <v>49</v>
      </c>
      <c r="C889" s="2" t="s">
        <v>48</v>
      </c>
      <c r="D889" s="107">
        <v>41760</v>
      </c>
      <c r="E889" s="2">
        <v>5</v>
      </c>
      <c r="F889" s="2" t="s">
        <v>50</v>
      </c>
      <c r="G889" s="2" t="s">
        <v>56</v>
      </c>
      <c r="H889" s="2" t="s">
        <v>57</v>
      </c>
      <c r="I889" s="2" t="s">
        <v>43</v>
      </c>
      <c r="J889" s="111">
        <v>575910.80906214949</v>
      </c>
      <c r="K889" s="109"/>
    </row>
    <row r="890" spans="1:11">
      <c r="A890" s="2" t="s">
        <v>63</v>
      </c>
      <c r="B890" s="2" t="s">
        <v>49</v>
      </c>
      <c r="C890" s="2" t="s">
        <v>48</v>
      </c>
      <c r="D890" s="107">
        <v>41791</v>
      </c>
      <c r="E890" s="2">
        <v>6</v>
      </c>
      <c r="F890" s="2" t="s">
        <v>50</v>
      </c>
      <c r="G890" s="2" t="s">
        <v>56</v>
      </c>
      <c r="H890" s="2" t="s">
        <v>57</v>
      </c>
      <c r="I890" s="2" t="s">
        <v>43</v>
      </c>
      <c r="J890" s="111">
        <v>978906.42835815961</v>
      </c>
      <c r="K890" s="109"/>
    </row>
    <row r="891" spans="1:11">
      <c r="A891" s="2" t="s">
        <v>63</v>
      </c>
      <c r="B891" s="2" t="s">
        <v>49</v>
      </c>
      <c r="C891" s="2" t="s">
        <v>48</v>
      </c>
      <c r="D891" s="107">
        <v>41456</v>
      </c>
      <c r="E891" s="2">
        <v>7</v>
      </c>
      <c r="F891" s="2" t="s">
        <v>50</v>
      </c>
      <c r="G891" s="2" t="s">
        <v>56</v>
      </c>
      <c r="H891" s="2" t="s">
        <v>58</v>
      </c>
      <c r="I891" s="2" t="s">
        <v>43</v>
      </c>
      <c r="J891" s="111">
        <v>255350.32112459998</v>
      </c>
      <c r="K891" s="109"/>
    </row>
    <row r="892" spans="1:11">
      <c r="A892" s="2" t="s">
        <v>63</v>
      </c>
      <c r="B892" s="2" t="s">
        <v>49</v>
      </c>
      <c r="C892" s="2" t="s">
        <v>48</v>
      </c>
      <c r="D892" s="107">
        <v>41487</v>
      </c>
      <c r="E892" s="2">
        <v>8</v>
      </c>
      <c r="F892" s="2" t="s">
        <v>50</v>
      </c>
      <c r="G892" s="2" t="s">
        <v>56</v>
      </c>
      <c r="H892" s="2" t="s">
        <v>58</v>
      </c>
      <c r="I892" s="2" t="s">
        <v>43</v>
      </c>
      <c r="J892" s="111">
        <v>189875.20710716999</v>
      </c>
      <c r="K892" s="109"/>
    </row>
    <row r="893" spans="1:11">
      <c r="A893" s="2" t="s">
        <v>63</v>
      </c>
      <c r="B893" s="2" t="s">
        <v>49</v>
      </c>
      <c r="C893" s="2" t="s">
        <v>48</v>
      </c>
      <c r="D893" s="107">
        <v>41518</v>
      </c>
      <c r="E893" s="2">
        <v>9</v>
      </c>
      <c r="F893" s="2" t="s">
        <v>50</v>
      </c>
      <c r="G893" s="2" t="s">
        <v>56</v>
      </c>
      <c r="H893" s="2" t="s">
        <v>58</v>
      </c>
      <c r="I893" s="2" t="s">
        <v>43</v>
      </c>
      <c r="J893" s="111">
        <v>252931.19233882497</v>
      </c>
      <c r="K893" s="109"/>
    </row>
    <row r="894" spans="1:11">
      <c r="A894" s="2" t="s">
        <v>63</v>
      </c>
      <c r="B894" s="2" t="s">
        <v>49</v>
      </c>
      <c r="C894" s="2" t="s">
        <v>48</v>
      </c>
      <c r="D894" s="107">
        <v>41548</v>
      </c>
      <c r="E894" s="2">
        <v>10</v>
      </c>
      <c r="F894" s="2" t="s">
        <v>50</v>
      </c>
      <c r="G894" s="2" t="s">
        <v>56</v>
      </c>
      <c r="H894" s="2" t="s">
        <v>58</v>
      </c>
      <c r="I894" s="2" t="s">
        <v>43</v>
      </c>
      <c r="J894" s="111">
        <v>214527.58832758496</v>
      </c>
      <c r="K894" s="109"/>
    </row>
    <row r="895" spans="1:11">
      <c r="A895" s="2" t="s">
        <v>63</v>
      </c>
      <c r="B895" s="2" t="s">
        <v>49</v>
      </c>
      <c r="C895" s="2" t="s">
        <v>48</v>
      </c>
      <c r="D895" s="107">
        <v>41579</v>
      </c>
      <c r="E895" s="2">
        <v>11</v>
      </c>
      <c r="F895" s="2" t="s">
        <v>50</v>
      </c>
      <c r="G895" s="2" t="s">
        <v>56</v>
      </c>
      <c r="H895" s="2" t="s">
        <v>58</v>
      </c>
      <c r="I895" s="2" t="s">
        <v>43</v>
      </c>
      <c r="J895" s="111">
        <v>192844.29660985127</v>
      </c>
      <c r="K895" s="109"/>
    </row>
    <row r="896" spans="1:11">
      <c r="A896" s="2" t="s">
        <v>63</v>
      </c>
      <c r="B896" s="2" t="s">
        <v>49</v>
      </c>
      <c r="C896" s="2" t="s">
        <v>48</v>
      </c>
      <c r="D896" s="107">
        <v>41609</v>
      </c>
      <c r="E896" s="2">
        <v>12</v>
      </c>
      <c r="F896" s="2" t="s">
        <v>50</v>
      </c>
      <c r="G896" s="2" t="s">
        <v>56</v>
      </c>
      <c r="H896" s="2" t="s">
        <v>58</v>
      </c>
      <c r="I896" s="2" t="s">
        <v>43</v>
      </c>
      <c r="J896" s="111">
        <v>142400.85841800002</v>
      </c>
      <c r="K896" s="109"/>
    </row>
    <row r="897" spans="1:11">
      <c r="A897" s="2" t="s">
        <v>63</v>
      </c>
      <c r="B897" s="2" t="s">
        <v>49</v>
      </c>
      <c r="C897" s="2" t="s">
        <v>48</v>
      </c>
      <c r="D897" s="107">
        <v>41640</v>
      </c>
      <c r="E897" s="2">
        <v>1</v>
      </c>
      <c r="F897" s="2" t="s">
        <v>50</v>
      </c>
      <c r="G897" s="2" t="s">
        <v>56</v>
      </c>
      <c r="H897" s="2" t="s">
        <v>58</v>
      </c>
      <c r="I897" s="2" t="s">
        <v>43</v>
      </c>
      <c r="J897" s="111">
        <v>142333.66162723501</v>
      </c>
      <c r="K897" s="109"/>
    </row>
    <row r="898" spans="1:11">
      <c r="A898" s="2" t="s">
        <v>63</v>
      </c>
      <c r="B898" s="2" t="s">
        <v>49</v>
      </c>
      <c r="C898" s="2" t="s">
        <v>48</v>
      </c>
      <c r="D898" s="107">
        <v>41671</v>
      </c>
      <c r="E898" s="2">
        <v>2</v>
      </c>
      <c r="F898" s="2" t="s">
        <v>50</v>
      </c>
      <c r="G898" s="2" t="s">
        <v>56</v>
      </c>
      <c r="H898" s="2" t="s">
        <v>58</v>
      </c>
      <c r="I898" s="2" t="s">
        <v>43</v>
      </c>
      <c r="J898" s="111">
        <v>133057.43558932497</v>
      </c>
      <c r="K898" s="109"/>
    </row>
    <row r="899" spans="1:11">
      <c r="A899" s="2" t="s">
        <v>63</v>
      </c>
      <c r="B899" s="2" t="s">
        <v>49</v>
      </c>
      <c r="C899" s="2" t="s">
        <v>48</v>
      </c>
      <c r="D899" s="107">
        <v>41699</v>
      </c>
      <c r="E899" s="2">
        <v>3</v>
      </c>
      <c r="F899" s="2" t="s">
        <v>50</v>
      </c>
      <c r="G899" s="2" t="s">
        <v>56</v>
      </c>
      <c r="H899" s="2" t="s">
        <v>58</v>
      </c>
      <c r="I899" s="2" t="s">
        <v>43</v>
      </c>
      <c r="J899" s="111">
        <v>182458.70267756627</v>
      </c>
      <c r="K899" s="109"/>
    </row>
    <row r="900" spans="1:11">
      <c r="A900" s="2" t="s">
        <v>63</v>
      </c>
      <c r="B900" s="2" t="s">
        <v>49</v>
      </c>
      <c r="C900" s="2" t="s">
        <v>48</v>
      </c>
      <c r="D900" s="107">
        <v>41730</v>
      </c>
      <c r="E900" s="2">
        <v>4</v>
      </c>
      <c r="F900" s="2" t="s">
        <v>50</v>
      </c>
      <c r="G900" s="2" t="s">
        <v>56</v>
      </c>
      <c r="H900" s="2" t="s">
        <v>58</v>
      </c>
      <c r="I900" s="2" t="s">
        <v>43</v>
      </c>
      <c r="J900" s="111">
        <v>104660.20871123999</v>
      </c>
      <c r="K900" s="109"/>
    </row>
    <row r="901" spans="1:11">
      <c r="A901" s="2" t="s">
        <v>63</v>
      </c>
      <c r="B901" s="2" t="s">
        <v>49</v>
      </c>
      <c r="C901" s="2" t="s">
        <v>48</v>
      </c>
      <c r="D901" s="107">
        <v>41760</v>
      </c>
      <c r="E901" s="2">
        <v>5</v>
      </c>
      <c r="F901" s="2" t="s">
        <v>50</v>
      </c>
      <c r="G901" s="2" t="s">
        <v>56</v>
      </c>
      <c r="H901" s="2" t="s">
        <v>58</v>
      </c>
      <c r="I901" s="2" t="s">
        <v>43</v>
      </c>
      <c r="J901" s="111">
        <v>126430.43769056996</v>
      </c>
      <c r="K901" s="109"/>
    </row>
    <row r="902" spans="1:11">
      <c r="A902" s="2" t="s">
        <v>63</v>
      </c>
      <c r="B902" s="2" t="s">
        <v>49</v>
      </c>
      <c r="C902" s="2" t="s">
        <v>48</v>
      </c>
      <c r="D902" s="107">
        <v>41791</v>
      </c>
      <c r="E902" s="2">
        <v>6</v>
      </c>
      <c r="F902" s="2" t="s">
        <v>50</v>
      </c>
      <c r="G902" s="2" t="s">
        <v>56</v>
      </c>
      <c r="H902" s="2" t="s">
        <v>58</v>
      </c>
      <c r="I902" s="2" t="s">
        <v>43</v>
      </c>
      <c r="J902" s="111">
        <v>230359.10681218505</v>
      </c>
      <c r="K902" s="109"/>
    </row>
    <row r="903" spans="1:11">
      <c r="A903" s="2" t="s">
        <v>63</v>
      </c>
      <c r="B903" s="2" t="s">
        <v>49</v>
      </c>
      <c r="C903" s="2" t="s">
        <v>48</v>
      </c>
      <c r="D903" s="107">
        <v>41456</v>
      </c>
      <c r="E903" s="2">
        <v>7</v>
      </c>
      <c r="F903" s="2" t="s">
        <v>50</v>
      </c>
      <c r="G903" s="2" t="s">
        <v>56</v>
      </c>
      <c r="H903" s="2" t="s">
        <v>59</v>
      </c>
      <c r="I903" s="2" t="s">
        <v>43</v>
      </c>
      <c r="J903" s="111">
        <v>660756.15261022374</v>
      </c>
      <c r="K903" s="109"/>
    </row>
    <row r="904" spans="1:11">
      <c r="A904" s="2" t="s">
        <v>63</v>
      </c>
      <c r="B904" s="2" t="s">
        <v>49</v>
      </c>
      <c r="C904" s="2" t="s">
        <v>48</v>
      </c>
      <c r="D904" s="107">
        <v>41487</v>
      </c>
      <c r="E904" s="2">
        <v>8</v>
      </c>
      <c r="F904" s="2" t="s">
        <v>50</v>
      </c>
      <c r="G904" s="2" t="s">
        <v>56</v>
      </c>
      <c r="H904" s="2" t="s">
        <v>59</v>
      </c>
      <c r="I904" s="2" t="s">
        <v>43</v>
      </c>
      <c r="J904" s="111">
        <v>529683.55044249841</v>
      </c>
      <c r="K904" s="109"/>
    </row>
    <row r="905" spans="1:11">
      <c r="A905" s="2" t="s">
        <v>63</v>
      </c>
      <c r="B905" s="2" t="s">
        <v>49</v>
      </c>
      <c r="C905" s="2" t="s">
        <v>48</v>
      </c>
      <c r="D905" s="107">
        <v>41518</v>
      </c>
      <c r="E905" s="2">
        <v>9</v>
      </c>
      <c r="F905" s="2" t="s">
        <v>50</v>
      </c>
      <c r="G905" s="2" t="s">
        <v>56</v>
      </c>
      <c r="H905" s="2" t="s">
        <v>59</v>
      </c>
      <c r="I905" s="2" t="s">
        <v>43</v>
      </c>
      <c r="J905" s="111">
        <v>672443.49046857841</v>
      </c>
      <c r="K905" s="109"/>
    </row>
    <row r="906" spans="1:11">
      <c r="A906" s="2" t="s">
        <v>63</v>
      </c>
      <c r="B906" s="2" t="s">
        <v>49</v>
      </c>
      <c r="C906" s="2" t="s">
        <v>48</v>
      </c>
      <c r="D906" s="107">
        <v>41548</v>
      </c>
      <c r="E906" s="2">
        <v>10</v>
      </c>
      <c r="F906" s="2" t="s">
        <v>50</v>
      </c>
      <c r="G906" s="2" t="s">
        <v>56</v>
      </c>
      <c r="H906" s="2" t="s">
        <v>59</v>
      </c>
      <c r="I906" s="2" t="s">
        <v>43</v>
      </c>
      <c r="J906" s="111">
        <v>585948.31082732871</v>
      </c>
      <c r="K906" s="109"/>
    </row>
    <row r="907" spans="1:11">
      <c r="A907" s="2" t="s">
        <v>63</v>
      </c>
      <c r="B907" s="2" t="s">
        <v>49</v>
      </c>
      <c r="C907" s="2" t="s">
        <v>48</v>
      </c>
      <c r="D907" s="107">
        <v>41579</v>
      </c>
      <c r="E907" s="2">
        <v>11</v>
      </c>
      <c r="F907" s="2" t="s">
        <v>50</v>
      </c>
      <c r="G907" s="2" t="s">
        <v>56</v>
      </c>
      <c r="H907" s="2" t="s">
        <v>59</v>
      </c>
      <c r="I907" s="2" t="s">
        <v>43</v>
      </c>
      <c r="J907" s="111">
        <v>504468.75421239575</v>
      </c>
      <c r="K907" s="109"/>
    </row>
    <row r="908" spans="1:11">
      <c r="A908" s="2" t="s">
        <v>63</v>
      </c>
      <c r="B908" s="2" t="s">
        <v>49</v>
      </c>
      <c r="C908" s="2" t="s">
        <v>48</v>
      </c>
      <c r="D908" s="107">
        <v>41609</v>
      </c>
      <c r="E908" s="2">
        <v>12</v>
      </c>
      <c r="F908" s="2" t="s">
        <v>50</v>
      </c>
      <c r="G908" s="2" t="s">
        <v>56</v>
      </c>
      <c r="H908" s="2" t="s">
        <v>59</v>
      </c>
      <c r="I908" s="2" t="s">
        <v>43</v>
      </c>
      <c r="J908" s="111">
        <v>378359.08081662602</v>
      </c>
      <c r="K908" s="109"/>
    </row>
    <row r="909" spans="1:11">
      <c r="A909" s="2" t="s">
        <v>63</v>
      </c>
      <c r="B909" s="2" t="s">
        <v>49</v>
      </c>
      <c r="C909" s="2" t="s">
        <v>48</v>
      </c>
      <c r="D909" s="107">
        <v>41640</v>
      </c>
      <c r="E909" s="2">
        <v>1</v>
      </c>
      <c r="F909" s="2" t="s">
        <v>50</v>
      </c>
      <c r="G909" s="2" t="s">
        <v>56</v>
      </c>
      <c r="H909" s="2" t="s">
        <v>59</v>
      </c>
      <c r="I909" s="2" t="s">
        <v>43</v>
      </c>
      <c r="J909" s="111">
        <v>395823.36873278162</v>
      </c>
      <c r="K909" s="109"/>
    </row>
    <row r="910" spans="1:11">
      <c r="A910" s="2" t="s">
        <v>63</v>
      </c>
      <c r="B910" s="2" t="s">
        <v>49</v>
      </c>
      <c r="C910" s="2" t="s">
        <v>48</v>
      </c>
      <c r="D910" s="107">
        <v>41671</v>
      </c>
      <c r="E910" s="2">
        <v>2</v>
      </c>
      <c r="F910" s="2" t="s">
        <v>50</v>
      </c>
      <c r="G910" s="2" t="s">
        <v>56</v>
      </c>
      <c r="H910" s="2" t="s">
        <v>59</v>
      </c>
      <c r="I910" s="2" t="s">
        <v>43</v>
      </c>
      <c r="J910" s="111">
        <v>329884.52262346615</v>
      </c>
      <c r="K910" s="109"/>
    </row>
    <row r="911" spans="1:11">
      <c r="A911" s="2" t="s">
        <v>63</v>
      </c>
      <c r="B911" s="2" t="s">
        <v>49</v>
      </c>
      <c r="C911" s="2" t="s">
        <v>48</v>
      </c>
      <c r="D911" s="107">
        <v>41699</v>
      </c>
      <c r="E911" s="2">
        <v>3</v>
      </c>
      <c r="F911" s="2" t="s">
        <v>50</v>
      </c>
      <c r="G911" s="2" t="s">
        <v>56</v>
      </c>
      <c r="H911" s="2" t="s">
        <v>59</v>
      </c>
      <c r="I911" s="2" t="s">
        <v>43</v>
      </c>
      <c r="J911" s="111">
        <v>446578.08277619159</v>
      </c>
      <c r="K911" s="109"/>
    </row>
    <row r="912" spans="1:11">
      <c r="A912" s="2" t="s">
        <v>63</v>
      </c>
      <c r="B912" s="2" t="s">
        <v>49</v>
      </c>
      <c r="C912" s="2" t="s">
        <v>48</v>
      </c>
      <c r="D912" s="107">
        <v>41730</v>
      </c>
      <c r="E912" s="2">
        <v>4</v>
      </c>
      <c r="F912" s="2" t="s">
        <v>50</v>
      </c>
      <c r="G912" s="2" t="s">
        <v>56</v>
      </c>
      <c r="H912" s="2" t="s">
        <v>59</v>
      </c>
      <c r="I912" s="2" t="s">
        <v>43</v>
      </c>
      <c r="J912" s="111">
        <v>255084.77622429357</v>
      </c>
      <c r="K912" s="109"/>
    </row>
    <row r="913" spans="1:11">
      <c r="A913" s="2" t="s">
        <v>63</v>
      </c>
      <c r="B913" s="2" t="s">
        <v>49</v>
      </c>
      <c r="C913" s="2" t="s">
        <v>48</v>
      </c>
      <c r="D913" s="107">
        <v>41760</v>
      </c>
      <c r="E913" s="2">
        <v>5</v>
      </c>
      <c r="F913" s="2" t="s">
        <v>50</v>
      </c>
      <c r="G913" s="2" t="s">
        <v>56</v>
      </c>
      <c r="H913" s="2" t="s">
        <v>59</v>
      </c>
      <c r="I913" s="2" t="s">
        <v>43</v>
      </c>
      <c r="J913" s="111">
        <v>307417.20946522552</v>
      </c>
      <c r="K913" s="109"/>
    </row>
    <row r="914" spans="1:11">
      <c r="A914" s="2" t="s">
        <v>63</v>
      </c>
      <c r="B914" s="2" t="s">
        <v>49</v>
      </c>
      <c r="C914" s="2" t="s">
        <v>48</v>
      </c>
      <c r="D914" s="107">
        <v>41791</v>
      </c>
      <c r="E914" s="2">
        <v>6</v>
      </c>
      <c r="F914" s="2" t="s">
        <v>50</v>
      </c>
      <c r="G914" s="2" t="s">
        <v>56</v>
      </c>
      <c r="H914" s="2" t="s">
        <v>59</v>
      </c>
      <c r="I914" s="2" t="s">
        <v>43</v>
      </c>
      <c r="J914" s="111">
        <v>612277.97873185331</v>
      </c>
      <c r="K914" s="109"/>
    </row>
    <row r="915" spans="1:11">
      <c r="A915" s="2" t="s">
        <v>63</v>
      </c>
      <c r="B915" s="2" t="s">
        <v>49</v>
      </c>
      <c r="C915" s="2" t="s">
        <v>48</v>
      </c>
      <c r="D915" s="107">
        <v>41456</v>
      </c>
      <c r="E915" s="2">
        <v>7</v>
      </c>
      <c r="F915" s="2" t="s">
        <v>50</v>
      </c>
      <c r="G915" s="2" t="s">
        <v>56</v>
      </c>
      <c r="H915" s="2" t="s">
        <v>60</v>
      </c>
      <c r="I915" s="2" t="s">
        <v>43</v>
      </c>
      <c r="J915" s="111">
        <v>204001.78430538269</v>
      </c>
      <c r="K915" s="109"/>
    </row>
    <row r="916" spans="1:11">
      <c r="A916" s="2" t="s">
        <v>63</v>
      </c>
      <c r="B916" s="2" t="s">
        <v>49</v>
      </c>
      <c r="C916" s="2" t="s">
        <v>48</v>
      </c>
      <c r="D916" s="107">
        <v>41487</v>
      </c>
      <c r="E916" s="2">
        <v>8</v>
      </c>
      <c r="F916" s="2" t="s">
        <v>50</v>
      </c>
      <c r="G916" s="2" t="s">
        <v>56</v>
      </c>
      <c r="H916" s="2" t="s">
        <v>60</v>
      </c>
      <c r="I916" s="2" t="s">
        <v>43</v>
      </c>
      <c r="J916" s="111">
        <v>156736.8476459604</v>
      </c>
      <c r="K916" s="109"/>
    </row>
    <row r="917" spans="1:11">
      <c r="A917" s="2" t="s">
        <v>63</v>
      </c>
      <c r="B917" s="2" t="s">
        <v>49</v>
      </c>
      <c r="C917" s="2" t="s">
        <v>48</v>
      </c>
      <c r="D917" s="107">
        <v>41518</v>
      </c>
      <c r="E917" s="2">
        <v>9</v>
      </c>
      <c r="F917" s="2" t="s">
        <v>50</v>
      </c>
      <c r="G917" s="2" t="s">
        <v>56</v>
      </c>
      <c r="H917" s="2" t="s">
        <v>60</v>
      </c>
      <c r="I917" s="2" t="s">
        <v>43</v>
      </c>
      <c r="J917" s="111">
        <v>244769.18801975637</v>
      </c>
      <c r="K917" s="109"/>
    </row>
    <row r="918" spans="1:11">
      <c r="A918" s="2" t="s">
        <v>63</v>
      </c>
      <c r="B918" s="2" t="s">
        <v>49</v>
      </c>
      <c r="C918" s="2" t="s">
        <v>48</v>
      </c>
      <c r="D918" s="107">
        <v>41548</v>
      </c>
      <c r="E918" s="2">
        <v>10</v>
      </c>
      <c r="F918" s="2" t="s">
        <v>50</v>
      </c>
      <c r="G918" s="2" t="s">
        <v>56</v>
      </c>
      <c r="H918" s="2" t="s">
        <v>60</v>
      </c>
      <c r="I918" s="2" t="s">
        <v>43</v>
      </c>
      <c r="J918" s="111">
        <v>198504.61086128399</v>
      </c>
      <c r="K918" s="109"/>
    </row>
    <row r="919" spans="1:11">
      <c r="A919" s="2" t="s">
        <v>63</v>
      </c>
      <c r="B919" s="2" t="s">
        <v>49</v>
      </c>
      <c r="C919" s="2" t="s">
        <v>48</v>
      </c>
      <c r="D919" s="107">
        <v>41579</v>
      </c>
      <c r="E919" s="2">
        <v>11</v>
      </c>
      <c r="F919" s="2" t="s">
        <v>50</v>
      </c>
      <c r="G919" s="2" t="s">
        <v>56</v>
      </c>
      <c r="H919" s="2" t="s">
        <v>60</v>
      </c>
      <c r="I919" s="2" t="s">
        <v>43</v>
      </c>
      <c r="J919" s="111">
        <v>174673.83751677407</v>
      </c>
      <c r="K919" s="109"/>
    </row>
    <row r="920" spans="1:11">
      <c r="A920" s="2" t="s">
        <v>63</v>
      </c>
      <c r="B920" s="2" t="s">
        <v>49</v>
      </c>
      <c r="C920" s="2" t="s">
        <v>48</v>
      </c>
      <c r="D920" s="107">
        <v>41609</v>
      </c>
      <c r="E920" s="2">
        <v>12</v>
      </c>
      <c r="F920" s="2" t="s">
        <v>50</v>
      </c>
      <c r="G920" s="2" t="s">
        <v>56</v>
      </c>
      <c r="H920" s="2" t="s">
        <v>60</v>
      </c>
      <c r="I920" s="2" t="s">
        <v>43</v>
      </c>
      <c r="J920" s="111">
        <v>117398.02382544601</v>
      </c>
      <c r="K920" s="109"/>
    </row>
    <row r="921" spans="1:11">
      <c r="A921" s="2" t="s">
        <v>63</v>
      </c>
      <c r="B921" s="2" t="s">
        <v>49</v>
      </c>
      <c r="C921" s="2" t="s">
        <v>48</v>
      </c>
      <c r="D921" s="107">
        <v>41640</v>
      </c>
      <c r="E921" s="2">
        <v>1</v>
      </c>
      <c r="F921" s="2" t="s">
        <v>50</v>
      </c>
      <c r="G921" s="2" t="s">
        <v>56</v>
      </c>
      <c r="H921" s="2" t="s">
        <v>60</v>
      </c>
      <c r="I921" s="2" t="s">
        <v>43</v>
      </c>
      <c r="J921" s="111">
        <v>122856.00426868859</v>
      </c>
      <c r="K921" s="109"/>
    </row>
    <row r="922" spans="1:11">
      <c r="A922" s="2" t="s">
        <v>63</v>
      </c>
      <c r="B922" s="2" t="s">
        <v>49</v>
      </c>
      <c r="C922" s="2" t="s">
        <v>48</v>
      </c>
      <c r="D922" s="107">
        <v>41671</v>
      </c>
      <c r="E922" s="2">
        <v>2</v>
      </c>
      <c r="F922" s="2" t="s">
        <v>50</v>
      </c>
      <c r="G922" s="2" t="s">
        <v>56</v>
      </c>
      <c r="H922" s="2" t="s">
        <v>60</v>
      </c>
      <c r="I922" s="2" t="s">
        <v>43</v>
      </c>
      <c r="J922" s="111">
        <v>115969.228431147</v>
      </c>
      <c r="K922" s="109"/>
    </row>
    <row r="923" spans="1:11">
      <c r="A923" s="2" t="s">
        <v>63</v>
      </c>
      <c r="B923" s="2" t="s">
        <v>49</v>
      </c>
      <c r="C923" s="2" t="s">
        <v>48</v>
      </c>
      <c r="D923" s="107">
        <v>41699</v>
      </c>
      <c r="E923" s="2">
        <v>3</v>
      </c>
      <c r="F923" s="2" t="s">
        <v>50</v>
      </c>
      <c r="G923" s="2" t="s">
        <v>56</v>
      </c>
      <c r="H923" s="2" t="s">
        <v>60</v>
      </c>
      <c r="I923" s="2" t="s">
        <v>43</v>
      </c>
      <c r="J923" s="111">
        <v>156435.99509763226</v>
      </c>
      <c r="K923" s="109"/>
    </row>
    <row r="924" spans="1:11">
      <c r="A924" s="2" t="s">
        <v>63</v>
      </c>
      <c r="B924" s="2" t="s">
        <v>49</v>
      </c>
      <c r="C924" s="2" t="s">
        <v>48</v>
      </c>
      <c r="D924" s="107">
        <v>41730</v>
      </c>
      <c r="E924" s="2">
        <v>4</v>
      </c>
      <c r="F924" s="2" t="s">
        <v>50</v>
      </c>
      <c r="G924" s="2" t="s">
        <v>56</v>
      </c>
      <c r="H924" s="2" t="s">
        <v>60</v>
      </c>
      <c r="I924" s="2" t="s">
        <v>43</v>
      </c>
      <c r="J924" s="111">
        <v>85299.480614602799</v>
      </c>
      <c r="K924" s="109"/>
    </row>
    <row r="925" spans="1:11">
      <c r="A925" s="2" t="s">
        <v>63</v>
      </c>
      <c r="B925" s="2" t="s">
        <v>49</v>
      </c>
      <c r="C925" s="2" t="s">
        <v>48</v>
      </c>
      <c r="D925" s="107">
        <v>41760</v>
      </c>
      <c r="E925" s="2">
        <v>5</v>
      </c>
      <c r="F925" s="2" t="s">
        <v>50</v>
      </c>
      <c r="G925" s="2" t="s">
        <v>56</v>
      </c>
      <c r="H925" s="2" t="s">
        <v>60</v>
      </c>
      <c r="I925" s="2" t="s">
        <v>43</v>
      </c>
      <c r="J925" s="111">
        <v>115184.65971776398</v>
      </c>
      <c r="K925" s="109"/>
    </row>
    <row r="926" spans="1:11">
      <c r="A926" s="2" t="s">
        <v>63</v>
      </c>
      <c r="B926" s="2" t="s">
        <v>49</v>
      </c>
      <c r="C926" s="2" t="s">
        <v>48</v>
      </c>
      <c r="D926" s="107">
        <v>41791</v>
      </c>
      <c r="E926" s="2">
        <v>6</v>
      </c>
      <c r="F926" s="2" t="s">
        <v>50</v>
      </c>
      <c r="G926" s="2" t="s">
        <v>56</v>
      </c>
      <c r="H926" s="2" t="s">
        <v>60</v>
      </c>
      <c r="I926" s="2" t="s">
        <v>43</v>
      </c>
      <c r="J926" s="111">
        <v>191142.34907568261</v>
      </c>
      <c r="K926" s="109"/>
    </row>
    <row r="927" spans="1:11">
      <c r="A927" s="2" t="s">
        <v>63</v>
      </c>
      <c r="B927" s="2" t="s">
        <v>49</v>
      </c>
      <c r="C927" s="2" t="s">
        <v>48</v>
      </c>
      <c r="D927" s="107">
        <v>41456</v>
      </c>
      <c r="E927" s="2">
        <v>7</v>
      </c>
      <c r="F927" s="2" t="s">
        <v>50</v>
      </c>
      <c r="G927" s="2" t="s">
        <v>61</v>
      </c>
      <c r="H927" s="2" t="s">
        <v>62</v>
      </c>
      <c r="I927" s="2" t="s">
        <v>43</v>
      </c>
      <c r="J927" s="111">
        <v>3067822.9919048399</v>
      </c>
      <c r="K927" s="109"/>
    </row>
    <row r="928" spans="1:11">
      <c r="A928" s="2" t="s">
        <v>63</v>
      </c>
      <c r="B928" s="2" t="s">
        <v>49</v>
      </c>
      <c r="C928" s="2" t="s">
        <v>48</v>
      </c>
      <c r="D928" s="107">
        <v>41487</v>
      </c>
      <c r="E928" s="2">
        <v>8</v>
      </c>
      <c r="F928" s="2" t="s">
        <v>50</v>
      </c>
      <c r="G928" s="2" t="s">
        <v>61</v>
      </c>
      <c r="H928" s="2" t="s">
        <v>62</v>
      </c>
      <c r="I928" s="2" t="s">
        <v>43</v>
      </c>
      <c r="J928" s="111">
        <v>2455342.9186057192</v>
      </c>
      <c r="K928" s="109"/>
    </row>
    <row r="929" spans="1:11">
      <c r="A929" s="2" t="s">
        <v>63</v>
      </c>
      <c r="B929" s="2" t="s">
        <v>49</v>
      </c>
      <c r="C929" s="2" t="s">
        <v>48</v>
      </c>
      <c r="D929" s="107">
        <v>41518</v>
      </c>
      <c r="E929" s="2">
        <v>9</v>
      </c>
      <c r="F929" s="2" t="s">
        <v>50</v>
      </c>
      <c r="G929" s="2" t="s">
        <v>61</v>
      </c>
      <c r="H929" s="2" t="s">
        <v>62</v>
      </c>
      <c r="I929" s="2" t="s">
        <v>43</v>
      </c>
      <c r="J929" s="111">
        <v>3390820.7358167996</v>
      </c>
      <c r="K929" s="109"/>
    </row>
    <row r="930" spans="1:11">
      <c r="A930" s="2" t="s">
        <v>63</v>
      </c>
      <c r="B930" s="2" t="s">
        <v>49</v>
      </c>
      <c r="C930" s="2" t="s">
        <v>48</v>
      </c>
      <c r="D930" s="107">
        <v>41548</v>
      </c>
      <c r="E930" s="2">
        <v>10</v>
      </c>
      <c r="F930" s="2" t="s">
        <v>50</v>
      </c>
      <c r="G930" s="2" t="s">
        <v>61</v>
      </c>
      <c r="H930" s="2" t="s">
        <v>62</v>
      </c>
      <c r="I930" s="2" t="s">
        <v>43</v>
      </c>
      <c r="J930" s="111">
        <v>2725135.5537314997</v>
      </c>
      <c r="K930" s="109"/>
    </row>
    <row r="931" spans="1:11">
      <c r="A931" s="2" t="s">
        <v>63</v>
      </c>
      <c r="B931" s="2" t="s">
        <v>49</v>
      </c>
      <c r="C931" s="2" t="s">
        <v>48</v>
      </c>
      <c r="D931" s="107">
        <v>41579</v>
      </c>
      <c r="E931" s="2">
        <v>11</v>
      </c>
      <c r="F931" s="2" t="s">
        <v>50</v>
      </c>
      <c r="G931" s="2" t="s">
        <v>61</v>
      </c>
      <c r="H931" s="2" t="s">
        <v>62</v>
      </c>
      <c r="I931" s="2" t="s">
        <v>43</v>
      </c>
      <c r="J931" s="111">
        <v>2517178.5408305251</v>
      </c>
      <c r="K931" s="109"/>
    </row>
    <row r="932" spans="1:11">
      <c r="A932" s="2" t="s">
        <v>63</v>
      </c>
      <c r="B932" s="2" t="s">
        <v>49</v>
      </c>
      <c r="C932" s="2" t="s">
        <v>48</v>
      </c>
      <c r="D932" s="107">
        <v>41609</v>
      </c>
      <c r="E932" s="2">
        <v>12</v>
      </c>
      <c r="F932" s="2" t="s">
        <v>50</v>
      </c>
      <c r="G932" s="2" t="s">
        <v>61</v>
      </c>
      <c r="H932" s="2" t="s">
        <v>62</v>
      </c>
      <c r="I932" s="2" t="s">
        <v>43</v>
      </c>
      <c r="J932" s="111">
        <v>1767206.136907575</v>
      </c>
      <c r="K932" s="109"/>
    </row>
    <row r="933" spans="1:11">
      <c r="A933" s="2" t="s">
        <v>63</v>
      </c>
      <c r="B933" s="2" t="s">
        <v>49</v>
      </c>
      <c r="C933" s="2" t="s">
        <v>48</v>
      </c>
      <c r="D933" s="107">
        <v>41640</v>
      </c>
      <c r="E933" s="2">
        <v>1</v>
      </c>
      <c r="F933" s="2" t="s">
        <v>50</v>
      </c>
      <c r="G933" s="2" t="s">
        <v>61</v>
      </c>
      <c r="H933" s="2" t="s">
        <v>62</v>
      </c>
      <c r="I933" s="2" t="s">
        <v>43</v>
      </c>
      <c r="J933" s="111">
        <v>1961436.6334718997</v>
      </c>
      <c r="K933" s="109"/>
    </row>
    <row r="934" spans="1:11">
      <c r="A934" s="2" t="s">
        <v>63</v>
      </c>
      <c r="B934" s="2" t="s">
        <v>49</v>
      </c>
      <c r="C934" s="2" t="s">
        <v>48</v>
      </c>
      <c r="D934" s="107">
        <v>41671</v>
      </c>
      <c r="E934" s="2">
        <v>2</v>
      </c>
      <c r="F934" s="2" t="s">
        <v>50</v>
      </c>
      <c r="G934" s="2" t="s">
        <v>61</v>
      </c>
      <c r="H934" s="2" t="s">
        <v>62</v>
      </c>
      <c r="I934" s="2" t="s">
        <v>43</v>
      </c>
      <c r="J934" s="111">
        <v>1593530.5935860998</v>
      </c>
      <c r="K934" s="109"/>
    </row>
    <row r="935" spans="1:11">
      <c r="A935" s="2" t="s">
        <v>63</v>
      </c>
      <c r="B935" s="2" t="s">
        <v>49</v>
      </c>
      <c r="C935" s="2" t="s">
        <v>48</v>
      </c>
      <c r="D935" s="107">
        <v>41699</v>
      </c>
      <c r="E935" s="2">
        <v>3</v>
      </c>
      <c r="F935" s="2" t="s">
        <v>50</v>
      </c>
      <c r="G935" s="2" t="s">
        <v>61</v>
      </c>
      <c r="H935" s="2" t="s">
        <v>62</v>
      </c>
      <c r="I935" s="2" t="s">
        <v>43</v>
      </c>
      <c r="J935" s="111">
        <v>2258113.7891461495</v>
      </c>
      <c r="K935" s="109"/>
    </row>
    <row r="936" spans="1:11">
      <c r="A936" s="2" t="s">
        <v>63</v>
      </c>
      <c r="B936" s="2" t="s">
        <v>49</v>
      </c>
      <c r="C936" s="2" t="s">
        <v>48</v>
      </c>
      <c r="D936" s="107">
        <v>41730</v>
      </c>
      <c r="E936" s="2">
        <v>4</v>
      </c>
      <c r="F936" s="2" t="s">
        <v>50</v>
      </c>
      <c r="G936" s="2" t="s">
        <v>61</v>
      </c>
      <c r="H936" s="2" t="s">
        <v>62</v>
      </c>
      <c r="I936" s="2" t="s">
        <v>43</v>
      </c>
      <c r="J936" s="111">
        <v>1190031.30652068</v>
      </c>
      <c r="K936" s="109"/>
    </row>
    <row r="937" spans="1:11">
      <c r="A937" s="2" t="s">
        <v>63</v>
      </c>
      <c r="B937" s="2" t="s">
        <v>49</v>
      </c>
      <c r="C937" s="2" t="s">
        <v>48</v>
      </c>
      <c r="D937" s="107">
        <v>41760</v>
      </c>
      <c r="E937" s="2">
        <v>5</v>
      </c>
      <c r="F937" s="2" t="s">
        <v>50</v>
      </c>
      <c r="G937" s="2" t="s">
        <v>61</v>
      </c>
      <c r="H937" s="2" t="s">
        <v>62</v>
      </c>
      <c r="I937" s="2" t="s">
        <v>43</v>
      </c>
      <c r="J937" s="111">
        <v>1572119.1696365993</v>
      </c>
      <c r="K937" s="109"/>
    </row>
    <row r="938" spans="1:11">
      <c r="A938" s="2" t="s">
        <v>63</v>
      </c>
      <c r="B938" s="2" t="s">
        <v>49</v>
      </c>
      <c r="C938" s="2" t="s">
        <v>48</v>
      </c>
      <c r="D938" s="107">
        <v>41791</v>
      </c>
      <c r="E938" s="2">
        <v>6</v>
      </c>
      <c r="F938" s="2" t="s">
        <v>50</v>
      </c>
      <c r="G938" s="2" t="s">
        <v>61</v>
      </c>
      <c r="H938" s="2" t="s">
        <v>62</v>
      </c>
      <c r="I938" s="2" t="s">
        <v>43</v>
      </c>
      <c r="J938" s="111">
        <v>2829210.9406183348</v>
      </c>
      <c r="K938" s="109"/>
    </row>
    <row r="939" spans="1:11">
      <c r="A939" s="2" t="s">
        <v>64</v>
      </c>
      <c r="B939" s="2" t="s">
        <v>65</v>
      </c>
      <c r="C939" s="2" t="s">
        <v>39</v>
      </c>
      <c r="D939" s="107">
        <v>41456</v>
      </c>
      <c r="E939" s="2">
        <v>6</v>
      </c>
      <c r="F939" s="2" t="s">
        <v>65</v>
      </c>
      <c r="G939" s="2" t="s">
        <v>65</v>
      </c>
      <c r="H939" s="2" t="s">
        <v>65</v>
      </c>
      <c r="I939" s="2" t="s">
        <v>66</v>
      </c>
      <c r="J939" s="9">
        <v>181.933291</v>
      </c>
    </row>
    <row r="940" spans="1:11">
      <c r="A940" s="2" t="s">
        <v>64</v>
      </c>
      <c r="B940" s="2" t="s">
        <v>65</v>
      </c>
      <c r="C940" s="2" t="s">
        <v>39</v>
      </c>
      <c r="D940" s="107">
        <v>41487</v>
      </c>
      <c r="E940" s="2">
        <v>6</v>
      </c>
      <c r="F940" s="2" t="s">
        <v>65</v>
      </c>
      <c r="G940" s="2" t="s">
        <v>65</v>
      </c>
      <c r="H940" s="2" t="s">
        <v>65</v>
      </c>
      <c r="I940" s="2" t="s">
        <v>66</v>
      </c>
      <c r="J940" s="10">
        <v>187.44394299999999</v>
      </c>
    </row>
    <row r="941" spans="1:11">
      <c r="A941" s="2" t="s">
        <v>64</v>
      </c>
      <c r="B941" s="2" t="s">
        <v>65</v>
      </c>
      <c r="C941" s="2" t="s">
        <v>39</v>
      </c>
      <c r="D941" s="107">
        <v>41518</v>
      </c>
      <c r="E941" s="2">
        <v>6</v>
      </c>
      <c r="F941" s="2" t="s">
        <v>65</v>
      </c>
      <c r="G941" s="2" t="s">
        <v>65</v>
      </c>
      <c r="H941" s="2" t="s">
        <v>65</v>
      </c>
      <c r="I941" s="2" t="s">
        <v>66</v>
      </c>
      <c r="J941" s="10">
        <v>184.77365699999999</v>
      </c>
    </row>
    <row r="942" spans="1:11">
      <c r="A942" s="2" t="s">
        <v>64</v>
      </c>
      <c r="B942" s="2" t="s">
        <v>65</v>
      </c>
      <c r="C942" s="2" t="s">
        <v>39</v>
      </c>
      <c r="D942" s="107">
        <v>41548</v>
      </c>
      <c r="E942" s="2">
        <v>6</v>
      </c>
      <c r="F942" s="2" t="s">
        <v>65</v>
      </c>
      <c r="G942" s="2" t="s">
        <v>65</v>
      </c>
      <c r="H942" s="2" t="s">
        <v>65</v>
      </c>
      <c r="I942" s="2" t="s">
        <v>66</v>
      </c>
      <c r="J942" s="10">
        <v>191.54109299999999</v>
      </c>
    </row>
    <row r="943" spans="1:11">
      <c r="A943" s="2" t="s">
        <v>64</v>
      </c>
      <c r="B943" s="2" t="s">
        <v>65</v>
      </c>
      <c r="C943" s="2" t="s">
        <v>39</v>
      </c>
      <c r="D943" s="107">
        <v>41579</v>
      </c>
      <c r="E943" s="2">
        <v>6</v>
      </c>
      <c r="F943" s="2" t="s">
        <v>65</v>
      </c>
      <c r="G943" s="2" t="s">
        <v>65</v>
      </c>
      <c r="H943" s="2" t="s">
        <v>65</v>
      </c>
      <c r="I943" s="2" t="s">
        <v>66</v>
      </c>
      <c r="J943" s="10">
        <v>98.096062000000003</v>
      </c>
    </row>
    <row r="944" spans="1:11">
      <c r="A944" s="2" t="s">
        <v>64</v>
      </c>
      <c r="B944" s="2" t="s">
        <v>65</v>
      </c>
      <c r="C944" s="2" t="s">
        <v>39</v>
      </c>
      <c r="D944" s="107">
        <v>41609</v>
      </c>
      <c r="E944" s="2">
        <v>6</v>
      </c>
      <c r="F944" s="2" t="s">
        <v>65</v>
      </c>
      <c r="G944" s="2" t="s">
        <v>65</v>
      </c>
      <c r="H944" s="2" t="s">
        <v>65</v>
      </c>
      <c r="I944" s="2" t="s">
        <v>66</v>
      </c>
      <c r="J944" s="10">
        <v>185.30685299999999</v>
      </c>
    </row>
    <row r="945" spans="1:10">
      <c r="A945" s="2" t="s">
        <v>64</v>
      </c>
      <c r="B945" s="2" t="s">
        <v>65</v>
      </c>
      <c r="C945" s="2" t="s">
        <v>39</v>
      </c>
      <c r="D945" s="107">
        <v>41640</v>
      </c>
      <c r="E945" s="2">
        <v>6</v>
      </c>
      <c r="F945" s="2" t="s">
        <v>65</v>
      </c>
      <c r="G945" s="2" t="s">
        <v>65</v>
      </c>
      <c r="H945" s="2" t="s">
        <v>65</v>
      </c>
      <c r="I945" s="2" t="s">
        <v>66</v>
      </c>
      <c r="J945" s="10">
        <v>186.90143900000001</v>
      </c>
    </row>
    <row r="946" spans="1:10">
      <c r="A946" s="2" t="s">
        <v>64</v>
      </c>
      <c r="B946" s="2" t="s">
        <v>65</v>
      </c>
      <c r="C946" s="2" t="s">
        <v>39</v>
      </c>
      <c r="D946" s="107">
        <v>41671</v>
      </c>
      <c r="E946" s="2">
        <v>6</v>
      </c>
      <c r="F946" s="2" t="s">
        <v>65</v>
      </c>
      <c r="G946" s="2" t="s">
        <v>65</v>
      </c>
      <c r="H946" s="2" t="s">
        <v>65</v>
      </c>
      <c r="I946" s="2" t="s">
        <v>66</v>
      </c>
      <c r="J946" s="10">
        <v>158.58676500000001</v>
      </c>
    </row>
    <row r="947" spans="1:10">
      <c r="A947" s="2" t="s">
        <v>64</v>
      </c>
      <c r="B947" s="2" t="s">
        <v>65</v>
      </c>
      <c r="C947" s="2" t="s">
        <v>39</v>
      </c>
      <c r="D947" s="107">
        <v>41699</v>
      </c>
      <c r="E947" s="2">
        <v>6</v>
      </c>
      <c r="F947" s="2" t="s">
        <v>65</v>
      </c>
      <c r="G947" s="2" t="s">
        <v>65</v>
      </c>
      <c r="H947" s="2" t="s">
        <v>65</v>
      </c>
      <c r="I947" s="2" t="s">
        <v>66</v>
      </c>
      <c r="J947" s="10">
        <v>191.40367599999999</v>
      </c>
    </row>
    <row r="948" spans="1:10">
      <c r="A948" s="2" t="s">
        <v>64</v>
      </c>
      <c r="B948" s="2" t="s">
        <v>65</v>
      </c>
      <c r="C948" s="2" t="s">
        <v>39</v>
      </c>
      <c r="D948" s="107">
        <v>41730</v>
      </c>
      <c r="E948" s="2">
        <v>6</v>
      </c>
      <c r="F948" s="2" t="s">
        <v>65</v>
      </c>
      <c r="G948" s="2" t="s">
        <v>65</v>
      </c>
      <c r="H948" s="2" t="s">
        <v>65</v>
      </c>
      <c r="I948" s="2" t="s">
        <v>66</v>
      </c>
      <c r="J948" s="10">
        <v>171.057864</v>
      </c>
    </row>
    <row r="949" spans="1:10">
      <c r="A949" s="2" t="s">
        <v>64</v>
      </c>
      <c r="B949" s="2" t="s">
        <v>65</v>
      </c>
      <c r="C949" s="2" t="s">
        <v>39</v>
      </c>
      <c r="D949" s="107">
        <v>41760</v>
      </c>
      <c r="E949" s="2">
        <v>6</v>
      </c>
      <c r="F949" s="2" t="s">
        <v>65</v>
      </c>
      <c r="G949" s="2" t="s">
        <v>65</v>
      </c>
      <c r="H949" s="2" t="s">
        <v>65</v>
      </c>
      <c r="I949" s="2" t="s">
        <v>66</v>
      </c>
      <c r="J949" s="10">
        <v>169.28699900000001</v>
      </c>
    </row>
    <row r="950" spans="1:10">
      <c r="A950" s="2" t="s">
        <v>64</v>
      </c>
      <c r="B950" s="2" t="s">
        <v>65</v>
      </c>
      <c r="C950" s="2" t="s">
        <v>39</v>
      </c>
      <c r="D950" s="107">
        <v>41791</v>
      </c>
      <c r="E950" s="2">
        <v>6</v>
      </c>
      <c r="F950" s="2" t="s">
        <v>65</v>
      </c>
      <c r="G950" s="2" t="s">
        <v>65</v>
      </c>
      <c r="H950" s="2" t="s">
        <v>65</v>
      </c>
      <c r="I950" s="2" t="s">
        <v>66</v>
      </c>
      <c r="J950" s="10">
        <v>142.50871699999999</v>
      </c>
    </row>
    <row r="951" spans="1:10">
      <c r="A951" s="2" t="s">
        <v>64</v>
      </c>
      <c r="B951" s="2" t="s">
        <v>65</v>
      </c>
      <c r="C951" s="2" t="s">
        <v>47</v>
      </c>
      <c r="D951" s="107">
        <v>41456</v>
      </c>
      <c r="E951" s="2">
        <v>6</v>
      </c>
      <c r="F951" s="2" t="s">
        <v>65</v>
      </c>
      <c r="G951" s="2" t="s">
        <v>65</v>
      </c>
      <c r="H951" s="2" t="s">
        <v>65</v>
      </c>
      <c r="I951" s="2" t="s">
        <v>66</v>
      </c>
      <c r="J951" s="9">
        <v>214.968999</v>
      </c>
    </row>
    <row r="952" spans="1:10">
      <c r="A952" s="2" t="s">
        <v>64</v>
      </c>
      <c r="B952" s="2" t="s">
        <v>65</v>
      </c>
      <c r="C952" s="2" t="s">
        <v>47</v>
      </c>
      <c r="D952" s="107">
        <v>41487</v>
      </c>
      <c r="E952" s="2">
        <v>6</v>
      </c>
      <c r="F952" s="2" t="s">
        <v>65</v>
      </c>
      <c r="G952" s="2" t="s">
        <v>65</v>
      </c>
      <c r="H952" s="2" t="s">
        <v>65</v>
      </c>
      <c r="I952" s="2" t="s">
        <v>66</v>
      </c>
      <c r="J952" s="9">
        <v>228.199051</v>
      </c>
    </row>
    <row r="953" spans="1:10">
      <c r="A953" s="2" t="s">
        <v>64</v>
      </c>
      <c r="B953" s="2" t="s">
        <v>65</v>
      </c>
      <c r="C953" s="2" t="s">
        <v>47</v>
      </c>
      <c r="D953" s="107">
        <v>41518</v>
      </c>
      <c r="E953" s="2">
        <v>6</v>
      </c>
      <c r="F953" s="2" t="s">
        <v>65</v>
      </c>
      <c r="G953" s="2" t="s">
        <v>65</v>
      </c>
      <c r="H953" s="2" t="s">
        <v>65</v>
      </c>
      <c r="I953" s="2" t="s">
        <v>66</v>
      </c>
      <c r="J953" s="9">
        <v>216.53646700000002</v>
      </c>
    </row>
    <row r="954" spans="1:10">
      <c r="A954" s="2" t="s">
        <v>64</v>
      </c>
      <c r="B954" s="2" t="s">
        <v>65</v>
      </c>
      <c r="C954" s="2" t="s">
        <v>47</v>
      </c>
      <c r="D954" s="107">
        <v>41548</v>
      </c>
      <c r="E954" s="2">
        <v>6</v>
      </c>
      <c r="F954" s="2" t="s">
        <v>65</v>
      </c>
      <c r="G954" s="2" t="s">
        <v>65</v>
      </c>
      <c r="H954" s="2" t="s">
        <v>65</v>
      </c>
      <c r="I954" s="2" t="s">
        <v>66</v>
      </c>
      <c r="J954" s="9">
        <v>236.760276</v>
      </c>
    </row>
    <row r="955" spans="1:10">
      <c r="A955" s="2" t="s">
        <v>64</v>
      </c>
      <c r="B955" s="2" t="s">
        <v>65</v>
      </c>
      <c r="C955" s="2" t="s">
        <v>47</v>
      </c>
      <c r="D955" s="107">
        <v>41579</v>
      </c>
      <c r="E955" s="2">
        <v>6</v>
      </c>
      <c r="F955" s="2" t="s">
        <v>65</v>
      </c>
      <c r="G955" s="2" t="s">
        <v>65</v>
      </c>
      <c r="H955" s="2" t="s">
        <v>65</v>
      </c>
      <c r="I955" s="2" t="s">
        <v>66</v>
      </c>
      <c r="J955" s="9">
        <v>232.052864</v>
      </c>
    </row>
    <row r="956" spans="1:10">
      <c r="A956" s="2" t="s">
        <v>64</v>
      </c>
      <c r="B956" s="2" t="s">
        <v>65</v>
      </c>
      <c r="C956" s="2" t="s">
        <v>47</v>
      </c>
      <c r="D956" s="107">
        <v>41609</v>
      </c>
      <c r="E956" s="2">
        <v>6</v>
      </c>
      <c r="F956" s="2" t="s">
        <v>65</v>
      </c>
      <c r="G956" s="2" t="s">
        <v>65</v>
      </c>
      <c r="H956" s="2" t="s">
        <v>65</v>
      </c>
      <c r="I956" s="2" t="s">
        <v>66</v>
      </c>
      <c r="J956" s="9">
        <v>240.21016</v>
      </c>
    </row>
    <row r="957" spans="1:10">
      <c r="A957" s="2" t="s">
        <v>64</v>
      </c>
      <c r="B957" s="2" t="s">
        <v>65</v>
      </c>
      <c r="C957" s="2" t="s">
        <v>47</v>
      </c>
      <c r="D957" s="107">
        <v>41640</v>
      </c>
      <c r="E957" s="2">
        <v>6</v>
      </c>
      <c r="F957" s="2" t="s">
        <v>65</v>
      </c>
      <c r="G957" s="2" t="s">
        <v>65</v>
      </c>
      <c r="H957" s="2" t="s">
        <v>65</v>
      </c>
      <c r="I957" s="2" t="s">
        <v>66</v>
      </c>
      <c r="J957" s="9">
        <v>288.160549</v>
      </c>
    </row>
    <row r="958" spans="1:10">
      <c r="A958" s="2" t="s">
        <v>64</v>
      </c>
      <c r="B958" s="2" t="s">
        <v>65</v>
      </c>
      <c r="C958" s="2" t="s">
        <v>47</v>
      </c>
      <c r="D958" s="107">
        <v>41671</v>
      </c>
      <c r="E958" s="2">
        <v>6</v>
      </c>
      <c r="F958" s="2" t="s">
        <v>65</v>
      </c>
      <c r="G958" s="2" t="s">
        <v>65</v>
      </c>
      <c r="H958" s="2" t="s">
        <v>65</v>
      </c>
      <c r="I958" s="2" t="s">
        <v>66</v>
      </c>
      <c r="J958" s="9">
        <v>306.884524</v>
      </c>
    </row>
    <row r="959" spans="1:10">
      <c r="A959" s="2" t="s">
        <v>64</v>
      </c>
      <c r="B959" s="2" t="s">
        <v>65</v>
      </c>
      <c r="C959" s="2" t="s">
        <v>47</v>
      </c>
      <c r="D959" s="107">
        <v>41699</v>
      </c>
      <c r="E959" s="2">
        <v>6</v>
      </c>
      <c r="F959" s="2" t="s">
        <v>65</v>
      </c>
      <c r="G959" s="2" t="s">
        <v>65</v>
      </c>
      <c r="H959" s="2" t="s">
        <v>65</v>
      </c>
      <c r="I959" s="2" t="s">
        <v>66</v>
      </c>
      <c r="J959" s="9">
        <v>367.65100600000005</v>
      </c>
    </row>
    <row r="960" spans="1:10">
      <c r="A960" s="2" t="s">
        <v>64</v>
      </c>
      <c r="B960" s="2" t="s">
        <v>65</v>
      </c>
      <c r="C960" s="2" t="s">
        <v>47</v>
      </c>
      <c r="D960" s="107">
        <v>41730</v>
      </c>
      <c r="E960" s="2">
        <v>6</v>
      </c>
      <c r="F960" s="2" t="s">
        <v>65</v>
      </c>
      <c r="G960" s="2" t="s">
        <v>65</v>
      </c>
      <c r="H960" s="2" t="s">
        <v>65</v>
      </c>
      <c r="I960" s="2" t="s">
        <v>66</v>
      </c>
      <c r="J960" s="9">
        <v>351.99016599999999</v>
      </c>
    </row>
    <row r="961" spans="1:10">
      <c r="A961" s="2" t="s">
        <v>64</v>
      </c>
      <c r="B961" s="2" t="s">
        <v>65</v>
      </c>
      <c r="C961" s="2" t="s">
        <v>47</v>
      </c>
      <c r="D961" s="107">
        <v>41760</v>
      </c>
      <c r="E961" s="2">
        <v>6</v>
      </c>
      <c r="F961" s="2" t="s">
        <v>65</v>
      </c>
      <c r="G961" s="2" t="s">
        <v>65</v>
      </c>
      <c r="H961" s="2" t="s">
        <v>65</v>
      </c>
      <c r="I961" s="2" t="s">
        <v>66</v>
      </c>
      <c r="J961" s="9">
        <v>362.822</v>
      </c>
    </row>
    <row r="962" spans="1:10">
      <c r="A962" s="2" t="s">
        <v>64</v>
      </c>
      <c r="B962" s="2" t="s">
        <v>65</v>
      </c>
      <c r="C962" s="2" t="s">
        <v>47</v>
      </c>
      <c r="D962" s="107">
        <v>41791</v>
      </c>
      <c r="E962" s="2">
        <v>6</v>
      </c>
      <c r="F962" s="2" t="s">
        <v>65</v>
      </c>
      <c r="G962" s="2" t="s">
        <v>65</v>
      </c>
      <c r="H962" s="2" t="s">
        <v>65</v>
      </c>
      <c r="I962" s="2" t="s">
        <v>66</v>
      </c>
      <c r="J962" s="9">
        <v>260.31229999999999</v>
      </c>
    </row>
    <row r="963" spans="1:10">
      <c r="A963" s="2" t="s">
        <v>64</v>
      </c>
      <c r="B963" s="2" t="s">
        <v>65</v>
      </c>
      <c r="C963" s="2" t="s">
        <v>48</v>
      </c>
      <c r="D963" s="107">
        <v>41456</v>
      </c>
      <c r="E963" s="2">
        <v>6</v>
      </c>
      <c r="F963" s="2" t="s">
        <v>65</v>
      </c>
      <c r="G963" s="2" t="s">
        <v>65</v>
      </c>
      <c r="H963" s="2" t="s">
        <v>65</v>
      </c>
      <c r="I963" s="2" t="s">
        <v>66</v>
      </c>
      <c r="J963" s="11">
        <v>250.24199099999998</v>
      </c>
    </row>
    <row r="964" spans="1:10">
      <c r="A964" s="2" t="s">
        <v>64</v>
      </c>
      <c r="B964" s="2" t="s">
        <v>65</v>
      </c>
      <c r="C964" s="2" t="s">
        <v>48</v>
      </c>
      <c r="D964" s="107">
        <v>41487</v>
      </c>
      <c r="E964" s="2">
        <v>6</v>
      </c>
      <c r="F964" s="2" t="s">
        <v>65</v>
      </c>
      <c r="G964" s="2" t="s">
        <v>65</v>
      </c>
      <c r="H964" s="2" t="s">
        <v>65</v>
      </c>
      <c r="I964" s="2" t="s">
        <v>66</v>
      </c>
      <c r="J964" s="12">
        <v>206.740703</v>
      </c>
    </row>
    <row r="965" spans="1:10">
      <c r="A965" s="2" t="s">
        <v>64</v>
      </c>
      <c r="B965" s="2" t="s">
        <v>65</v>
      </c>
      <c r="C965" s="2" t="s">
        <v>48</v>
      </c>
      <c r="D965" s="107">
        <v>41518</v>
      </c>
      <c r="E965" s="2">
        <v>6</v>
      </c>
      <c r="F965" s="2" t="s">
        <v>65</v>
      </c>
      <c r="G965" s="2" t="s">
        <v>65</v>
      </c>
      <c r="H965" s="2" t="s">
        <v>65</v>
      </c>
      <c r="I965" s="2" t="s">
        <v>66</v>
      </c>
      <c r="J965" s="12">
        <v>201.23546099999996</v>
      </c>
    </row>
    <row r="966" spans="1:10">
      <c r="A966" s="2" t="s">
        <v>64</v>
      </c>
      <c r="B966" s="2" t="s">
        <v>65</v>
      </c>
      <c r="C966" s="2" t="s">
        <v>48</v>
      </c>
      <c r="D966" s="107">
        <v>41548</v>
      </c>
      <c r="E966" s="2">
        <v>6</v>
      </c>
      <c r="F966" s="2" t="s">
        <v>65</v>
      </c>
      <c r="G966" s="2" t="s">
        <v>65</v>
      </c>
      <c r="H966" s="2" t="s">
        <v>65</v>
      </c>
      <c r="I966" s="2" t="s">
        <v>66</v>
      </c>
      <c r="J966" s="12">
        <v>174.36956599999999</v>
      </c>
    </row>
    <row r="967" spans="1:10">
      <c r="A967" s="2" t="s">
        <v>64</v>
      </c>
      <c r="B967" s="2" t="s">
        <v>65</v>
      </c>
      <c r="C967" s="2" t="s">
        <v>48</v>
      </c>
      <c r="D967" s="107">
        <v>41579</v>
      </c>
      <c r="E967" s="2">
        <v>6</v>
      </c>
      <c r="F967" s="2" t="s">
        <v>65</v>
      </c>
      <c r="G967" s="2" t="s">
        <v>65</v>
      </c>
      <c r="H967" s="2" t="s">
        <v>65</v>
      </c>
      <c r="I967" s="2" t="s">
        <v>66</v>
      </c>
      <c r="J967" s="12">
        <v>204.09105</v>
      </c>
    </row>
    <row r="968" spans="1:10">
      <c r="A968" s="2" t="s">
        <v>64</v>
      </c>
      <c r="B968" s="2" t="s">
        <v>65</v>
      </c>
      <c r="C968" s="2" t="s">
        <v>48</v>
      </c>
      <c r="D968" s="107">
        <v>41609</v>
      </c>
      <c r="E968" s="2">
        <v>6</v>
      </c>
      <c r="F968" s="2" t="s">
        <v>65</v>
      </c>
      <c r="G968" s="2" t="s">
        <v>65</v>
      </c>
      <c r="H968" s="2" t="s">
        <v>65</v>
      </c>
      <c r="I968" s="2" t="s">
        <v>66</v>
      </c>
      <c r="J968" s="12">
        <v>146.35666599999999</v>
      </c>
    </row>
    <row r="969" spans="1:10">
      <c r="A969" s="2" t="s">
        <v>64</v>
      </c>
      <c r="B969" s="2" t="s">
        <v>65</v>
      </c>
      <c r="C969" s="2" t="s">
        <v>48</v>
      </c>
      <c r="D969" s="107">
        <v>41640</v>
      </c>
      <c r="E969" s="2">
        <v>6</v>
      </c>
      <c r="F969" s="2" t="s">
        <v>65</v>
      </c>
      <c r="G969" s="2" t="s">
        <v>65</v>
      </c>
      <c r="H969" s="2" t="s">
        <v>65</v>
      </c>
      <c r="I969" s="2" t="s">
        <v>66</v>
      </c>
      <c r="J969" s="12">
        <v>204.20249700000002</v>
      </c>
    </row>
    <row r="970" spans="1:10">
      <c r="A970" s="2" t="s">
        <v>64</v>
      </c>
      <c r="B970" s="2" t="s">
        <v>65</v>
      </c>
      <c r="C970" s="2" t="s">
        <v>48</v>
      </c>
      <c r="D970" s="107">
        <v>41671</v>
      </c>
      <c r="E970" s="2">
        <v>6</v>
      </c>
      <c r="F970" s="2" t="s">
        <v>65</v>
      </c>
      <c r="G970" s="2" t="s">
        <v>65</v>
      </c>
      <c r="H970" s="2" t="s">
        <v>65</v>
      </c>
      <c r="I970" s="2" t="s">
        <v>66</v>
      </c>
      <c r="J970" s="12">
        <v>217.43019900000002</v>
      </c>
    </row>
    <row r="971" spans="1:10">
      <c r="A971" s="2" t="s">
        <v>64</v>
      </c>
      <c r="B971" s="2" t="s">
        <v>65</v>
      </c>
      <c r="C971" s="2" t="s">
        <v>48</v>
      </c>
      <c r="D971" s="107">
        <v>41699</v>
      </c>
      <c r="E971" s="2">
        <v>6</v>
      </c>
      <c r="F971" s="2" t="s">
        <v>65</v>
      </c>
      <c r="G971" s="2" t="s">
        <v>65</v>
      </c>
      <c r="H971" s="2" t="s">
        <v>65</v>
      </c>
      <c r="I971" s="2" t="s">
        <v>66</v>
      </c>
      <c r="J971" s="12">
        <v>230.98220000000001</v>
      </c>
    </row>
    <row r="972" spans="1:10">
      <c r="A972" s="2" t="s">
        <v>64</v>
      </c>
      <c r="B972" s="2" t="s">
        <v>65</v>
      </c>
      <c r="C972" s="2" t="s">
        <v>48</v>
      </c>
      <c r="D972" s="107">
        <v>41730</v>
      </c>
      <c r="E972" s="2">
        <v>6</v>
      </c>
      <c r="F972" s="2" t="s">
        <v>65</v>
      </c>
      <c r="G972" s="2" t="s">
        <v>65</v>
      </c>
      <c r="H972" s="2" t="s">
        <v>65</v>
      </c>
      <c r="I972" s="2" t="s">
        <v>66</v>
      </c>
      <c r="J972" s="12">
        <v>236.441136</v>
      </c>
    </row>
    <row r="973" spans="1:10">
      <c r="A973" s="2" t="s">
        <v>64</v>
      </c>
      <c r="B973" s="2" t="s">
        <v>65</v>
      </c>
      <c r="C973" s="2" t="s">
        <v>48</v>
      </c>
      <c r="D973" s="107">
        <v>41760</v>
      </c>
      <c r="E973" s="2">
        <v>6</v>
      </c>
      <c r="F973" s="2" t="s">
        <v>65</v>
      </c>
      <c r="G973" s="2" t="s">
        <v>65</v>
      </c>
      <c r="H973" s="2" t="s">
        <v>65</v>
      </c>
      <c r="I973" s="2" t="s">
        <v>66</v>
      </c>
      <c r="J973" s="12">
        <v>241.40736899999999</v>
      </c>
    </row>
    <row r="974" spans="1:10">
      <c r="A974" s="2" t="s">
        <v>64</v>
      </c>
      <c r="B974" s="2" t="s">
        <v>65</v>
      </c>
      <c r="C974" s="2" t="s">
        <v>48</v>
      </c>
      <c r="D974" s="107">
        <v>41791</v>
      </c>
      <c r="E974" s="2">
        <v>6</v>
      </c>
      <c r="F974" s="2" t="s">
        <v>65</v>
      </c>
      <c r="G974" s="2" t="s">
        <v>65</v>
      </c>
      <c r="H974" s="2" t="s">
        <v>65</v>
      </c>
      <c r="I974" s="2" t="s">
        <v>66</v>
      </c>
      <c r="J974" s="12">
        <v>220.380334</v>
      </c>
    </row>
    <row r="975" spans="1:10">
      <c r="A975" t="s">
        <v>67</v>
      </c>
      <c r="B975" t="s">
        <v>65</v>
      </c>
      <c r="C975" t="s">
        <v>39</v>
      </c>
      <c r="D975" s="113">
        <v>41456</v>
      </c>
      <c r="E975">
        <v>6</v>
      </c>
      <c r="F975" t="s">
        <v>65</v>
      </c>
      <c r="G975" t="s">
        <v>65</v>
      </c>
      <c r="H975" t="s">
        <v>65</v>
      </c>
      <c r="I975" s="2" t="s">
        <v>66</v>
      </c>
      <c r="J975" s="9">
        <v>171.933291</v>
      </c>
    </row>
    <row r="976" spans="1:10">
      <c r="A976" t="s">
        <v>67</v>
      </c>
      <c r="B976" t="s">
        <v>65</v>
      </c>
      <c r="C976" t="s">
        <v>39</v>
      </c>
      <c r="D976" s="113">
        <v>41487</v>
      </c>
      <c r="E976">
        <v>6</v>
      </c>
      <c r="F976" t="s">
        <v>65</v>
      </c>
      <c r="G976" t="s">
        <v>65</v>
      </c>
      <c r="H976" t="s">
        <v>65</v>
      </c>
      <c r="I976" s="2" t="s">
        <v>66</v>
      </c>
      <c r="J976" s="10">
        <v>185.44394299999999</v>
      </c>
    </row>
    <row r="977" spans="1:10">
      <c r="A977" t="s">
        <v>67</v>
      </c>
      <c r="B977" t="s">
        <v>65</v>
      </c>
      <c r="C977" t="s">
        <v>39</v>
      </c>
      <c r="D977" s="113">
        <v>41518</v>
      </c>
      <c r="E977">
        <v>6</v>
      </c>
      <c r="F977" t="s">
        <v>65</v>
      </c>
      <c r="G977" t="s">
        <v>65</v>
      </c>
      <c r="H977" t="s">
        <v>65</v>
      </c>
      <c r="I977" s="2" t="s">
        <v>66</v>
      </c>
      <c r="J977" s="10">
        <v>186.77365699999999</v>
      </c>
    </row>
    <row r="978" spans="1:10">
      <c r="A978" t="s">
        <v>67</v>
      </c>
      <c r="B978" t="s">
        <v>65</v>
      </c>
      <c r="C978" t="s">
        <v>39</v>
      </c>
      <c r="D978" s="113">
        <v>41548</v>
      </c>
      <c r="E978">
        <v>6</v>
      </c>
      <c r="F978" t="s">
        <v>65</v>
      </c>
      <c r="G978" t="s">
        <v>65</v>
      </c>
      <c r="H978" t="s">
        <v>65</v>
      </c>
      <c r="I978" s="2" t="s">
        <v>66</v>
      </c>
      <c r="J978" s="10">
        <v>190.54109299999999</v>
      </c>
    </row>
    <row r="979" spans="1:10">
      <c r="A979" t="s">
        <v>67</v>
      </c>
      <c r="B979" t="s">
        <v>65</v>
      </c>
      <c r="C979" t="s">
        <v>39</v>
      </c>
      <c r="D979" s="113">
        <v>41579</v>
      </c>
      <c r="E979">
        <v>6</v>
      </c>
      <c r="F979" t="s">
        <v>65</v>
      </c>
      <c r="G979" t="s">
        <v>65</v>
      </c>
      <c r="H979" t="s">
        <v>65</v>
      </c>
      <c r="I979" s="2" t="s">
        <v>66</v>
      </c>
      <c r="J979" s="10">
        <v>95.096062000000003</v>
      </c>
    </row>
    <row r="980" spans="1:10">
      <c r="A980" t="s">
        <v>67</v>
      </c>
      <c r="B980" t="s">
        <v>65</v>
      </c>
      <c r="C980" t="s">
        <v>39</v>
      </c>
      <c r="D980" s="113">
        <v>41609</v>
      </c>
      <c r="E980">
        <v>6</v>
      </c>
      <c r="F980" t="s">
        <v>65</v>
      </c>
      <c r="G980" t="s">
        <v>65</v>
      </c>
      <c r="H980" t="s">
        <v>65</v>
      </c>
      <c r="I980" s="2" t="s">
        <v>66</v>
      </c>
      <c r="J980" s="10">
        <v>184.30685299999999</v>
      </c>
    </row>
    <row r="981" spans="1:10">
      <c r="A981" t="s">
        <v>67</v>
      </c>
      <c r="B981" t="s">
        <v>65</v>
      </c>
      <c r="C981" t="s">
        <v>39</v>
      </c>
      <c r="D981" s="113">
        <v>41640</v>
      </c>
      <c r="E981">
        <v>6</v>
      </c>
      <c r="F981" t="s">
        <v>65</v>
      </c>
      <c r="G981" t="s">
        <v>65</v>
      </c>
      <c r="H981" t="s">
        <v>65</v>
      </c>
      <c r="I981" s="2" t="s">
        <v>66</v>
      </c>
      <c r="J981" s="10">
        <v>181.90143900000001</v>
      </c>
    </row>
    <row r="982" spans="1:10">
      <c r="A982" t="s">
        <v>67</v>
      </c>
      <c r="B982" t="s">
        <v>65</v>
      </c>
      <c r="C982" t="s">
        <v>39</v>
      </c>
      <c r="D982" s="113">
        <v>41671</v>
      </c>
      <c r="E982">
        <v>6</v>
      </c>
      <c r="F982" t="s">
        <v>65</v>
      </c>
      <c r="G982" t="s">
        <v>65</v>
      </c>
      <c r="H982" t="s">
        <v>65</v>
      </c>
      <c r="I982" s="2" t="s">
        <v>66</v>
      </c>
      <c r="J982" s="10">
        <v>149.58676500000001</v>
      </c>
    </row>
    <row r="983" spans="1:10">
      <c r="A983" t="s">
        <v>67</v>
      </c>
      <c r="B983" t="s">
        <v>65</v>
      </c>
      <c r="C983" t="s">
        <v>39</v>
      </c>
      <c r="D983" s="113">
        <v>41699</v>
      </c>
      <c r="E983">
        <v>6</v>
      </c>
      <c r="F983" t="s">
        <v>65</v>
      </c>
      <c r="G983" t="s">
        <v>65</v>
      </c>
      <c r="H983" t="s">
        <v>65</v>
      </c>
      <c r="I983" s="2" t="s">
        <v>66</v>
      </c>
      <c r="J983" s="10">
        <v>181.40367599999999</v>
      </c>
    </row>
    <row r="984" spans="1:10">
      <c r="A984" t="s">
        <v>67</v>
      </c>
      <c r="B984" t="s">
        <v>65</v>
      </c>
      <c r="C984" t="s">
        <v>39</v>
      </c>
      <c r="D984" s="113">
        <v>41730</v>
      </c>
      <c r="E984">
        <v>6</v>
      </c>
      <c r="F984" t="s">
        <v>65</v>
      </c>
      <c r="G984" t="s">
        <v>65</v>
      </c>
      <c r="H984" t="s">
        <v>65</v>
      </c>
      <c r="I984" s="2" t="s">
        <v>66</v>
      </c>
      <c r="J984" s="10">
        <v>171.057864</v>
      </c>
    </row>
    <row r="985" spans="1:10">
      <c r="A985" t="s">
        <v>67</v>
      </c>
      <c r="B985" t="s">
        <v>65</v>
      </c>
      <c r="C985" t="s">
        <v>39</v>
      </c>
      <c r="D985" s="113">
        <v>41760</v>
      </c>
      <c r="E985">
        <v>6</v>
      </c>
      <c r="F985" t="s">
        <v>65</v>
      </c>
      <c r="G985" t="s">
        <v>65</v>
      </c>
      <c r="H985" t="s">
        <v>65</v>
      </c>
      <c r="I985" s="2" t="s">
        <v>66</v>
      </c>
      <c r="J985" s="10">
        <v>165.28699900000001</v>
      </c>
    </row>
    <row r="986" spans="1:10">
      <c r="A986" t="s">
        <v>67</v>
      </c>
      <c r="B986" t="s">
        <v>65</v>
      </c>
      <c r="C986" t="s">
        <v>39</v>
      </c>
      <c r="D986" s="113">
        <v>41791</v>
      </c>
      <c r="E986">
        <v>6</v>
      </c>
      <c r="F986" t="s">
        <v>65</v>
      </c>
      <c r="G986" t="s">
        <v>65</v>
      </c>
      <c r="H986" t="s">
        <v>65</v>
      </c>
      <c r="I986" s="2" t="s">
        <v>66</v>
      </c>
      <c r="J986" s="10">
        <v>149.50871699999999</v>
      </c>
    </row>
    <row r="987" spans="1:10">
      <c r="A987" t="s">
        <v>67</v>
      </c>
      <c r="B987" t="s">
        <v>65</v>
      </c>
      <c r="C987" t="s">
        <v>47</v>
      </c>
      <c r="D987" s="113">
        <v>41456</v>
      </c>
      <c r="E987">
        <v>6</v>
      </c>
      <c r="F987" t="s">
        <v>65</v>
      </c>
      <c r="G987" t="s">
        <v>65</v>
      </c>
      <c r="H987" t="s">
        <v>65</v>
      </c>
      <c r="I987" s="2" t="s">
        <v>66</v>
      </c>
      <c r="J987" s="9">
        <v>211.968999</v>
      </c>
    </row>
    <row r="988" spans="1:10">
      <c r="A988" t="s">
        <v>67</v>
      </c>
      <c r="B988" t="s">
        <v>65</v>
      </c>
      <c r="C988" t="s">
        <v>47</v>
      </c>
      <c r="D988" s="113">
        <v>41487</v>
      </c>
      <c r="E988">
        <v>6</v>
      </c>
      <c r="F988" t="s">
        <v>65</v>
      </c>
      <c r="G988" t="s">
        <v>65</v>
      </c>
      <c r="H988" t="s">
        <v>65</v>
      </c>
      <c r="I988" s="2" t="s">
        <v>66</v>
      </c>
      <c r="J988" s="9">
        <v>224.199051</v>
      </c>
    </row>
    <row r="989" spans="1:10">
      <c r="A989" t="s">
        <v>67</v>
      </c>
      <c r="B989" t="s">
        <v>65</v>
      </c>
      <c r="C989" t="s">
        <v>47</v>
      </c>
      <c r="D989" s="113">
        <v>41518</v>
      </c>
      <c r="E989">
        <v>6</v>
      </c>
      <c r="F989" t="s">
        <v>65</v>
      </c>
      <c r="G989" t="s">
        <v>65</v>
      </c>
      <c r="H989" t="s">
        <v>65</v>
      </c>
      <c r="I989" s="2" t="s">
        <v>66</v>
      </c>
      <c r="J989" s="9">
        <v>220.53646699999999</v>
      </c>
    </row>
    <row r="990" spans="1:10">
      <c r="A990" t="s">
        <v>67</v>
      </c>
      <c r="B990" t="s">
        <v>65</v>
      </c>
      <c r="C990" t="s">
        <v>47</v>
      </c>
      <c r="D990" s="113">
        <v>41548</v>
      </c>
      <c r="E990">
        <v>6</v>
      </c>
      <c r="F990" t="s">
        <v>65</v>
      </c>
      <c r="G990" t="s">
        <v>65</v>
      </c>
      <c r="H990" t="s">
        <v>65</v>
      </c>
      <c r="I990" s="2" t="s">
        <v>66</v>
      </c>
      <c r="J990" s="9">
        <v>306.76027599999998</v>
      </c>
    </row>
    <row r="991" spans="1:10">
      <c r="A991" t="s">
        <v>67</v>
      </c>
      <c r="B991" t="s">
        <v>65</v>
      </c>
      <c r="C991" t="s">
        <v>47</v>
      </c>
      <c r="D991" s="113">
        <v>41579</v>
      </c>
      <c r="E991">
        <v>6</v>
      </c>
      <c r="F991" t="s">
        <v>65</v>
      </c>
      <c r="G991" t="s">
        <v>65</v>
      </c>
      <c r="H991" t="s">
        <v>65</v>
      </c>
      <c r="I991" s="2" t="s">
        <v>66</v>
      </c>
      <c r="J991" s="9">
        <v>260.052864</v>
      </c>
    </row>
    <row r="992" spans="1:10">
      <c r="A992" t="s">
        <v>67</v>
      </c>
      <c r="B992" t="s">
        <v>65</v>
      </c>
      <c r="C992" t="s">
        <v>47</v>
      </c>
      <c r="D992" s="113">
        <v>41609</v>
      </c>
      <c r="E992">
        <v>6</v>
      </c>
      <c r="F992" t="s">
        <v>65</v>
      </c>
      <c r="G992" t="s">
        <v>65</v>
      </c>
      <c r="H992" t="s">
        <v>65</v>
      </c>
      <c r="I992" s="2" t="s">
        <v>66</v>
      </c>
      <c r="J992" s="9">
        <v>240.21016</v>
      </c>
    </row>
    <row r="993" spans="1:10">
      <c r="A993" t="s">
        <v>67</v>
      </c>
      <c r="B993" t="s">
        <v>65</v>
      </c>
      <c r="C993" t="s">
        <v>47</v>
      </c>
      <c r="D993" s="113">
        <v>41640</v>
      </c>
      <c r="E993">
        <v>6</v>
      </c>
      <c r="F993" t="s">
        <v>65</v>
      </c>
      <c r="G993" t="s">
        <v>65</v>
      </c>
      <c r="H993" t="s">
        <v>65</v>
      </c>
      <c r="I993" s="2" t="s">
        <v>66</v>
      </c>
      <c r="J993" s="9">
        <v>258.160549</v>
      </c>
    </row>
    <row r="994" spans="1:10">
      <c r="A994" t="s">
        <v>67</v>
      </c>
      <c r="B994" t="s">
        <v>65</v>
      </c>
      <c r="C994" t="s">
        <v>47</v>
      </c>
      <c r="D994" s="113">
        <v>41671</v>
      </c>
      <c r="E994">
        <v>6</v>
      </c>
      <c r="F994" t="s">
        <v>65</v>
      </c>
      <c r="G994" t="s">
        <v>65</v>
      </c>
      <c r="H994" t="s">
        <v>65</v>
      </c>
      <c r="I994" s="2" t="s">
        <v>66</v>
      </c>
      <c r="J994" s="9">
        <v>310.884524</v>
      </c>
    </row>
    <row r="995" spans="1:10">
      <c r="A995" t="s">
        <v>67</v>
      </c>
      <c r="B995" t="s">
        <v>65</v>
      </c>
      <c r="C995" t="s">
        <v>47</v>
      </c>
      <c r="D995" s="113">
        <v>41699</v>
      </c>
      <c r="E995">
        <v>6</v>
      </c>
      <c r="F995" t="s">
        <v>65</v>
      </c>
      <c r="G995" t="s">
        <v>65</v>
      </c>
      <c r="H995" t="s">
        <v>65</v>
      </c>
      <c r="I995" s="2" t="s">
        <v>66</v>
      </c>
      <c r="J995" s="9">
        <v>347.651006</v>
      </c>
    </row>
    <row r="996" spans="1:10">
      <c r="A996" t="s">
        <v>67</v>
      </c>
      <c r="B996" t="s">
        <v>65</v>
      </c>
      <c r="C996" t="s">
        <v>47</v>
      </c>
      <c r="D996" s="113">
        <v>41730</v>
      </c>
      <c r="E996">
        <v>6</v>
      </c>
      <c r="F996" t="s">
        <v>65</v>
      </c>
      <c r="G996" t="s">
        <v>65</v>
      </c>
      <c r="H996" t="s">
        <v>65</v>
      </c>
      <c r="I996" s="2" t="s">
        <v>66</v>
      </c>
      <c r="J996" s="9">
        <v>341.99016599999999</v>
      </c>
    </row>
    <row r="997" spans="1:10">
      <c r="A997" t="s">
        <v>67</v>
      </c>
      <c r="B997" t="s">
        <v>65</v>
      </c>
      <c r="C997" t="s">
        <v>47</v>
      </c>
      <c r="D997" s="113">
        <v>41760</v>
      </c>
      <c r="E997">
        <v>6</v>
      </c>
      <c r="F997" t="s">
        <v>65</v>
      </c>
      <c r="G997" t="s">
        <v>65</v>
      </c>
      <c r="H997" t="s">
        <v>65</v>
      </c>
      <c r="I997" s="2" t="s">
        <v>66</v>
      </c>
      <c r="J997" s="9">
        <v>301.18512999999996</v>
      </c>
    </row>
    <row r="998" spans="1:10">
      <c r="A998" t="s">
        <v>67</v>
      </c>
      <c r="B998" t="s">
        <v>65</v>
      </c>
      <c r="C998" t="s">
        <v>47</v>
      </c>
      <c r="D998" s="113">
        <v>41791</v>
      </c>
      <c r="E998">
        <v>6</v>
      </c>
      <c r="F998" t="s">
        <v>65</v>
      </c>
      <c r="G998" t="s">
        <v>65</v>
      </c>
      <c r="H998" t="s">
        <v>65</v>
      </c>
      <c r="I998" s="2" t="s">
        <v>66</v>
      </c>
      <c r="J998" s="9">
        <v>260.92</v>
      </c>
    </row>
    <row r="999" spans="1:10">
      <c r="A999" t="s">
        <v>67</v>
      </c>
      <c r="B999" t="s">
        <v>65</v>
      </c>
      <c r="C999" t="s">
        <v>48</v>
      </c>
      <c r="D999" s="113">
        <v>41456</v>
      </c>
      <c r="E999">
        <v>6</v>
      </c>
      <c r="F999" t="s">
        <v>65</v>
      </c>
      <c r="G999" t="s">
        <v>65</v>
      </c>
      <c r="H999" t="s">
        <v>65</v>
      </c>
      <c r="I999" s="2" t="s">
        <v>66</v>
      </c>
      <c r="J999" s="11">
        <v>234.24199100000001</v>
      </c>
    </row>
    <row r="1000" spans="1:10">
      <c r="A1000" t="s">
        <v>67</v>
      </c>
      <c r="B1000" t="s">
        <v>65</v>
      </c>
      <c r="C1000" t="s">
        <v>48</v>
      </c>
      <c r="D1000" s="113">
        <v>41487</v>
      </c>
      <c r="E1000">
        <v>6</v>
      </c>
      <c r="F1000" t="s">
        <v>65</v>
      </c>
      <c r="G1000" t="s">
        <v>65</v>
      </c>
      <c r="H1000" t="s">
        <v>65</v>
      </c>
      <c r="I1000" s="2" t="s">
        <v>66</v>
      </c>
      <c r="J1000" s="12">
        <v>203.740703</v>
      </c>
    </row>
    <row r="1001" spans="1:10">
      <c r="A1001" t="s">
        <v>67</v>
      </c>
      <c r="B1001" t="s">
        <v>65</v>
      </c>
      <c r="C1001" t="s">
        <v>48</v>
      </c>
      <c r="D1001" s="113">
        <v>41518</v>
      </c>
      <c r="E1001">
        <v>6</v>
      </c>
      <c r="F1001" t="s">
        <v>65</v>
      </c>
      <c r="G1001" t="s">
        <v>65</v>
      </c>
      <c r="H1001" t="s">
        <v>65</v>
      </c>
      <c r="I1001" s="2" t="s">
        <v>66</v>
      </c>
      <c r="J1001" s="12">
        <v>192.23546099999999</v>
      </c>
    </row>
    <row r="1002" spans="1:10">
      <c r="A1002" t="s">
        <v>67</v>
      </c>
      <c r="B1002" t="s">
        <v>65</v>
      </c>
      <c r="C1002" t="s">
        <v>48</v>
      </c>
      <c r="D1002" s="113">
        <v>41548</v>
      </c>
      <c r="E1002">
        <v>6</v>
      </c>
      <c r="F1002" t="s">
        <v>65</v>
      </c>
      <c r="G1002" t="s">
        <v>65</v>
      </c>
      <c r="H1002" t="s">
        <v>65</v>
      </c>
      <c r="I1002" s="2" t="s">
        <v>66</v>
      </c>
      <c r="J1002" s="12">
        <v>176.36956599999999</v>
      </c>
    </row>
    <row r="1003" spans="1:10">
      <c r="A1003" t="s">
        <v>67</v>
      </c>
      <c r="B1003" t="s">
        <v>65</v>
      </c>
      <c r="C1003" t="s">
        <v>48</v>
      </c>
      <c r="D1003" s="113">
        <v>41579</v>
      </c>
      <c r="E1003">
        <v>6</v>
      </c>
      <c r="F1003" t="s">
        <v>65</v>
      </c>
      <c r="G1003" t="s">
        <v>65</v>
      </c>
      <c r="H1003" t="s">
        <v>65</v>
      </c>
      <c r="I1003" s="2" t="s">
        <v>66</v>
      </c>
      <c r="J1003" s="12">
        <v>206.09105</v>
      </c>
    </row>
    <row r="1004" spans="1:10">
      <c r="A1004" t="s">
        <v>67</v>
      </c>
      <c r="B1004" t="s">
        <v>65</v>
      </c>
      <c r="C1004" t="s">
        <v>48</v>
      </c>
      <c r="D1004" s="113">
        <v>41609</v>
      </c>
      <c r="E1004">
        <v>6</v>
      </c>
      <c r="F1004" t="s">
        <v>65</v>
      </c>
      <c r="G1004" t="s">
        <v>65</v>
      </c>
      <c r="H1004" t="s">
        <v>65</v>
      </c>
      <c r="I1004" s="2" t="s">
        <v>66</v>
      </c>
      <c r="J1004" s="12">
        <v>141.32156660000001</v>
      </c>
    </row>
    <row r="1005" spans="1:10">
      <c r="A1005" t="s">
        <v>67</v>
      </c>
      <c r="B1005" t="s">
        <v>65</v>
      </c>
      <c r="C1005" t="s">
        <v>48</v>
      </c>
      <c r="D1005" s="113">
        <v>41640</v>
      </c>
      <c r="E1005">
        <v>6</v>
      </c>
      <c r="F1005" t="s">
        <v>65</v>
      </c>
      <c r="G1005" t="s">
        <v>65</v>
      </c>
      <c r="H1005" t="s">
        <v>65</v>
      </c>
      <c r="I1005" s="2" t="s">
        <v>66</v>
      </c>
      <c r="J1005" s="12">
        <v>214.20249699999999</v>
      </c>
    </row>
    <row r="1006" spans="1:10">
      <c r="A1006" t="s">
        <v>67</v>
      </c>
      <c r="B1006" t="s">
        <v>65</v>
      </c>
      <c r="C1006" t="s">
        <v>48</v>
      </c>
      <c r="D1006" s="113">
        <v>41671</v>
      </c>
      <c r="E1006">
        <v>6</v>
      </c>
      <c r="F1006" t="s">
        <v>65</v>
      </c>
      <c r="G1006" t="s">
        <v>65</v>
      </c>
      <c r="H1006" t="s">
        <v>65</v>
      </c>
      <c r="I1006" s="2" t="s">
        <v>66</v>
      </c>
      <c r="J1006" s="12">
        <v>211.43019899999999</v>
      </c>
    </row>
    <row r="1007" spans="1:10">
      <c r="A1007" t="s">
        <v>67</v>
      </c>
      <c r="B1007" t="s">
        <v>65</v>
      </c>
      <c r="C1007" t="s">
        <v>48</v>
      </c>
      <c r="D1007" s="113">
        <v>41699</v>
      </c>
      <c r="E1007">
        <v>6</v>
      </c>
      <c r="F1007" t="s">
        <v>65</v>
      </c>
      <c r="G1007" t="s">
        <v>65</v>
      </c>
      <c r="H1007" t="s">
        <v>65</v>
      </c>
      <c r="I1007" s="2" t="s">
        <v>66</v>
      </c>
      <c r="J1007" s="12">
        <v>141.81421700000001</v>
      </c>
    </row>
    <row r="1008" spans="1:10">
      <c r="A1008" t="s">
        <v>67</v>
      </c>
      <c r="B1008" t="s">
        <v>65</v>
      </c>
      <c r="C1008" t="s">
        <v>48</v>
      </c>
      <c r="D1008" s="113">
        <v>41730</v>
      </c>
      <c r="E1008">
        <v>6</v>
      </c>
      <c r="F1008" t="s">
        <v>65</v>
      </c>
      <c r="G1008" t="s">
        <v>65</v>
      </c>
      <c r="H1008" t="s">
        <v>65</v>
      </c>
      <c r="I1008" s="2" t="s">
        <v>66</v>
      </c>
      <c r="J1008" s="12">
        <v>118.441136</v>
      </c>
    </row>
    <row r="1009" spans="1:10">
      <c r="A1009" t="s">
        <v>67</v>
      </c>
      <c r="B1009" t="s">
        <v>65</v>
      </c>
      <c r="C1009" t="s">
        <v>48</v>
      </c>
      <c r="D1009" s="113">
        <v>41760</v>
      </c>
      <c r="E1009">
        <v>6</v>
      </c>
      <c r="F1009" t="s">
        <v>65</v>
      </c>
      <c r="G1009" t="s">
        <v>65</v>
      </c>
      <c r="H1009" t="s">
        <v>65</v>
      </c>
      <c r="I1009" s="2" t="s">
        <v>66</v>
      </c>
      <c r="J1009" s="12">
        <v>116.407369</v>
      </c>
    </row>
    <row r="1010" spans="1:10">
      <c r="A1010" t="s">
        <v>67</v>
      </c>
      <c r="B1010" t="s">
        <v>65</v>
      </c>
      <c r="C1010" t="s">
        <v>48</v>
      </c>
      <c r="D1010" s="113">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78"/>
  <sheetViews>
    <sheetView showGridLines="0" topLeftCell="A37" zoomScale="57" zoomScaleNormal="57" workbookViewId="0">
      <selection activeCell="E36" sqref="E36"/>
    </sheetView>
  </sheetViews>
  <sheetFormatPr defaultColWidth="8.7109375" defaultRowHeight="28.35" customHeight="1"/>
  <cols>
    <col min="1" max="1" width="15.28515625" style="79" customWidth="1"/>
    <col min="2" max="2" width="32.28515625" style="79" customWidth="1"/>
    <col min="3" max="3" width="25.28515625" style="79" bestFit="1" customWidth="1"/>
    <col min="4" max="4" width="22.140625" style="79" customWidth="1"/>
    <col min="5" max="5" width="18.140625" style="79" bestFit="1" customWidth="1"/>
    <col min="6" max="6" width="14.28515625" style="79" bestFit="1" customWidth="1"/>
    <col min="7" max="7" width="16.28515625" style="79" bestFit="1" customWidth="1"/>
    <col min="8" max="10" width="14.28515625" style="79" bestFit="1" customWidth="1"/>
    <col min="11" max="11" width="15.28515625" style="79" bestFit="1" customWidth="1"/>
    <col min="12" max="12" width="14.28515625" style="79" bestFit="1" customWidth="1"/>
    <col min="13" max="13" width="15.28515625" style="79" bestFit="1" customWidth="1"/>
    <col min="14" max="16" width="14.28515625" style="79" bestFit="1" customWidth="1"/>
    <col min="17" max="17" width="18.28515625" style="79" customWidth="1"/>
    <col min="18" max="16384" width="8.7109375" style="79"/>
  </cols>
  <sheetData>
    <row r="1" spans="1:22" s="82" customFormat="1" ht="28.35" customHeight="1">
      <c r="A1" s="81" t="s">
        <v>68</v>
      </c>
    </row>
    <row r="2" spans="1:22" s="2" customFormat="1" ht="28.35" customHeight="1">
      <c r="A2" s="2" t="s">
        <v>69</v>
      </c>
    </row>
    <row r="3" spans="1:22" s="2" customFormat="1" ht="28.35" customHeight="1">
      <c r="A3" s="2" t="s">
        <v>70</v>
      </c>
    </row>
    <row r="4" spans="1:22" s="2" customFormat="1" ht="28.35" customHeight="1">
      <c r="A4" s="2" t="s">
        <v>71</v>
      </c>
    </row>
    <row r="5" spans="1:22" s="2" customFormat="1" ht="28.35" customHeight="1">
      <c r="A5" s="1" t="s">
        <v>72</v>
      </c>
    </row>
    <row r="6" spans="1:22" s="2" customFormat="1" ht="28.35" customHeight="1">
      <c r="A6" s="2" t="s">
        <v>73</v>
      </c>
    </row>
    <row r="7" spans="1:22" s="2" customFormat="1" ht="28.35" customHeight="1">
      <c r="A7" s="2" t="s">
        <v>74</v>
      </c>
    </row>
    <row r="8" spans="1:22" s="83" customFormat="1" ht="40.5" customHeight="1">
      <c r="A8" s="152" t="s">
        <v>75</v>
      </c>
      <c r="B8" s="153"/>
      <c r="C8" s="153"/>
      <c r="D8" s="153"/>
      <c r="E8" s="153"/>
      <c r="F8" s="153"/>
      <c r="G8" s="153"/>
      <c r="H8" s="153"/>
      <c r="I8" s="153"/>
      <c r="J8" s="153"/>
      <c r="K8" s="153"/>
      <c r="L8" s="153"/>
      <c r="M8" s="153"/>
      <c r="N8" s="153"/>
      <c r="O8" s="153"/>
      <c r="P8" s="153"/>
      <c r="Q8" s="153"/>
      <c r="R8" s="153"/>
      <c r="S8" s="153"/>
      <c r="T8" s="153"/>
      <c r="U8" s="153"/>
    </row>
    <row r="9" spans="1:22" s="83" customFormat="1" ht="47.1" customHeight="1">
      <c r="A9" s="152" t="s">
        <v>76</v>
      </c>
      <c r="B9" s="170"/>
      <c r="C9" s="170"/>
      <c r="D9" s="170"/>
      <c r="E9" s="170"/>
      <c r="F9" s="170"/>
      <c r="G9" s="170"/>
      <c r="H9" s="170"/>
      <c r="I9" s="170"/>
      <c r="J9" s="170"/>
      <c r="K9" s="170"/>
      <c r="L9" s="170"/>
      <c r="M9" s="170"/>
      <c r="N9" s="170"/>
      <c r="O9" s="170"/>
      <c r="P9" s="170"/>
      <c r="Q9" s="170"/>
      <c r="R9" s="170"/>
      <c r="S9" s="170"/>
      <c r="T9" s="170"/>
      <c r="U9" s="170"/>
      <c r="V9" s="170"/>
    </row>
    <row r="10" spans="1:22" s="87" customFormat="1" ht="28.35" customHeight="1">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8.35" customHeight="1">
      <c r="A11" s="85"/>
      <c r="B11" s="85"/>
      <c r="C11" s="85"/>
      <c r="D11" s="85"/>
      <c r="E11" s="89"/>
      <c r="F11" s="89"/>
      <c r="G11" s="89"/>
      <c r="H11" s="89"/>
      <c r="I11" s="89"/>
      <c r="J11" s="89"/>
      <c r="K11" s="89"/>
      <c r="L11" s="89"/>
      <c r="M11" s="89"/>
      <c r="N11" s="89"/>
      <c r="O11" s="89"/>
      <c r="P11" s="89"/>
      <c r="Q11" s="85" t="s">
        <v>79</v>
      </c>
    </row>
    <row r="12" spans="1:22" ht="28.35" customHeight="1">
      <c r="A12" s="80" t="s">
        <v>39</v>
      </c>
      <c r="B12" s="80" t="s">
        <v>80</v>
      </c>
      <c r="C12" s="80" t="s">
        <v>41</v>
      </c>
      <c r="D12" s="80" t="s">
        <v>42</v>
      </c>
      <c r="E12" s="88">
        <f>SUMIFS('Data Repository Table'!$J:$J,'Data Repository Table'!$A:$A,"Financial Actual",'Data Repository Table'!$C:$C,$A12,'Data Repository Table'!$B:$B,$B12&amp;"s",'Data Repository Table'!$G:$G,$C12,'Data Repository Table'!$H:$H,$D12,'Data Repository Table'!$D:$D,E$10)</f>
        <v>1473589.0469999998</v>
      </c>
      <c r="F12" s="88">
        <f>SUMIFS('Data Repository Table'!$J:$J,'Data Repository Table'!$A:$A,"Financial Actual",'Data Repository Table'!$C:$C,$A12,'Data Repository Table'!$B:$B,$B12&amp;"s",'Data Repository Table'!$G:$G,$C12,'Data Repository Table'!$H:$H,$D12,'Data Repository Table'!$D:$D,F$10)</f>
        <v>1419296.1002499999</v>
      </c>
      <c r="G12" s="88">
        <f>SUMIFS('Data Repository Table'!$J:$J,'Data Repository Table'!$A:$A,"Financial Actual",'Data Repository Table'!$C:$C,$A12,'Data Repository Table'!$B:$B,$B12&amp;"s",'Data Repository Table'!$G:$G,$C12,'Data Repository Table'!$H:$H,$D12,'Data Repository Table'!$D:$D,G$10)</f>
        <v>1310673.21</v>
      </c>
      <c r="H12" s="88">
        <f>SUMIFS('Data Repository Table'!$J:$J,'Data Repository Table'!$A:$A,"Financial Actual",'Data Repository Table'!$C:$C,$A12,'Data Repository Table'!$B:$B,$B12&amp;"s",'Data Repository Table'!$G:$G,$C12,'Data Repository Table'!$H:$H,$D12,'Data Repository Table'!$D:$D,H$10)</f>
        <v>1301024.7319999998</v>
      </c>
      <c r="I12" s="88">
        <f>SUMIFS('Data Repository Table'!$J:$J,'Data Repository Table'!$A:$A,"Financial Actual",'Data Repository Table'!$C:$C,$A12,'Data Repository Table'!$B:$B,$B12&amp;"s",'Data Repository Table'!$G:$G,$C12,'Data Repository Table'!$H:$H,$D12,'Data Repository Table'!$D:$D,I$10)</f>
        <v>1373822.8629999999</v>
      </c>
      <c r="J12" s="88">
        <f>SUMIFS('Data Repository Table'!$J:$J,'Data Repository Table'!$A:$A,"Financial Actual",'Data Repository Table'!$C:$C,$A12,'Data Repository Table'!$B:$B,$B12&amp;"s",'Data Repository Table'!$G:$G,$C12,'Data Repository Table'!$H:$H,$D12,'Data Repository Table'!$D:$D,J$10)</f>
        <v>1340623.0372500001</v>
      </c>
      <c r="K12" s="88">
        <f>SUMIFS('Data Repository Table'!$J:$J,'Data Repository Table'!$A:$A,"Financial Actual",'Data Repository Table'!$C:$C,$A12,'Data Repository Table'!$B:$B,$B12&amp;"s",'Data Repository Table'!$G:$G,$C12,'Data Repository Table'!$H:$H,$D12,'Data Repository Table'!$D:$D,K$10)</f>
        <v>1948962.5522499997</v>
      </c>
      <c r="L12" s="88">
        <f>SUMIFS('Data Repository Table'!$J:$J,'Data Repository Table'!$A:$A,"Financial Actual",'Data Repository Table'!$C:$C,$A12,'Data Repository Table'!$B:$B,$B12&amp;"s",'Data Repository Table'!$G:$G,$C12,'Data Repository Table'!$H:$H,$D12,'Data Repository Table'!$D:$D,L$10)</f>
        <v>1725161.6969999999</v>
      </c>
      <c r="M12" s="88">
        <f>SUMIFS('Data Repository Table'!$J:$J,'Data Repository Table'!$A:$A,"Financial Actual",'Data Repository Table'!$C:$C,$A12,'Data Repository Table'!$B:$B,$B12&amp;"s",'Data Repository Table'!$G:$G,$C12,'Data Repository Table'!$H:$H,$D12,'Data Repository Table'!$D:$D,M$10)</f>
        <v>1818208.6194999998</v>
      </c>
      <c r="N12" s="88">
        <f>SUMIFS('Data Repository Table'!$J:$J,'Data Repository Table'!$A:$A,"Financial Actual",'Data Repository Table'!$C:$C,$A12,'Data Repository Table'!$B:$B,$B12&amp;"s",'Data Repository Table'!$G:$G,$C12,'Data Repository Table'!$H:$H,$D12,'Data Repository Table'!$D:$D,N$10)</f>
        <v>1328501.68325</v>
      </c>
      <c r="O12" s="88">
        <f>SUMIFS('Data Repository Table'!$J:$J,'Data Repository Table'!$A:$A,"Financial Actual",'Data Repository Table'!$C:$C,$A12,'Data Repository Table'!$B:$B,$B12&amp;"s",'Data Repository Table'!$G:$G,$C12,'Data Repository Table'!$H:$H,$D12,'Data Repository Table'!$D:$D,O$10)</f>
        <v>1344117.2814999998</v>
      </c>
      <c r="P12" s="88">
        <f>SUMIFS('Data Repository Table'!$J:$J,'Data Repository Table'!$A:$A,"Financial Actual",'Data Repository Table'!$C:$C,$A12,'Data Repository Table'!$B:$B,$B12&amp;"s",'Data Repository Table'!$G:$G,$C12,'Data Repository Table'!$H:$H,$D12,'Data Repository Table'!$D:$D,P$10)</f>
        <v>1291609.1335</v>
      </c>
      <c r="Q12" s="88">
        <f>SUM(E12:P12)</f>
        <v>17675589.956500001</v>
      </c>
    </row>
    <row r="13" spans="1:22" ht="28.35" customHeight="1">
      <c r="A13" s="80" t="s">
        <v>39</v>
      </c>
      <c r="B13" s="80" t="s">
        <v>80</v>
      </c>
      <c r="C13" s="80" t="s">
        <v>41</v>
      </c>
      <c r="D13" s="80" t="s">
        <v>44</v>
      </c>
      <c r="E13" s="88">
        <f>SUMIFS('Data Repository Table'!$J:$J,'Data Repository Table'!$A:$A,"Financial Actual",'Data Repository Table'!$C:$C,$A13,'Data Repository Table'!$B:$B,$B13&amp;"s",'Data Repository Table'!$G:$G,$C13,'Data Repository Table'!$H:$H,$D13,'Data Repository Table'!$D:$D,E$10)</f>
        <v>1620947.9516999999</v>
      </c>
      <c r="F13" s="88">
        <f>SUMIFS('Data Repository Table'!$J:$J,'Data Repository Table'!$A:$A,"Financial Actual",'Data Repository Table'!$C:$C,$A13,'Data Repository Table'!$B:$B,$B13&amp;"s",'Data Repository Table'!$G:$G,$C13,'Data Repository Table'!$H:$H,$D13,'Data Repository Table'!$D:$D,F$10)</f>
        <v>1561225.710275</v>
      </c>
      <c r="G13" s="88">
        <f>SUMIFS('Data Repository Table'!$J:$J,'Data Repository Table'!$A:$A,"Financial Actual",'Data Repository Table'!$C:$C,$A13,'Data Repository Table'!$B:$B,$B13&amp;"s",'Data Repository Table'!$G:$G,$C13,'Data Repository Table'!$H:$H,$D13,'Data Repository Table'!$D:$D,G$10)</f>
        <v>1441740.531</v>
      </c>
      <c r="H13" s="88">
        <f>SUMIFS('Data Repository Table'!$J:$J,'Data Repository Table'!$A:$A,"Financial Actual",'Data Repository Table'!$C:$C,$A13,'Data Repository Table'!$B:$B,$B13&amp;"s",'Data Repository Table'!$G:$G,$C13,'Data Repository Table'!$H:$H,$D13,'Data Repository Table'!$D:$D,H$10)</f>
        <v>1431127.2052</v>
      </c>
      <c r="I13" s="88">
        <f>SUMIFS('Data Repository Table'!$J:$J,'Data Repository Table'!$A:$A,"Financial Actual",'Data Repository Table'!$C:$C,$A13,'Data Repository Table'!$B:$B,$B13&amp;"s",'Data Repository Table'!$G:$G,$C13,'Data Repository Table'!$H:$H,$D13,'Data Repository Table'!$D:$D,I$10)</f>
        <v>1511205.1492999999</v>
      </c>
      <c r="J13" s="88">
        <f>SUMIFS('Data Repository Table'!$J:$J,'Data Repository Table'!$A:$A,"Financial Actual",'Data Repository Table'!$C:$C,$A13,'Data Repository Table'!$B:$B,$B13&amp;"s",'Data Repository Table'!$G:$G,$C13,'Data Repository Table'!$H:$H,$D13,'Data Repository Table'!$D:$D,J$10)</f>
        <v>1474685.3409750003</v>
      </c>
      <c r="K13" s="88">
        <f>SUMIFS('Data Repository Table'!$J:$J,'Data Repository Table'!$A:$A,"Financial Actual",'Data Repository Table'!$C:$C,$A13,'Data Repository Table'!$B:$B,$B13&amp;"s",'Data Repository Table'!$G:$G,$C13,'Data Repository Table'!$H:$H,$D13,'Data Repository Table'!$D:$D,K$10)</f>
        <v>2143858.8074749997</v>
      </c>
      <c r="L13" s="88">
        <f>SUMIFS('Data Repository Table'!$J:$J,'Data Repository Table'!$A:$A,"Financial Actual",'Data Repository Table'!$C:$C,$A13,'Data Repository Table'!$B:$B,$B13&amp;"s",'Data Repository Table'!$G:$G,$C13,'Data Repository Table'!$H:$H,$D13,'Data Repository Table'!$D:$D,L$10)</f>
        <v>1897677.8667000001</v>
      </c>
      <c r="M13" s="88">
        <f>SUMIFS('Data Repository Table'!$J:$J,'Data Repository Table'!$A:$A,"Financial Actual",'Data Repository Table'!$C:$C,$A13,'Data Repository Table'!$B:$B,$B13&amp;"s",'Data Repository Table'!$G:$G,$C13,'Data Repository Table'!$H:$H,$D13,'Data Repository Table'!$D:$D,M$10)</f>
        <v>2000029.4814499998</v>
      </c>
      <c r="N13" s="88">
        <f>SUMIFS('Data Repository Table'!$J:$J,'Data Repository Table'!$A:$A,"Financial Actual",'Data Repository Table'!$C:$C,$A13,'Data Repository Table'!$B:$B,$B13&amp;"s",'Data Repository Table'!$G:$G,$C13,'Data Repository Table'!$H:$H,$D13,'Data Repository Table'!$D:$D,N$10)</f>
        <v>1461351.8515750002</v>
      </c>
      <c r="O13" s="88">
        <f>SUMIFS('Data Repository Table'!$J:$J,'Data Repository Table'!$A:$A,"Financial Actual",'Data Repository Table'!$C:$C,$A13,'Data Repository Table'!$B:$B,$B13&amp;"s",'Data Repository Table'!$G:$G,$C13,'Data Repository Table'!$H:$H,$D13,'Data Repository Table'!$D:$D,O$10)</f>
        <v>1478529.0096499999</v>
      </c>
      <c r="P13" s="88">
        <f>SUMIFS('Data Repository Table'!$J:$J,'Data Repository Table'!$A:$A,"Financial Actual",'Data Repository Table'!$C:$C,$A13,'Data Repository Table'!$B:$B,$B13&amp;"s",'Data Repository Table'!$G:$G,$C13,'Data Repository Table'!$H:$H,$D13,'Data Repository Table'!$D:$D,P$10)</f>
        <v>1420770.04685</v>
      </c>
      <c r="Q13" s="88">
        <f>SUM(E13:P13)</f>
        <v>19443148.952149998</v>
      </c>
    </row>
    <row r="14" spans="1:22" ht="28.35" customHeight="1">
      <c r="A14" s="80" t="s">
        <v>39</v>
      </c>
      <c r="B14" s="80" t="s">
        <v>80</v>
      </c>
      <c r="C14" s="80" t="s">
        <v>45</v>
      </c>
      <c r="D14" s="80" t="s">
        <v>42</v>
      </c>
      <c r="E14" s="88">
        <f>SUMIFS('Data Repository Table'!$J:$J,'Data Repository Table'!$A:$A,"Financial Actual",'Data Repository Table'!$C:$C,$A14,'Data Repository Table'!$B:$B,$B14&amp;"s",'Data Repository Table'!$G:$G,$C14,'Data Repository Table'!$H:$H,$D14,'Data Repository Table'!$D:$D,E$10)</f>
        <v>567331.78309499996</v>
      </c>
      <c r="F14" s="88">
        <f>SUMIFS('Data Repository Table'!$J:$J,'Data Repository Table'!$A:$A,"Financial Actual",'Data Repository Table'!$C:$C,$A14,'Data Repository Table'!$B:$B,$B14&amp;"s",'Data Repository Table'!$G:$G,$C14,'Data Repository Table'!$H:$H,$D14,'Data Repository Table'!$D:$D,F$10)</f>
        <v>546428.99859624996</v>
      </c>
      <c r="G14" s="88">
        <f>SUMIFS('Data Repository Table'!$J:$J,'Data Repository Table'!$A:$A,"Financial Actual",'Data Repository Table'!$C:$C,$A14,'Data Repository Table'!$B:$B,$B14&amp;"s",'Data Repository Table'!$G:$G,$C14,'Data Repository Table'!$H:$H,$D14,'Data Repository Table'!$D:$D,G$10)</f>
        <v>504609.18584999995</v>
      </c>
      <c r="H14" s="88">
        <f>SUMIFS('Data Repository Table'!$J:$J,'Data Repository Table'!$A:$A,"Financial Actual",'Data Repository Table'!$C:$C,$A14,'Data Repository Table'!$B:$B,$B14&amp;"s",'Data Repository Table'!$G:$G,$C14,'Data Repository Table'!$H:$H,$D14,'Data Repository Table'!$D:$D,H$10)</f>
        <v>500894.52181999997</v>
      </c>
      <c r="I14" s="88">
        <f>SUMIFS('Data Repository Table'!$J:$J,'Data Repository Table'!$A:$A,"Financial Actual",'Data Repository Table'!$C:$C,$A14,'Data Repository Table'!$B:$B,$B14&amp;"s",'Data Repository Table'!$G:$G,$C14,'Data Repository Table'!$H:$H,$D14,'Data Repository Table'!$D:$D,I$10)</f>
        <v>528921.80225499999</v>
      </c>
      <c r="J14" s="88">
        <f>SUMIFS('Data Repository Table'!$J:$J,'Data Repository Table'!$A:$A,"Financial Actual",'Data Repository Table'!$C:$C,$A14,'Data Repository Table'!$B:$B,$B14&amp;"s",'Data Repository Table'!$G:$G,$C14,'Data Repository Table'!$H:$H,$D14,'Data Repository Table'!$D:$D,J$10)</f>
        <v>516139.86934125004</v>
      </c>
      <c r="K14" s="88">
        <f>SUMIFS('Data Repository Table'!$J:$J,'Data Repository Table'!$A:$A,"Financial Actual",'Data Repository Table'!$C:$C,$A14,'Data Repository Table'!$B:$B,$B14&amp;"s",'Data Repository Table'!$G:$G,$C14,'Data Repository Table'!$H:$H,$D14,'Data Repository Table'!$D:$D,K$10)</f>
        <v>750350.5826162498</v>
      </c>
      <c r="L14" s="88">
        <f>SUMIFS('Data Repository Table'!$J:$J,'Data Repository Table'!$A:$A,"Financial Actual",'Data Repository Table'!$C:$C,$A14,'Data Repository Table'!$B:$B,$B14&amp;"s",'Data Repository Table'!$G:$G,$C14,'Data Repository Table'!$H:$H,$D14,'Data Repository Table'!$D:$D,L$10)</f>
        <v>664187.25334499998</v>
      </c>
      <c r="M14" s="88">
        <f>SUMIFS('Data Repository Table'!$J:$J,'Data Repository Table'!$A:$A,"Financial Actual",'Data Repository Table'!$C:$C,$A14,'Data Repository Table'!$B:$B,$B14&amp;"s",'Data Repository Table'!$G:$G,$C14,'Data Repository Table'!$H:$H,$D14,'Data Repository Table'!$D:$D,M$10)</f>
        <v>700010.31850749988</v>
      </c>
      <c r="N14" s="88">
        <f>SUMIFS('Data Repository Table'!$J:$J,'Data Repository Table'!$A:$A,"Financial Actual",'Data Repository Table'!$C:$C,$A14,'Data Repository Table'!$B:$B,$B14&amp;"s",'Data Repository Table'!$G:$G,$C14,'Data Repository Table'!$H:$H,$D14,'Data Repository Table'!$D:$D,N$10)</f>
        <v>511473.14805125003</v>
      </c>
      <c r="O14" s="88">
        <f>SUMIFS('Data Repository Table'!$J:$J,'Data Repository Table'!$A:$A,"Financial Actual",'Data Repository Table'!$C:$C,$A14,'Data Repository Table'!$B:$B,$B14&amp;"s",'Data Repository Table'!$G:$G,$C14,'Data Repository Table'!$H:$H,$D14,'Data Repository Table'!$D:$D,O$10)</f>
        <v>517485.15337749996</v>
      </c>
      <c r="P14" s="88">
        <f>SUMIFS('Data Repository Table'!$J:$J,'Data Repository Table'!$A:$A,"Financial Actual",'Data Repository Table'!$C:$C,$A14,'Data Repository Table'!$B:$B,$B14&amp;"s",'Data Repository Table'!$G:$G,$C14,'Data Repository Table'!$H:$H,$D14,'Data Repository Table'!$D:$D,P$10)</f>
        <v>497269.5163975</v>
      </c>
      <c r="Q14" s="88">
        <f>SUM(E14:P14)</f>
        <v>6805102.1332524996</v>
      </c>
    </row>
    <row r="15" spans="1:22" ht="28.35" customHeight="1">
      <c r="A15" s="80" t="s">
        <v>39</v>
      </c>
      <c r="B15" s="80" t="s">
        <v>80</v>
      </c>
      <c r="C15" s="80" t="s">
        <v>45</v>
      </c>
      <c r="D15" s="80" t="s">
        <v>44</v>
      </c>
      <c r="E15" s="88">
        <f>SUMIFS('Data Repository Table'!$J:$J,'Data Repository Table'!$A:$A,"Financial Actual",'Data Repository Table'!$C:$C,$A15,'Data Repository Table'!$B:$B,$B15&amp;"s",'Data Repository Table'!$G:$G,$C15,'Data Repository Table'!$H:$H,$D15,'Data Repository Table'!$D:$D,E$10)</f>
        <v>955954.05451507494</v>
      </c>
      <c r="F15" s="88">
        <f>SUMIFS('Data Repository Table'!$J:$J,'Data Repository Table'!$A:$A,"Financial Actual",'Data Repository Table'!$C:$C,$A15,'Data Repository Table'!$B:$B,$B15&amp;"s",'Data Repository Table'!$G:$G,$C15,'Data Repository Table'!$H:$H,$D15,'Data Repository Table'!$D:$D,F$10)</f>
        <v>920732.86263468117</v>
      </c>
      <c r="G15" s="88">
        <f>SUMIFS('Data Repository Table'!$J:$J,'Data Repository Table'!$A:$A,"Financial Actual",'Data Repository Table'!$C:$C,$A15,'Data Repository Table'!$B:$B,$B15&amp;"s",'Data Repository Table'!$G:$G,$C15,'Data Repository Table'!$H:$H,$D15,'Data Repository Table'!$D:$D,G$10)</f>
        <v>850266.47815724998</v>
      </c>
      <c r="H15" s="88">
        <f>SUMIFS('Data Repository Table'!$J:$J,'Data Repository Table'!$A:$A,"Financial Actual",'Data Repository Table'!$C:$C,$A15,'Data Repository Table'!$B:$B,$B15&amp;"s",'Data Repository Table'!$G:$G,$C15,'Data Repository Table'!$H:$H,$D15,'Data Repository Table'!$D:$D,H$10)</f>
        <v>844007.26926670002</v>
      </c>
      <c r="I15" s="88">
        <f>SUMIFS('Data Repository Table'!$J:$J,'Data Repository Table'!$A:$A,"Financial Actual",'Data Repository Table'!$C:$C,$A15,'Data Repository Table'!$B:$B,$B15&amp;"s",'Data Repository Table'!$G:$G,$C15,'Data Repository Table'!$H:$H,$D15,'Data Repository Table'!$D:$D,I$10)</f>
        <v>891233.23679967504</v>
      </c>
      <c r="J15" s="88">
        <f>SUMIFS('Data Repository Table'!$J:$J,'Data Repository Table'!$A:$A,"Financial Actual",'Data Repository Table'!$C:$C,$A15,'Data Repository Table'!$B:$B,$B15&amp;"s",'Data Repository Table'!$G:$G,$C15,'Data Repository Table'!$H:$H,$D15,'Data Repository Table'!$D:$D,J$10)</f>
        <v>869695.6798400064</v>
      </c>
      <c r="K15" s="88">
        <f>SUMIFS('Data Repository Table'!$J:$J,'Data Repository Table'!$A:$A,"Financial Actual",'Data Repository Table'!$C:$C,$A15,'Data Repository Table'!$B:$B,$B15&amp;"s",'Data Repository Table'!$G:$G,$C15,'Data Repository Table'!$H:$H,$D15,'Data Repository Table'!$D:$D,K$10)</f>
        <v>1264340.7317083809</v>
      </c>
      <c r="L15" s="88">
        <f>SUMIFS('Data Repository Table'!$J:$J,'Data Repository Table'!$A:$A,"Financial Actual",'Data Repository Table'!$C:$C,$A15,'Data Repository Table'!$B:$B,$B15&amp;"s",'Data Repository Table'!$G:$G,$C15,'Data Repository Table'!$H:$H,$D15,'Data Repository Table'!$D:$D,L$10)</f>
        <v>1119155.521886325</v>
      </c>
      <c r="M15" s="88">
        <f>SUMIFS('Data Repository Table'!$J:$J,'Data Repository Table'!$A:$A,"Financial Actual",'Data Repository Table'!$C:$C,$A15,'Data Repository Table'!$B:$B,$B15&amp;"s",'Data Repository Table'!$G:$G,$C15,'Data Repository Table'!$H:$H,$D15,'Data Repository Table'!$D:$D,M$10)</f>
        <v>1179517.3866851374</v>
      </c>
      <c r="N15" s="88">
        <f>SUMIFS('Data Repository Table'!$J:$J,'Data Repository Table'!$A:$A,"Financial Actual",'Data Repository Table'!$C:$C,$A15,'Data Repository Table'!$B:$B,$B15&amp;"s",'Data Repository Table'!$G:$G,$C15,'Data Repository Table'!$H:$H,$D15,'Data Repository Table'!$D:$D,N$10)</f>
        <v>861832.25446635636</v>
      </c>
      <c r="O15" s="88">
        <f>SUMIFS('Data Repository Table'!$J:$J,'Data Repository Table'!$A:$A,"Financial Actual",'Data Repository Table'!$C:$C,$A15,'Data Repository Table'!$B:$B,$B15&amp;"s",'Data Repository Table'!$G:$G,$C15,'Data Repository Table'!$H:$H,$D15,'Data Repository Table'!$D:$D,O$10)</f>
        <v>871962.48344108742</v>
      </c>
      <c r="P15" s="88">
        <f>SUMIFS('Data Repository Table'!$J:$J,'Data Repository Table'!$A:$A,"Financial Actual",'Data Repository Table'!$C:$C,$A15,'Data Repository Table'!$B:$B,$B15&amp;"s",'Data Repository Table'!$G:$G,$C15,'Data Repository Table'!$H:$H,$D15,'Data Repository Table'!$D:$D,P$10)</f>
        <v>837899.13512978749</v>
      </c>
      <c r="Q15" s="88">
        <f>SUM(E15:P15)</f>
        <v>11466597.094530459</v>
      </c>
    </row>
    <row r="16" spans="1:22" ht="28.35" customHeight="1">
      <c r="A16" s="80" t="s">
        <v>39</v>
      </c>
      <c r="B16" s="80" t="s">
        <v>80</v>
      </c>
      <c r="C16" s="80" t="s">
        <v>46</v>
      </c>
      <c r="D16" s="80" t="s">
        <v>42</v>
      </c>
      <c r="E16" s="88">
        <f>SUMIFS('Data Repository Table'!$J:$J,'Data Repository Table'!$A:$A,"Financial Actual",'Data Repository Table'!$C:$C,$A16,'Data Repository Table'!$B:$B,$B16&amp;"s",'Data Repository Table'!$G:$G,$C16,'Data Repository Table'!$H:$H,$D16,'Data Repository Table'!$D:$D,E$10)</f>
        <v>1296758.36136</v>
      </c>
      <c r="F16" s="88">
        <f>SUMIFS('Data Repository Table'!$J:$J,'Data Repository Table'!$A:$A,"Financial Actual",'Data Repository Table'!$C:$C,$A16,'Data Repository Table'!$B:$B,$B16&amp;"s",'Data Repository Table'!$G:$G,$C16,'Data Repository Table'!$H:$H,$D16,'Data Repository Table'!$D:$D,F$10)</f>
        <v>1248980.56822</v>
      </c>
      <c r="G16" s="88">
        <f>SUMIFS('Data Repository Table'!$J:$J,'Data Repository Table'!$A:$A,"Financial Actual",'Data Repository Table'!$C:$C,$A16,'Data Repository Table'!$B:$B,$B16&amp;"s",'Data Repository Table'!$G:$G,$C16,'Data Repository Table'!$H:$H,$D16,'Data Repository Table'!$D:$D,G$10)</f>
        <v>1153392.4247999999</v>
      </c>
      <c r="H16" s="88">
        <f>SUMIFS('Data Repository Table'!$J:$J,'Data Repository Table'!$A:$A,"Financial Actual",'Data Repository Table'!$C:$C,$A16,'Data Repository Table'!$B:$B,$B16&amp;"s",'Data Repository Table'!$G:$G,$C16,'Data Repository Table'!$H:$H,$D16,'Data Repository Table'!$D:$D,H$10)</f>
        <v>1144901.76416</v>
      </c>
      <c r="I16" s="88">
        <f>SUMIFS('Data Repository Table'!$J:$J,'Data Repository Table'!$A:$A,"Financial Actual",'Data Repository Table'!$C:$C,$A16,'Data Repository Table'!$B:$B,$B16&amp;"s",'Data Repository Table'!$G:$G,$C16,'Data Repository Table'!$H:$H,$D16,'Data Repository Table'!$D:$D,I$10)</f>
        <v>1208964.11944</v>
      </c>
      <c r="J16" s="88">
        <f>SUMIFS('Data Repository Table'!$J:$J,'Data Repository Table'!$A:$A,"Financial Actual",'Data Repository Table'!$C:$C,$A16,'Data Repository Table'!$B:$B,$B16&amp;"s",'Data Repository Table'!$G:$G,$C16,'Data Repository Table'!$H:$H,$D16,'Data Repository Table'!$D:$D,J$10)</f>
        <v>1179748.2727800002</v>
      </c>
      <c r="K16" s="88">
        <f>SUMIFS('Data Repository Table'!$J:$J,'Data Repository Table'!$A:$A,"Financial Actual",'Data Repository Table'!$C:$C,$A16,'Data Repository Table'!$B:$B,$B16&amp;"s",'Data Repository Table'!$G:$G,$C16,'Data Repository Table'!$H:$H,$D16,'Data Repository Table'!$D:$D,K$10)</f>
        <v>1715087.0459799999</v>
      </c>
      <c r="L16" s="88">
        <f>SUMIFS('Data Repository Table'!$J:$J,'Data Repository Table'!$A:$A,"Financial Actual",'Data Repository Table'!$C:$C,$A16,'Data Repository Table'!$B:$B,$B16&amp;"s",'Data Repository Table'!$G:$G,$C16,'Data Repository Table'!$H:$H,$D16,'Data Repository Table'!$D:$D,L$10)</f>
        <v>1518142.2933600002</v>
      </c>
      <c r="M16" s="88">
        <f>SUMIFS('Data Repository Table'!$J:$J,'Data Repository Table'!$A:$A,"Financial Actual",'Data Repository Table'!$C:$C,$A16,'Data Repository Table'!$B:$B,$B16&amp;"s",'Data Repository Table'!$G:$G,$C16,'Data Repository Table'!$H:$H,$D16,'Data Repository Table'!$D:$D,M$10)</f>
        <v>1600023.58516</v>
      </c>
      <c r="N16" s="88">
        <f>SUMIFS('Data Repository Table'!$J:$J,'Data Repository Table'!$A:$A,"Financial Actual",'Data Repository Table'!$C:$C,$A16,'Data Repository Table'!$B:$B,$B16&amp;"s",'Data Repository Table'!$G:$G,$C16,'Data Repository Table'!$H:$H,$D16,'Data Repository Table'!$D:$D,N$10)</f>
        <v>1169081.4812600003</v>
      </c>
      <c r="O16" s="88">
        <f>SUMIFS('Data Repository Table'!$J:$J,'Data Repository Table'!$A:$A,"Financial Actual",'Data Repository Table'!$C:$C,$A16,'Data Repository Table'!$B:$B,$B16&amp;"s",'Data Repository Table'!$G:$G,$C16,'Data Repository Table'!$H:$H,$D16,'Data Repository Table'!$D:$D,O$10)</f>
        <v>1182823.2077200001</v>
      </c>
      <c r="P16" s="88">
        <f>SUMIFS('Data Repository Table'!$J:$J,'Data Repository Table'!$A:$A,"Financial Actual",'Data Repository Table'!$C:$C,$A16,'Data Repository Table'!$B:$B,$B16&amp;"s",'Data Repository Table'!$G:$G,$C16,'Data Repository Table'!$H:$H,$D16,'Data Repository Table'!$D:$D,P$10)</f>
        <v>1136616.0374800002</v>
      </c>
      <c r="Q16" s="88">
        <f>SUM(E16:P16)</f>
        <v>15554519.161720002</v>
      </c>
    </row>
    <row r="17" spans="1:22" s="84" customFormat="1" ht="28.35" customHeight="1">
      <c r="A17" s="87"/>
      <c r="B17" s="87"/>
      <c r="C17" s="87"/>
      <c r="D17" s="87"/>
      <c r="E17" s="87"/>
      <c r="F17" s="87"/>
      <c r="G17" s="87"/>
      <c r="H17" s="87"/>
      <c r="I17" s="87"/>
      <c r="J17" s="87"/>
      <c r="K17" s="87"/>
      <c r="L17" s="87"/>
      <c r="M17" s="87"/>
      <c r="N17" s="87"/>
      <c r="O17" s="87"/>
      <c r="P17" s="87"/>
    </row>
    <row r="18" spans="1:22" ht="28.35" customHeight="1">
      <c r="A18" s="80" t="s">
        <v>47</v>
      </c>
      <c r="B18" s="80" t="s">
        <v>80</v>
      </c>
      <c r="C18" s="80" t="s">
        <v>41</v>
      </c>
      <c r="D18" s="80" t="s">
        <v>42</v>
      </c>
      <c r="E18" s="88">
        <f>SUMIFS('Data Repository Table'!$J:$J,'Data Repository Table'!$A:$A,"Financial Actual",'Data Repository Table'!$C:$C,$A18,'Data Repository Table'!$B:$B,$B18&amp;"s",'Data Repository Table'!$G:$G,$C18,'Data Repository Table'!$H:$H,$D18,'Data Repository Table'!$D:$D,E$10)</f>
        <v>2406673.7462499999</v>
      </c>
      <c r="F18" s="88">
        <f>SUMIFS('Data Repository Table'!$J:$J,'Data Repository Table'!$A:$A,"Financial Actual",'Data Repository Table'!$C:$C,$A18,'Data Repository Table'!$B:$B,$B18&amp;"s",'Data Repository Table'!$G:$G,$C18,'Data Repository Table'!$H:$H,$D18,'Data Repository Table'!$D:$D,F$10)</f>
        <v>2028377.0049999999</v>
      </c>
      <c r="G18" s="88">
        <f>SUMIFS('Data Repository Table'!$J:$J,'Data Repository Table'!$A:$A,"Financial Actual",'Data Repository Table'!$C:$C,$A18,'Data Repository Table'!$B:$B,$B18&amp;"s",'Data Repository Table'!$G:$G,$C18,'Data Repository Table'!$H:$H,$D18,'Data Repository Table'!$D:$D,G$10)</f>
        <v>2241097.23875</v>
      </c>
      <c r="H18" s="88">
        <f>SUMIFS('Data Repository Table'!$J:$J,'Data Repository Table'!$A:$A,"Financial Actual",'Data Repository Table'!$C:$C,$A18,'Data Repository Table'!$B:$B,$B18&amp;"s",'Data Repository Table'!$G:$G,$C18,'Data Repository Table'!$H:$H,$D18,'Data Repository Table'!$D:$D,H$10)</f>
        <v>2104393.5099999998</v>
      </c>
      <c r="I18" s="88">
        <f>SUMIFS('Data Repository Table'!$J:$J,'Data Repository Table'!$A:$A,"Financial Actual",'Data Repository Table'!$C:$C,$A18,'Data Repository Table'!$B:$B,$B18&amp;"s",'Data Repository Table'!$G:$G,$C18,'Data Repository Table'!$H:$H,$D18,'Data Repository Table'!$D:$D,I$10)</f>
        <v>1921236.2224999999</v>
      </c>
      <c r="J18" s="88">
        <f>SUMIFS('Data Repository Table'!$J:$J,'Data Repository Table'!$A:$A,"Financial Actual",'Data Repository Table'!$C:$C,$A18,'Data Repository Table'!$B:$B,$B18&amp;"s",'Data Repository Table'!$G:$G,$C18,'Data Repository Table'!$H:$H,$D18,'Data Repository Table'!$D:$D,J$10)</f>
        <v>2161522.17</v>
      </c>
      <c r="K18" s="88">
        <f>SUMIFS('Data Repository Table'!$J:$J,'Data Repository Table'!$A:$A,"Financial Actual",'Data Repository Table'!$C:$C,$A18,'Data Repository Table'!$B:$B,$B18&amp;"s",'Data Repository Table'!$G:$G,$C18,'Data Repository Table'!$H:$H,$D18,'Data Repository Table'!$D:$D,K$10)</f>
        <v>3104730.2250000001</v>
      </c>
      <c r="L18" s="88">
        <f>SUMIFS('Data Repository Table'!$J:$J,'Data Repository Table'!$A:$A,"Financial Actual",'Data Repository Table'!$C:$C,$A18,'Data Repository Table'!$B:$B,$B18&amp;"s",'Data Repository Table'!$G:$G,$C18,'Data Repository Table'!$H:$H,$D18,'Data Repository Table'!$D:$D,L$10)</f>
        <v>2116798.7124999999</v>
      </c>
      <c r="M18" s="88">
        <f>SUMIFS('Data Repository Table'!$J:$J,'Data Repository Table'!$A:$A,"Financial Actual",'Data Repository Table'!$C:$C,$A18,'Data Repository Table'!$B:$B,$B18&amp;"s",'Data Repository Table'!$G:$G,$C18,'Data Repository Table'!$H:$H,$D18,'Data Repository Table'!$D:$D,M$10)</f>
        <v>2728427.88625</v>
      </c>
      <c r="N18" s="88">
        <f>SUMIFS('Data Repository Table'!$J:$J,'Data Repository Table'!$A:$A,"Financial Actual",'Data Repository Table'!$C:$C,$A18,'Data Repository Table'!$B:$B,$B18&amp;"s",'Data Repository Table'!$G:$G,$C18,'Data Repository Table'!$H:$H,$D18,'Data Repository Table'!$D:$D,N$10)</f>
        <v>2259504.8675000002</v>
      </c>
      <c r="O18" s="88">
        <f>SUMIFS('Data Repository Table'!$J:$J,'Data Repository Table'!$A:$A,"Financial Actual",'Data Repository Table'!$C:$C,$A18,'Data Repository Table'!$B:$B,$B18&amp;"s",'Data Repository Table'!$G:$G,$C18,'Data Repository Table'!$H:$H,$D18,'Data Repository Table'!$D:$D,O$10)</f>
        <v>2031569.2350000001</v>
      </c>
      <c r="P18" s="88">
        <f>SUMIFS('Data Repository Table'!$J:$J,'Data Repository Table'!$A:$A,"Financial Actual",'Data Repository Table'!$C:$C,$A18,'Data Repository Table'!$B:$B,$B18&amp;"s",'Data Repository Table'!$G:$G,$C18,'Data Repository Table'!$H:$H,$D18,'Data Repository Table'!$D:$D,P$10)</f>
        <v>2245023.2324999999</v>
      </c>
      <c r="Q18" s="88">
        <f>SUM(E18:P18)</f>
        <v>27349354.051249996</v>
      </c>
    </row>
    <row r="19" spans="1:22" ht="28.35" customHeight="1">
      <c r="A19" s="80" t="s">
        <v>47</v>
      </c>
      <c r="B19" s="80" t="s">
        <v>80</v>
      </c>
      <c r="C19" s="80" t="s">
        <v>41</v>
      </c>
      <c r="D19" s="80" t="s">
        <v>44</v>
      </c>
      <c r="E19" s="88">
        <f>SUMIFS('Data Repository Table'!$J:$J,'Data Repository Table'!$A:$A,"Financial Actual",'Data Repository Table'!$C:$C,$A19,'Data Repository Table'!$B:$B,$B19&amp;"s",'Data Repository Table'!$G:$G,$C19,'Data Repository Table'!$H:$H,$D19,'Data Repository Table'!$D:$D,E$10)</f>
        <v>4813347.4924999997</v>
      </c>
      <c r="F19" s="88">
        <f>SUMIFS('Data Repository Table'!$J:$J,'Data Repository Table'!$A:$A,"Financial Actual",'Data Repository Table'!$C:$C,$A19,'Data Repository Table'!$B:$B,$B19&amp;"s",'Data Repository Table'!$G:$G,$C19,'Data Repository Table'!$H:$H,$D19,'Data Repository Table'!$D:$D,F$10)</f>
        <v>4056754.01</v>
      </c>
      <c r="G19" s="88">
        <f>SUMIFS('Data Repository Table'!$J:$J,'Data Repository Table'!$A:$A,"Financial Actual",'Data Repository Table'!$C:$C,$A19,'Data Repository Table'!$B:$B,$B19&amp;"s",'Data Repository Table'!$G:$G,$C19,'Data Repository Table'!$H:$H,$D19,'Data Repository Table'!$D:$D,G$10)</f>
        <v>4482194.4775</v>
      </c>
      <c r="H19" s="88">
        <f>SUMIFS('Data Repository Table'!$J:$J,'Data Repository Table'!$A:$A,"Financial Actual",'Data Repository Table'!$C:$C,$A19,'Data Repository Table'!$B:$B,$B19&amp;"s",'Data Repository Table'!$G:$G,$C19,'Data Repository Table'!$H:$H,$D19,'Data Repository Table'!$D:$D,H$10)</f>
        <v>4208787.0199999996</v>
      </c>
      <c r="I19" s="88">
        <f>SUMIFS('Data Repository Table'!$J:$J,'Data Repository Table'!$A:$A,"Financial Actual",'Data Repository Table'!$C:$C,$A19,'Data Repository Table'!$B:$B,$B19&amp;"s",'Data Repository Table'!$G:$G,$C19,'Data Repository Table'!$H:$H,$D19,'Data Repository Table'!$D:$D,I$10)</f>
        <v>3842472.4449999998</v>
      </c>
      <c r="J19" s="88">
        <f>SUMIFS('Data Repository Table'!$J:$J,'Data Repository Table'!$A:$A,"Financial Actual",'Data Repository Table'!$C:$C,$A19,'Data Repository Table'!$B:$B,$B19&amp;"s",'Data Repository Table'!$G:$G,$C19,'Data Repository Table'!$H:$H,$D19,'Data Repository Table'!$D:$D,J$10)</f>
        <v>4323044.34</v>
      </c>
      <c r="K19" s="88">
        <f>SUMIFS('Data Repository Table'!$J:$J,'Data Repository Table'!$A:$A,"Financial Actual",'Data Repository Table'!$C:$C,$A19,'Data Repository Table'!$B:$B,$B19&amp;"s",'Data Repository Table'!$G:$G,$C19,'Data Repository Table'!$H:$H,$D19,'Data Repository Table'!$D:$D,K$10)</f>
        <v>6209460.4500000002</v>
      </c>
      <c r="L19" s="88">
        <f>SUMIFS('Data Repository Table'!$J:$J,'Data Repository Table'!$A:$A,"Financial Actual",'Data Repository Table'!$C:$C,$A19,'Data Repository Table'!$B:$B,$B19&amp;"s",'Data Repository Table'!$G:$G,$C19,'Data Repository Table'!$H:$H,$D19,'Data Repository Table'!$D:$D,L$10)</f>
        <v>4633597.4249999998</v>
      </c>
      <c r="M19" s="88">
        <f>SUMIFS('Data Repository Table'!$J:$J,'Data Repository Table'!$A:$A,"Financial Actual",'Data Repository Table'!$C:$C,$A19,'Data Repository Table'!$B:$B,$B19&amp;"s",'Data Repository Table'!$G:$G,$C19,'Data Repository Table'!$H:$H,$D19,'Data Repository Table'!$D:$D,M$10)</f>
        <v>5456855.7725</v>
      </c>
      <c r="N19" s="88">
        <f>SUMIFS('Data Repository Table'!$J:$J,'Data Repository Table'!$A:$A,"Financial Actual",'Data Repository Table'!$C:$C,$A19,'Data Repository Table'!$B:$B,$B19&amp;"s",'Data Repository Table'!$G:$G,$C19,'Data Repository Table'!$H:$H,$D19,'Data Repository Table'!$D:$D,N$10)</f>
        <v>4519009.7350000003</v>
      </c>
      <c r="O19" s="88">
        <f>SUMIFS('Data Repository Table'!$J:$J,'Data Repository Table'!$A:$A,"Financial Actual",'Data Repository Table'!$C:$C,$A19,'Data Repository Table'!$B:$B,$B19&amp;"s",'Data Repository Table'!$G:$G,$C19,'Data Repository Table'!$H:$H,$D19,'Data Repository Table'!$D:$D,O$10)</f>
        <v>4063138.47</v>
      </c>
      <c r="P19" s="88">
        <f>SUMIFS('Data Repository Table'!$J:$J,'Data Repository Table'!$A:$A,"Financial Actual",'Data Repository Table'!$C:$C,$A19,'Data Repository Table'!$B:$B,$B19&amp;"s",'Data Repository Table'!$G:$G,$C19,'Data Repository Table'!$H:$H,$D19,'Data Repository Table'!$D:$D,P$10)</f>
        <v>4490046.4649999999</v>
      </c>
      <c r="Q19" s="88">
        <f t="shared" ref="Q19:Q22" si="0">SUM(E19:P19)</f>
        <v>55098708.102499992</v>
      </c>
    </row>
    <row r="20" spans="1:22" ht="28.35" customHeight="1">
      <c r="A20" s="80" t="s">
        <v>47</v>
      </c>
      <c r="B20" s="80" t="s">
        <v>80</v>
      </c>
      <c r="C20" s="80" t="s">
        <v>45</v>
      </c>
      <c r="D20" s="80" t="s">
        <v>42</v>
      </c>
      <c r="E20" s="88">
        <f>SUMIFS('Data Repository Table'!$J:$J,'Data Repository Table'!$A:$A,"Financial Actual",'Data Repository Table'!$C:$C,$A20,'Data Repository Table'!$B:$B,$B20&amp;"s",'Data Repository Table'!$G:$G,$C20,'Data Repository Table'!$H:$H,$D20,'Data Repository Table'!$D:$D,E$10)</f>
        <v>2117872.8966999999</v>
      </c>
      <c r="F20" s="88">
        <f>SUMIFS('Data Repository Table'!$J:$J,'Data Repository Table'!$A:$A,"Financial Actual",'Data Repository Table'!$C:$C,$A20,'Data Repository Table'!$B:$B,$B20&amp;"s",'Data Repository Table'!$G:$G,$C20,'Data Repository Table'!$H:$H,$D20,'Data Repository Table'!$D:$D,F$10)</f>
        <v>1784971.7644</v>
      </c>
      <c r="G20" s="88">
        <f>SUMIFS('Data Repository Table'!$J:$J,'Data Repository Table'!$A:$A,"Financial Actual",'Data Repository Table'!$C:$C,$A20,'Data Repository Table'!$B:$B,$B20&amp;"s",'Data Repository Table'!$G:$G,$C20,'Data Repository Table'!$H:$H,$D20,'Data Repository Table'!$D:$D,G$10)</f>
        <v>1972165.5701000001</v>
      </c>
      <c r="H20" s="88">
        <f>SUMIFS('Data Repository Table'!$J:$J,'Data Repository Table'!$A:$A,"Financial Actual",'Data Repository Table'!$C:$C,$A20,'Data Repository Table'!$B:$B,$B20&amp;"s",'Data Repository Table'!$G:$G,$C20,'Data Repository Table'!$H:$H,$D20,'Data Repository Table'!$D:$D,H$10)</f>
        <v>1851866.2887999997</v>
      </c>
      <c r="I20" s="88">
        <f>SUMIFS('Data Repository Table'!$J:$J,'Data Repository Table'!$A:$A,"Financial Actual",'Data Repository Table'!$C:$C,$A20,'Data Repository Table'!$B:$B,$B20&amp;"s",'Data Repository Table'!$G:$G,$C20,'Data Repository Table'!$H:$H,$D20,'Data Repository Table'!$D:$D,I$10)</f>
        <v>1690687.8758</v>
      </c>
      <c r="J20" s="88">
        <f>SUMIFS('Data Repository Table'!$J:$J,'Data Repository Table'!$A:$A,"Financial Actual",'Data Repository Table'!$C:$C,$A20,'Data Repository Table'!$B:$B,$B20&amp;"s",'Data Repository Table'!$G:$G,$C20,'Data Repository Table'!$H:$H,$D20,'Data Repository Table'!$D:$D,J$10)</f>
        <v>1902139.5096</v>
      </c>
      <c r="K20" s="88">
        <f>SUMIFS('Data Repository Table'!$J:$J,'Data Repository Table'!$A:$A,"Financial Actual",'Data Repository Table'!$C:$C,$A20,'Data Repository Table'!$B:$B,$B20&amp;"s",'Data Repository Table'!$G:$G,$C20,'Data Repository Table'!$H:$H,$D20,'Data Repository Table'!$D:$D,K$10)</f>
        <v>2732162.5980000002</v>
      </c>
      <c r="L20" s="88">
        <f>SUMIFS('Data Repository Table'!$J:$J,'Data Repository Table'!$A:$A,"Financial Actual",'Data Repository Table'!$C:$C,$A20,'Data Repository Table'!$B:$B,$B20&amp;"s",'Data Repository Table'!$G:$G,$C20,'Data Repository Table'!$H:$H,$D20,'Data Repository Table'!$D:$D,L$10)</f>
        <v>2478782.8670000001</v>
      </c>
      <c r="M20" s="88">
        <f>SUMIFS('Data Repository Table'!$J:$J,'Data Repository Table'!$A:$A,"Financial Actual",'Data Repository Table'!$C:$C,$A20,'Data Repository Table'!$B:$B,$B20&amp;"s",'Data Repository Table'!$G:$G,$C20,'Data Repository Table'!$H:$H,$D20,'Data Repository Table'!$D:$D,M$10)</f>
        <v>2401016.5399000002</v>
      </c>
      <c r="N20" s="88">
        <f>SUMIFS('Data Repository Table'!$J:$J,'Data Repository Table'!$A:$A,"Financial Actual",'Data Repository Table'!$C:$C,$A20,'Data Repository Table'!$B:$B,$B20&amp;"s",'Data Repository Table'!$G:$G,$C20,'Data Repository Table'!$H:$H,$D20,'Data Repository Table'!$D:$D,N$10)</f>
        <v>1988364.2834000001</v>
      </c>
      <c r="O20" s="88">
        <f>SUMIFS('Data Repository Table'!$J:$J,'Data Repository Table'!$A:$A,"Financial Actual",'Data Repository Table'!$C:$C,$A20,'Data Repository Table'!$B:$B,$B20&amp;"s",'Data Repository Table'!$G:$G,$C20,'Data Repository Table'!$H:$H,$D20,'Data Repository Table'!$D:$D,O$10)</f>
        <v>1787780.9268</v>
      </c>
      <c r="P20" s="88">
        <f>SUMIFS('Data Repository Table'!$J:$J,'Data Repository Table'!$A:$A,"Financial Actual",'Data Repository Table'!$C:$C,$A20,'Data Repository Table'!$B:$B,$B20&amp;"s",'Data Repository Table'!$G:$G,$C20,'Data Repository Table'!$H:$H,$D20,'Data Repository Table'!$D:$D,P$10)</f>
        <v>1975620.4446</v>
      </c>
      <c r="Q20" s="88">
        <f t="shared" si="0"/>
        <v>24683431.565100003</v>
      </c>
    </row>
    <row r="21" spans="1:22" ht="28.35" customHeight="1">
      <c r="A21" s="80" t="s">
        <v>47</v>
      </c>
      <c r="B21" s="80" t="s">
        <v>80</v>
      </c>
      <c r="C21" s="80" t="s">
        <v>45</v>
      </c>
      <c r="D21" s="80" t="s">
        <v>44</v>
      </c>
      <c r="E21" s="88">
        <f>SUMIFS('Data Repository Table'!$J:$J,'Data Repository Table'!$A:$A,"Financial Actual",'Data Repository Table'!$C:$C,$A21,'Data Repository Table'!$B:$B,$B21&amp;"s",'Data Repository Table'!$G:$G,$C21,'Data Repository Table'!$H:$H,$D21,'Data Repository Table'!$D:$D,E$10)</f>
        <v>3850677.9939999999</v>
      </c>
      <c r="F21" s="88">
        <f>SUMIFS('Data Repository Table'!$J:$J,'Data Repository Table'!$A:$A,"Financial Actual",'Data Repository Table'!$C:$C,$A21,'Data Repository Table'!$B:$B,$B21&amp;"s",'Data Repository Table'!$G:$G,$C21,'Data Repository Table'!$H:$H,$D21,'Data Repository Table'!$D:$D,F$10)</f>
        <v>3245403.2080000001</v>
      </c>
      <c r="G21" s="88">
        <f>SUMIFS('Data Repository Table'!$J:$J,'Data Repository Table'!$A:$A,"Financial Actual",'Data Repository Table'!$C:$C,$A21,'Data Repository Table'!$B:$B,$B21&amp;"s",'Data Repository Table'!$G:$G,$C21,'Data Repository Table'!$H:$H,$D21,'Data Repository Table'!$D:$D,G$10)</f>
        <v>3585755.5820000004</v>
      </c>
      <c r="H21" s="88">
        <f>SUMIFS('Data Repository Table'!$J:$J,'Data Repository Table'!$A:$A,"Financial Actual",'Data Repository Table'!$C:$C,$A21,'Data Repository Table'!$B:$B,$B21&amp;"s",'Data Repository Table'!$G:$G,$C21,'Data Repository Table'!$H:$H,$D21,'Data Repository Table'!$D:$D,H$10)</f>
        <v>3367029.6159999999</v>
      </c>
      <c r="I21" s="88">
        <f>SUMIFS('Data Repository Table'!$J:$J,'Data Repository Table'!$A:$A,"Financial Actual",'Data Repository Table'!$C:$C,$A21,'Data Repository Table'!$B:$B,$B21&amp;"s",'Data Repository Table'!$G:$G,$C21,'Data Repository Table'!$H:$H,$D21,'Data Repository Table'!$D:$D,I$10)</f>
        <v>3073977.9560000002</v>
      </c>
      <c r="J21" s="88">
        <f>SUMIFS('Data Repository Table'!$J:$J,'Data Repository Table'!$A:$A,"Financial Actual",'Data Repository Table'!$C:$C,$A21,'Data Repository Table'!$B:$B,$B21&amp;"s",'Data Repository Table'!$G:$G,$C21,'Data Repository Table'!$H:$H,$D21,'Data Repository Table'!$D:$D,J$10)</f>
        <v>3458435.4720000001</v>
      </c>
      <c r="K21" s="88">
        <f>SUMIFS('Data Repository Table'!$J:$J,'Data Repository Table'!$A:$A,"Financial Actual",'Data Repository Table'!$C:$C,$A21,'Data Repository Table'!$B:$B,$B21&amp;"s",'Data Repository Table'!$G:$G,$C21,'Data Repository Table'!$H:$H,$D21,'Data Repository Table'!$D:$D,K$10)</f>
        <v>4967568.3600000003</v>
      </c>
      <c r="L21" s="88">
        <f>SUMIFS('Data Repository Table'!$J:$J,'Data Repository Table'!$A:$A,"Financial Actual",'Data Repository Table'!$C:$C,$A21,'Data Repository Table'!$B:$B,$B21&amp;"s",'Data Repository Table'!$G:$G,$C21,'Data Repository Table'!$H:$H,$D21,'Data Repository Table'!$D:$D,L$10)</f>
        <v>4506877.9400000004</v>
      </c>
      <c r="M21" s="88">
        <f>SUMIFS('Data Repository Table'!$J:$J,'Data Repository Table'!$A:$A,"Financial Actual",'Data Repository Table'!$C:$C,$A21,'Data Repository Table'!$B:$B,$B21&amp;"s",'Data Repository Table'!$G:$G,$C21,'Data Repository Table'!$H:$H,$D21,'Data Repository Table'!$D:$D,M$10)</f>
        <v>4365484.6179999998</v>
      </c>
      <c r="N21" s="88">
        <f>SUMIFS('Data Repository Table'!$J:$J,'Data Repository Table'!$A:$A,"Financial Actual",'Data Repository Table'!$C:$C,$A21,'Data Repository Table'!$B:$B,$B21&amp;"s",'Data Repository Table'!$G:$G,$C21,'Data Repository Table'!$H:$H,$D21,'Data Repository Table'!$D:$D,N$10)</f>
        <v>4615207.7879999997</v>
      </c>
      <c r="O21" s="88">
        <f>SUMIFS('Data Repository Table'!$J:$J,'Data Repository Table'!$A:$A,"Financial Actual",'Data Repository Table'!$C:$C,$A21,'Data Repository Table'!$B:$B,$B21&amp;"s",'Data Repository Table'!$G:$G,$C21,'Data Repository Table'!$H:$H,$D21,'Data Repository Table'!$D:$D,O$10)</f>
        <v>3250510.7760000005</v>
      </c>
      <c r="P21" s="88">
        <f>SUMIFS('Data Repository Table'!$J:$J,'Data Repository Table'!$A:$A,"Financial Actual",'Data Repository Table'!$C:$C,$A21,'Data Repository Table'!$B:$B,$B21&amp;"s",'Data Repository Table'!$G:$G,$C21,'Data Repository Table'!$H:$H,$D21,'Data Repository Table'!$D:$D,P$10)</f>
        <v>3592037.1720000003</v>
      </c>
      <c r="Q21" s="88">
        <f t="shared" si="0"/>
        <v>45878966.482000001</v>
      </c>
    </row>
    <row r="22" spans="1:22" ht="28.35" customHeight="1">
      <c r="A22" s="80" t="s">
        <v>47</v>
      </c>
      <c r="B22" s="80" t="s">
        <v>80</v>
      </c>
      <c r="C22" s="80" t="s">
        <v>46</v>
      </c>
      <c r="D22" s="80" t="s">
        <v>42</v>
      </c>
      <c r="E22" s="88">
        <f>SUMIFS('Data Repository Table'!$J:$J,'Data Repository Table'!$A:$A,"Financial Actual",'Data Repository Table'!$C:$C,$A22,'Data Repository Table'!$B:$B,$B22&amp;"s",'Data Repository Table'!$G:$G,$C22,'Data Repository Table'!$H:$H,$D22,'Data Repository Table'!$D:$D,E$10)</f>
        <v>4139478.8435499985</v>
      </c>
      <c r="F22" s="88">
        <f>SUMIFS('Data Repository Table'!$J:$J,'Data Repository Table'!$A:$A,"Financial Actual",'Data Repository Table'!$C:$C,$A22,'Data Repository Table'!$B:$B,$B22&amp;"s",'Data Repository Table'!$G:$G,$C22,'Data Repository Table'!$H:$H,$D22,'Data Repository Table'!$D:$D,F$10)</f>
        <v>3488808.4485999988</v>
      </c>
      <c r="G22" s="88">
        <f>SUMIFS('Data Repository Table'!$J:$J,'Data Repository Table'!$A:$A,"Financial Actual",'Data Repository Table'!$C:$C,$A22,'Data Repository Table'!$B:$B,$B22&amp;"s",'Data Repository Table'!$G:$G,$C22,'Data Repository Table'!$H:$H,$D22,'Data Repository Table'!$D:$D,G$10)</f>
        <v>3854687.2506499989</v>
      </c>
      <c r="H22" s="88">
        <f>SUMIFS('Data Repository Table'!$J:$J,'Data Repository Table'!$A:$A,"Financial Actual",'Data Repository Table'!$C:$C,$A22,'Data Repository Table'!$B:$B,$B22&amp;"s",'Data Repository Table'!$G:$G,$C22,'Data Repository Table'!$H:$H,$D22,'Data Repository Table'!$D:$D,H$10)</f>
        <v>3619556.8371999986</v>
      </c>
      <c r="I22" s="88">
        <f>SUMIFS('Data Repository Table'!$J:$J,'Data Repository Table'!$A:$A,"Financial Actual",'Data Repository Table'!$C:$C,$A22,'Data Repository Table'!$B:$B,$B22&amp;"s",'Data Repository Table'!$G:$G,$C22,'Data Repository Table'!$H:$H,$D22,'Data Repository Table'!$D:$D,I$10)</f>
        <v>3304526.302699999</v>
      </c>
      <c r="J22" s="88">
        <f>SUMIFS('Data Repository Table'!$J:$J,'Data Repository Table'!$A:$A,"Financial Actual",'Data Repository Table'!$C:$C,$A22,'Data Repository Table'!$B:$B,$B22&amp;"s",'Data Repository Table'!$G:$G,$C22,'Data Repository Table'!$H:$H,$D22,'Data Repository Table'!$D:$D,J$10)</f>
        <v>3717818.1323999991</v>
      </c>
      <c r="K22" s="88">
        <f>SUMIFS('Data Repository Table'!$J:$J,'Data Repository Table'!$A:$A,"Financial Actual",'Data Repository Table'!$C:$C,$A22,'Data Repository Table'!$B:$B,$B22&amp;"s",'Data Repository Table'!$G:$G,$C22,'Data Repository Table'!$H:$H,$D22,'Data Repository Table'!$D:$D,K$10)</f>
        <v>5340135.9869999988</v>
      </c>
      <c r="L22" s="88">
        <f>SUMIFS('Data Repository Table'!$J:$J,'Data Repository Table'!$A:$A,"Financial Actual",'Data Repository Table'!$C:$C,$A22,'Data Repository Table'!$B:$B,$B22&amp;"s",'Data Repository Table'!$G:$G,$C22,'Data Repository Table'!$H:$H,$D22,'Data Repository Table'!$D:$D,L$10)</f>
        <v>4844893.7854999984</v>
      </c>
      <c r="M22" s="88">
        <f>SUMIFS('Data Repository Table'!$J:$J,'Data Repository Table'!$A:$A,"Financial Actual",'Data Repository Table'!$C:$C,$A22,'Data Repository Table'!$B:$B,$B22&amp;"s",'Data Repository Table'!$G:$G,$C22,'Data Repository Table'!$H:$H,$D22,'Data Repository Table'!$D:$D,M$10)</f>
        <v>4692895.9643499991</v>
      </c>
      <c r="N22" s="88">
        <f>SUMIFS('Data Repository Table'!$J:$J,'Data Repository Table'!$A:$A,"Financial Actual",'Data Repository Table'!$C:$C,$A22,'Data Repository Table'!$B:$B,$B22&amp;"s",'Data Repository Table'!$G:$G,$C22,'Data Repository Table'!$H:$H,$D22,'Data Repository Table'!$D:$D,N$10)</f>
        <v>4886348.3721000003</v>
      </c>
      <c r="O22" s="88">
        <f>SUMIFS('Data Repository Table'!$J:$J,'Data Repository Table'!$A:$A,"Financial Actual",'Data Repository Table'!$C:$C,$A22,'Data Repository Table'!$B:$B,$B22&amp;"s",'Data Repository Table'!$G:$G,$C22,'Data Repository Table'!$H:$H,$D22,'Data Repository Table'!$D:$D,O$10)</f>
        <v>3494299.084199999</v>
      </c>
      <c r="P22" s="88">
        <f>SUMIFS('Data Repository Table'!$J:$J,'Data Repository Table'!$A:$A,"Financial Actual",'Data Repository Table'!$C:$C,$A22,'Data Repository Table'!$B:$B,$B22&amp;"s",'Data Repository Table'!$G:$G,$C22,'Data Repository Table'!$H:$H,$D22,'Data Repository Table'!$D:$D,P$10)</f>
        <v>3861439.9598999987</v>
      </c>
      <c r="Q22" s="88">
        <f t="shared" si="0"/>
        <v>49244888.96814999</v>
      </c>
    </row>
    <row r="23" spans="1:22" s="84" customFormat="1" ht="28.35" customHeight="1">
      <c r="A23" s="87"/>
      <c r="B23" s="87"/>
      <c r="C23" s="87"/>
      <c r="D23" s="87"/>
      <c r="E23" s="87"/>
      <c r="F23" s="87"/>
      <c r="G23" s="87"/>
      <c r="H23" s="87"/>
      <c r="I23" s="87"/>
      <c r="J23" s="87"/>
      <c r="K23" s="87"/>
      <c r="L23" s="87"/>
      <c r="M23" s="87"/>
      <c r="N23" s="87"/>
      <c r="O23" s="87"/>
      <c r="P23" s="87"/>
    </row>
    <row r="24" spans="1:22" ht="28.35" customHeight="1">
      <c r="A24" s="80" t="s">
        <v>48</v>
      </c>
      <c r="B24" s="80" t="s">
        <v>80</v>
      </c>
      <c r="C24" s="80" t="s">
        <v>41</v>
      </c>
      <c r="D24" s="80" t="s">
        <v>42</v>
      </c>
      <c r="E24" s="88">
        <f>SUMIFS('Data Repository Table'!$J:$J,'Data Repository Table'!$A:$A,"Financial Actual",'Data Repository Table'!$C:$C,$A24,'Data Repository Table'!$B:$B,$B24&amp;"s",'Data Repository Table'!$G:$G,$C24,'Data Repository Table'!$H:$H,$D24,'Data Repository Table'!$D:$D,E$10)</f>
        <v>1766228.7212499999</v>
      </c>
      <c r="F24" s="88">
        <f>SUMIFS('Data Repository Table'!$J:$J,'Data Repository Table'!$A:$A,"Financial Actual",'Data Repository Table'!$C:$C,$A24,'Data Repository Table'!$B:$B,$B24&amp;"s",'Data Repository Table'!$G:$G,$C24,'Data Repository Table'!$H:$H,$D24,'Data Repository Table'!$D:$D,F$10)</f>
        <v>1951422.76125</v>
      </c>
      <c r="G24" s="88">
        <f>SUMIFS('Data Repository Table'!$J:$J,'Data Repository Table'!$A:$A,"Financial Actual",'Data Repository Table'!$C:$C,$A24,'Data Repository Table'!$B:$B,$B24&amp;"s",'Data Repository Table'!$G:$G,$C24,'Data Repository Table'!$H:$H,$D24,'Data Repository Table'!$D:$D,G$10)</f>
        <v>1699371.23875</v>
      </c>
      <c r="H24" s="88">
        <f>SUMIFS('Data Repository Table'!$J:$J,'Data Repository Table'!$A:$A,"Financial Actual",'Data Repository Table'!$C:$C,$A24,'Data Repository Table'!$B:$B,$B24&amp;"s",'Data Repository Table'!$G:$G,$C24,'Data Repository Table'!$H:$H,$D24,'Data Repository Table'!$D:$D,H$10)</f>
        <v>1502189.2037500001</v>
      </c>
      <c r="I24" s="88">
        <f>SUMIFS('Data Repository Table'!$J:$J,'Data Repository Table'!$A:$A,"Financial Actual",'Data Repository Table'!$C:$C,$A24,'Data Repository Table'!$B:$B,$B24&amp;"s",'Data Repository Table'!$G:$G,$C24,'Data Repository Table'!$H:$H,$D24,'Data Repository Table'!$D:$D,I$10)</f>
        <v>1650239.5062500001</v>
      </c>
      <c r="J24" s="88">
        <f>SUMIFS('Data Repository Table'!$J:$J,'Data Repository Table'!$A:$A,"Financial Actual",'Data Repository Table'!$C:$C,$A24,'Data Repository Table'!$B:$B,$B24&amp;"s",'Data Repository Table'!$G:$G,$C24,'Data Repository Table'!$H:$H,$D24,'Data Repository Table'!$D:$D,J$10)</f>
        <v>1406546.085</v>
      </c>
      <c r="K24" s="88">
        <f>SUMIFS('Data Repository Table'!$J:$J,'Data Repository Table'!$A:$A,"Financial Actual",'Data Repository Table'!$C:$C,$A24,'Data Repository Table'!$B:$B,$B24&amp;"s",'Data Repository Table'!$G:$G,$C24,'Data Repository Table'!$H:$H,$D24,'Data Repository Table'!$D:$D,K$10)</f>
        <v>2151540.1949999998</v>
      </c>
      <c r="L24" s="88">
        <f>SUMIFS('Data Repository Table'!$J:$J,'Data Repository Table'!$A:$A,"Financial Actual",'Data Repository Table'!$C:$C,$A24,'Data Repository Table'!$B:$B,$B24&amp;"s",'Data Repository Table'!$G:$G,$C24,'Data Repository Table'!$H:$H,$D24,'Data Repository Table'!$D:$D,L$10)</f>
        <v>2191228.2262499998</v>
      </c>
      <c r="M24" s="88">
        <f>SUMIFS('Data Repository Table'!$J:$J,'Data Repository Table'!$A:$A,"Financial Actual",'Data Repository Table'!$C:$C,$A24,'Data Repository Table'!$B:$B,$B24&amp;"s",'Data Repository Table'!$G:$G,$C24,'Data Repository Table'!$H:$H,$D24,'Data Repository Table'!$D:$D,M$10)</f>
        <v>1965526.61625</v>
      </c>
      <c r="N24" s="88">
        <f>SUMIFS('Data Repository Table'!$J:$J,'Data Repository Table'!$A:$A,"Financial Actual",'Data Repository Table'!$C:$C,$A24,'Data Repository Table'!$B:$B,$B24&amp;"s",'Data Repository Table'!$G:$G,$C24,'Data Repository Table'!$H:$H,$D24,'Data Repository Table'!$D:$D,N$10)</f>
        <v>2084911.36</v>
      </c>
      <c r="O24" s="88">
        <f>SUMIFS('Data Repository Table'!$J:$J,'Data Repository Table'!$A:$A,"Financial Actual",'Data Repository Table'!$C:$C,$A24,'Data Repository Table'!$B:$B,$B24&amp;"s",'Data Repository Table'!$G:$G,$C24,'Data Repository Table'!$H:$H,$D24,'Data Repository Table'!$D:$D,O$10)</f>
        <v>2053699.35375</v>
      </c>
      <c r="P24" s="88">
        <f>SUMIFS('Data Repository Table'!$J:$J,'Data Repository Table'!$A:$A,"Financial Actual",'Data Repository Table'!$C:$C,$A24,'Data Repository Table'!$B:$B,$B24&amp;"s",'Data Repository Table'!$G:$G,$C24,'Data Repository Table'!$H:$H,$D24,'Data Repository Table'!$D:$D,P$10)</f>
        <v>2197266.9237500001</v>
      </c>
      <c r="Q24" s="88">
        <f>SUM(E24:P24)</f>
        <v>22620170.191250004</v>
      </c>
    </row>
    <row r="25" spans="1:22" ht="28.35" customHeight="1">
      <c r="A25" s="80" t="s">
        <v>48</v>
      </c>
      <c r="B25" s="80" t="s">
        <v>80</v>
      </c>
      <c r="C25" s="80" t="s">
        <v>41</v>
      </c>
      <c r="D25" s="80" t="s">
        <v>44</v>
      </c>
      <c r="E25" s="88">
        <f>SUMIFS('Data Repository Table'!$J:$J,'Data Repository Table'!$A:$A,"Financial Actual",'Data Repository Table'!$C:$C,$A25,'Data Repository Table'!$B:$B,$B25&amp;"s",'Data Repository Table'!$G:$G,$C25,'Data Repository Table'!$H:$H,$D25,'Data Repository Table'!$D:$D,E$10)</f>
        <v>3532457.4424999999</v>
      </c>
      <c r="F25" s="88">
        <f>SUMIFS('Data Repository Table'!$J:$J,'Data Repository Table'!$A:$A,"Financial Actual",'Data Repository Table'!$C:$C,$A25,'Data Repository Table'!$B:$B,$B25&amp;"s",'Data Repository Table'!$G:$G,$C25,'Data Repository Table'!$H:$H,$D25,'Data Repository Table'!$D:$D,F$10)</f>
        <v>3902845.5225</v>
      </c>
      <c r="G25" s="88">
        <f>SUMIFS('Data Repository Table'!$J:$J,'Data Repository Table'!$A:$A,"Financial Actual",'Data Repository Table'!$C:$C,$A25,'Data Repository Table'!$B:$B,$B25&amp;"s",'Data Repository Table'!$G:$G,$C25,'Data Repository Table'!$H:$H,$D25,'Data Repository Table'!$D:$D,G$10)</f>
        <v>3398742.4775</v>
      </c>
      <c r="H25" s="88">
        <f>SUMIFS('Data Repository Table'!$J:$J,'Data Repository Table'!$A:$A,"Financial Actual",'Data Repository Table'!$C:$C,$A25,'Data Repository Table'!$B:$B,$B25&amp;"s",'Data Repository Table'!$G:$G,$C25,'Data Repository Table'!$H:$H,$D25,'Data Repository Table'!$D:$D,H$10)</f>
        <v>3004378.4075000002</v>
      </c>
      <c r="I25" s="88">
        <f>SUMIFS('Data Repository Table'!$J:$J,'Data Repository Table'!$A:$A,"Financial Actual",'Data Repository Table'!$C:$C,$A25,'Data Repository Table'!$B:$B,$B25&amp;"s",'Data Repository Table'!$G:$G,$C25,'Data Repository Table'!$H:$H,$D25,'Data Repository Table'!$D:$D,I$10)</f>
        <v>3300479.0125000002</v>
      </c>
      <c r="J25" s="88">
        <f>SUMIFS('Data Repository Table'!$J:$J,'Data Repository Table'!$A:$A,"Financial Actual",'Data Repository Table'!$C:$C,$A25,'Data Repository Table'!$B:$B,$B25&amp;"s",'Data Repository Table'!$G:$G,$C25,'Data Repository Table'!$H:$H,$D25,'Data Repository Table'!$D:$D,J$10)</f>
        <v>2813092.17</v>
      </c>
      <c r="K25" s="88">
        <f>SUMIFS('Data Repository Table'!$J:$J,'Data Repository Table'!$A:$A,"Financial Actual",'Data Repository Table'!$C:$C,$A25,'Data Repository Table'!$B:$B,$B25&amp;"s",'Data Repository Table'!$G:$G,$C25,'Data Repository Table'!$H:$H,$D25,'Data Repository Table'!$D:$D,K$10)</f>
        <v>4303080.3899999997</v>
      </c>
      <c r="L25" s="88">
        <f>SUMIFS('Data Repository Table'!$J:$J,'Data Repository Table'!$A:$A,"Financial Actual",'Data Repository Table'!$C:$C,$A25,'Data Repository Table'!$B:$B,$B25&amp;"s",'Data Repository Table'!$G:$G,$C25,'Data Repository Table'!$H:$H,$D25,'Data Repository Table'!$D:$D,L$10)</f>
        <v>4382456.4524999997</v>
      </c>
      <c r="M25" s="88">
        <f>SUMIFS('Data Repository Table'!$J:$J,'Data Repository Table'!$A:$A,"Financial Actual",'Data Repository Table'!$C:$C,$A25,'Data Repository Table'!$B:$B,$B25&amp;"s",'Data Repository Table'!$G:$G,$C25,'Data Repository Table'!$H:$H,$D25,'Data Repository Table'!$D:$D,M$10)</f>
        <v>3931053.2324999999</v>
      </c>
      <c r="N25" s="88">
        <f>SUMIFS('Data Repository Table'!$J:$J,'Data Repository Table'!$A:$A,"Financial Actual",'Data Repository Table'!$C:$C,$A25,'Data Repository Table'!$B:$B,$B25&amp;"s",'Data Repository Table'!$G:$G,$C25,'Data Repository Table'!$H:$H,$D25,'Data Repository Table'!$D:$D,N$10)</f>
        <v>4169822.72</v>
      </c>
      <c r="O25" s="88">
        <f>SUMIFS('Data Repository Table'!$J:$J,'Data Repository Table'!$A:$A,"Financial Actual",'Data Repository Table'!$C:$C,$A25,'Data Repository Table'!$B:$B,$B25&amp;"s",'Data Repository Table'!$G:$G,$C25,'Data Repository Table'!$H:$H,$D25,'Data Repository Table'!$D:$D,O$10)</f>
        <v>4107398.7075</v>
      </c>
      <c r="P25" s="88">
        <f>SUMIFS('Data Repository Table'!$J:$J,'Data Repository Table'!$A:$A,"Financial Actual",'Data Repository Table'!$C:$C,$A25,'Data Repository Table'!$B:$B,$B25&amp;"s",'Data Repository Table'!$G:$G,$C25,'Data Repository Table'!$H:$H,$D25,'Data Repository Table'!$D:$D,P$10)</f>
        <v>4394533.8475000001</v>
      </c>
      <c r="Q25" s="88">
        <f t="shared" ref="Q25:Q28" si="1">SUM(E25:P25)</f>
        <v>45240340.382500008</v>
      </c>
    </row>
    <row r="26" spans="1:22" ht="28.35" customHeight="1">
      <c r="A26" s="80" t="s">
        <v>48</v>
      </c>
      <c r="B26" s="80" t="s">
        <v>80</v>
      </c>
      <c r="C26" s="80" t="s">
        <v>45</v>
      </c>
      <c r="D26" s="80" t="s">
        <v>42</v>
      </c>
      <c r="E26" s="88">
        <f>SUMIFS('Data Repository Table'!$J:$J,'Data Repository Table'!$A:$A,"Financial Actual",'Data Repository Table'!$C:$C,$A26,'Data Repository Table'!$B:$B,$B26&amp;"s",'Data Repository Table'!$G:$G,$C26,'Data Repository Table'!$H:$H,$D26,'Data Repository Table'!$D:$D,E$10)</f>
        <v>1554281.2747</v>
      </c>
      <c r="F26" s="88">
        <f>SUMIFS('Data Repository Table'!$J:$J,'Data Repository Table'!$A:$A,"Financial Actual",'Data Repository Table'!$C:$C,$A26,'Data Repository Table'!$B:$B,$B26&amp;"s",'Data Repository Table'!$G:$G,$C26,'Data Repository Table'!$H:$H,$D26,'Data Repository Table'!$D:$D,F$10)</f>
        <v>1717252.0299</v>
      </c>
      <c r="G26" s="88">
        <f>SUMIFS('Data Repository Table'!$J:$J,'Data Repository Table'!$A:$A,"Financial Actual",'Data Repository Table'!$C:$C,$A26,'Data Repository Table'!$B:$B,$B26&amp;"s",'Data Repository Table'!$G:$G,$C26,'Data Repository Table'!$H:$H,$D26,'Data Repository Table'!$D:$D,G$10)</f>
        <v>1495446.6901</v>
      </c>
      <c r="H26" s="88">
        <f>SUMIFS('Data Repository Table'!$J:$J,'Data Repository Table'!$A:$A,"Financial Actual",'Data Repository Table'!$C:$C,$A26,'Data Repository Table'!$B:$B,$B26&amp;"s",'Data Repository Table'!$G:$G,$C26,'Data Repository Table'!$H:$H,$D26,'Data Repository Table'!$D:$D,H$10)</f>
        <v>1321926.4993</v>
      </c>
      <c r="I26" s="88">
        <f>SUMIFS('Data Repository Table'!$J:$J,'Data Repository Table'!$A:$A,"Financial Actual",'Data Repository Table'!$C:$C,$A26,'Data Repository Table'!$B:$B,$B26&amp;"s",'Data Repository Table'!$G:$G,$C26,'Data Repository Table'!$H:$H,$D26,'Data Repository Table'!$D:$D,I$10)</f>
        <v>1452210.7655</v>
      </c>
      <c r="J26" s="88">
        <f>SUMIFS('Data Repository Table'!$J:$J,'Data Repository Table'!$A:$A,"Financial Actual",'Data Repository Table'!$C:$C,$A26,'Data Repository Table'!$B:$B,$B26&amp;"s",'Data Repository Table'!$G:$G,$C26,'Data Repository Table'!$H:$H,$D26,'Data Repository Table'!$D:$D,J$10)</f>
        <v>1237760.5548</v>
      </c>
      <c r="K26" s="88">
        <f>SUMIFS('Data Repository Table'!$J:$J,'Data Repository Table'!$A:$A,"Financial Actual",'Data Repository Table'!$C:$C,$A26,'Data Repository Table'!$B:$B,$B26&amp;"s",'Data Repository Table'!$G:$G,$C26,'Data Repository Table'!$H:$H,$D26,'Data Repository Table'!$D:$D,K$10)</f>
        <v>1893355.3716</v>
      </c>
      <c r="L26" s="88">
        <f>SUMIFS('Data Repository Table'!$J:$J,'Data Repository Table'!$A:$A,"Financial Actual",'Data Repository Table'!$C:$C,$A26,'Data Repository Table'!$B:$B,$B26&amp;"s",'Data Repository Table'!$G:$G,$C26,'Data Repository Table'!$H:$H,$D26,'Data Repository Table'!$D:$D,L$10)</f>
        <v>1928280.8390999998</v>
      </c>
      <c r="M26" s="88">
        <f>SUMIFS('Data Repository Table'!$J:$J,'Data Repository Table'!$A:$A,"Financial Actual",'Data Repository Table'!$C:$C,$A26,'Data Repository Table'!$B:$B,$B26&amp;"s",'Data Repository Table'!$G:$G,$C26,'Data Repository Table'!$H:$H,$D26,'Data Repository Table'!$D:$D,M$10)</f>
        <v>1729663.4223</v>
      </c>
      <c r="N26" s="88">
        <f>SUMIFS('Data Repository Table'!$J:$J,'Data Repository Table'!$A:$A,"Financial Actual",'Data Repository Table'!$C:$C,$A26,'Data Repository Table'!$B:$B,$B26&amp;"s",'Data Repository Table'!$G:$G,$C26,'Data Repository Table'!$H:$H,$D26,'Data Repository Table'!$D:$D,N$10)</f>
        <v>1834721.9968000001</v>
      </c>
      <c r="O26" s="88">
        <f>SUMIFS('Data Repository Table'!$J:$J,'Data Repository Table'!$A:$A,"Financial Actual",'Data Repository Table'!$C:$C,$A26,'Data Repository Table'!$B:$B,$B26&amp;"s",'Data Repository Table'!$G:$G,$C26,'Data Repository Table'!$H:$H,$D26,'Data Repository Table'!$D:$D,O$10)</f>
        <v>1807255.4313000001</v>
      </c>
      <c r="P26" s="88">
        <f>SUMIFS('Data Repository Table'!$J:$J,'Data Repository Table'!$A:$A,"Financial Actual",'Data Repository Table'!$C:$C,$A26,'Data Repository Table'!$B:$B,$B26&amp;"s",'Data Repository Table'!$G:$G,$C26,'Data Repository Table'!$H:$H,$D26,'Data Repository Table'!$D:$D,P$10)</f>
        <v>1933594.8929000001</v>
      </c>
      <c r="Q26" s="88">
        <f t="shared" si="1"/>
        <v>19905749.768300001</v>
      </c>
    </row>
    <row r="27" spans="1:22" ht="28.35" customHeight="1">
      <c r="A27" s="80" t="s">
        <v>48</v>
      </c>
      <c r="B27" s="80" t="s">
        <v>80</v>
      </c>
      <c r="C27" s="80" t="s">
        <v>45</v>
      </c>
      <c r="D27" s="80" t="s">
        <v>44</v>
      </c>
      <c r="E27" s="88">
        <f>SUMIFS('Data Repository Table'!$J:$J,'Data Repository Table'!$A:$A,"Financial Actual",'Data Repository Table'!$C:$C,$A27,'Data Repository Table'!$B:$B,$B27&amp;"s",'Data Repository Table'!$G:$G,$C27,'Data Repository Table'!$H:$H,$D27,'Data Repository Table'!$D:$D,E$10)</f>
        <v>2825965.9539999999</v>
      </c>
      <c r="F27" s="88">
        <f>SUMIFS('Data Repository Table'!$J:$J,'Data Repository Table'!$A:$A,"Financial Actual",'Data Repository Table'!$C:$C,$A27,'Data Repository Table'!$B:$B,$B27&amp;"s",'Data Repository Table'!$G:$G,$C27,'Data Repository Table'!$H:$H,$D27,'Data Repository Table'!$D:$D,F$10)</f>
        <v>2122276.4180000001</v>
      </c>
      <c r="G27" s="88">
        <f>SUMIFS('Data Repository Table'!$J:$J,'Data Repository Table'!$A:$A,"Financial Actual",'Data Repository Table'!$C:$C,$A27,'Data Repository Table'!$B:$B,$B27&amp;"s",'Data Repository Table'!$G:$G,$C27,'Data Repository Table'!$H:$H,$D27,'Data Repository Table'!$D:$D,G$10)</f>
        <v>3718993.9819999998</v>
      </c>
      <c r="H27" s="88">
        <f>SUMIFS('Data Repository Table'!$J:$J,'Data Repository Table'!$A:$A,"Financial Actual",'Data Repository Table'!$C:$C,$A27,'Data Repository Table'!$B:$B,$B27&amp;"s",'Data Repository Table'!$G:$G,$C27,'Data Repository Table'!$H:$H,$D27,'Data Repository Table'!$D:$D,H$10)</f>
        <v>3403502.7259999998</v>
      </c>
      <c r="I27" s="88">
        <f>SUMIFS('Data Repository Table'!$J:$J,'Data Repository Table'!$A:$A,"Financial Actual",'Data Repository Table'!$C:$C,$A27,'Data Repository Table'!$B:$B,$B27&amp;"s",'Data Repository Table'!$G:$G,$C27,'Data Repository Table'!$H:$H,$D27,'Data Repository Table'!$D:$D,I$10)</f>
        <v>2640383.2100000004</v>
      </c>
      <c r="J27" s="88">
        <f>SUMIFS('Data Repository Table'!$J:$J,'Data Repository Table'!$A:$A,"Financial Actual",'Data Repository Table'!$C:$C,$A27,'Data Repository Table'!$B:$B,$B27&amp;"s",'Data Repository Table'!$G:$G,$C27,'Data Repository Table'!$H:$H,$D27,'Data Repository Table'!$D:$D,J$10)</f>
        <v>3250473.736</v>
      </c>
      <c r="K27" s="88">
        <f>SUMIFS('Data Repository Table'!$J:$J,'Data Repository Table'!$A:$A,"Financial Actual",'Data Repository Table'!$C:$C,$A27,'Data Repository Table'!$B:$B,$B27&amp;"s",'Data Repository Table'!$G:$G,$C27,'Data Repository Table'!$H:$H,$D27,'Data Repository Table'!$D:$D,K$10)</f>
        <v>3442464.3119999999</v>
      </c>
      <c r="L27" s="88">
        <f>SUMIFS('Data Repository Table'!$J:$J,'Data Repository Table'!$A:$A,"Financial Actual",'Data Repository Table'!$C:$C,$A27,'Data Repository Table'!$B:$B,$B27&amp;"s",'Data Repository Table'!$G:$G,$C27,'Data Repository Table'!$H:$H,$D27,'Data Repository Table'!$D:$D,L$10)</f>
        <v>3505965.162</v>
      </c>
      <c r="M27" s="88">
        <f>SUMIFS('Data Repository Table'!$J:$J,'Data Repository Table'!$A:$A,"Financial Actual",'Data Repository Table'!$C:$C,$A27,'Data Repository Table'!$B:$B,$B27&amp;"s",'Data Repository Table'!$G:$G,$C27,'Data Repository Table'!$H:$H,$D27,'Data Repository Table'!$D:$D,M$10)</f>
        <v>3144842.5860000001</v>
      </c>
      <c r="N27" s="88">
        <f>SUMIFS('Data Repository Table'!$J:$J,'Data Repository Table'!$A:$A,"Financial Actual",'Data Repository Table'!$C:$C,$A27,'Data Repository Table'!$B:$B,$B27&amp;"s",'Data Repository Table'!$G:$G,$C27,'Data Repository Table'!$H:$H,$D27,'Data Repository Table'!$D:$D,N$10)</f>
        <v>3335858.1760000004</v>
      </c>
      <c r="O27" s="88">
        <f>SUMIFS('Data Repository Table'!$J:$J,'Data Repository Table'!$A:$A,"Financial Actual",'Data Repository Table'!$C:$C,$A27,'Data Repository Table'!$B:$B,$B27&amp;"s",'Data Repository Table'!$G:$G,$C27,'Data Repository Table'!$H:$H,$D27,'Data Repository Table'!$D:$D,O$10)</f>
        <v>3285918.966</v>
      </c>
      <c r="P27" s="88">
        <f>SUMIFS('Data Repository Table'!$J:$J,'Data Repository Table'!$A:$A,"Financial Actual",'Data Repository Table'!$C:$C,$A27,'Data Repository Table'!$B:$B,$B27&amp;"s",'Data Repository Table'!$G:$G,$C27,'Data Repository Table'!$H:$H,$D27,'Data Repository Table'!$D:$D,P$10)</f>
        <v>3515627.0780000002</v>
      </c>
      <c r="Q27" s="88">
        <f t="shared" si="1"/>
        <v>38192272.306000002</v>
      </c>
    </row>
    <row r="28" spans="1:22" ht="28.35" customHeight="1">
      <c r="A28" s="80" t="s">
        <v>48</v>
      </c>
      <c r="B28" s="80" t="s">
        <v>80</v>
      </c>
      <c r="C28" s="80" t="s">
        <v>46</v>
      </c>
      <c r="D28" s="80" t="s">
        <v>42</v>
      </c>
      <c r="E28" s="88">
        <f>SUMIFS('Data Repository Table'!$J:$J,'Data Repository Table'!$A:$A,"Financial Actual",'Data Repository Table'!$C:$C,$A28,'Data Repository Table'!$B:$B,$B28&amp;"s",'Data Repository Table'!$G:$G,$C28,'Data Repository Table'!$H:$H,$D28,'Data Repository Table'!$D:$D,E$10)</f>
        <v>3037913.400549999</v>
      </c>
      <c r="F28" s="88">
        <f>SUMIFS('Data Repository Table'!$J:$J,'Data Repository Table'!$A:$A,"Financial Actual",'Data Repository Table'!$C:$C,$A28,'Data Repository Table'!$B:$B,$B28&amp;"s",'Data Repository Table'!$G:$G,$C28,'Data Repository Table'!$H:$H,$D28,'Data Repository Table'!$D:$D,F$10)</f>
        <v>3356447.1493499991</v>
      </c>
      <c r="G28" s="88">
        <f>SUMIFS('Data Repository Table'!$J:$J,'Data Repository Table'!$A:$A,"Financial Actual",'Data Repository Table'!$C:$C,$A28,'Data Repository Table'!$B:$B,$B28&amp;"s",'Data Repository Table'!$G:$G,$C28,'Data Repository Table'!$H:$H,$D28,'Data Repository Table'!$D:$D,G$10)</f>
        <v>2922918.5306499992</v>
      </c>
      <c r="H28" s="88">
        <f>SUMIFS('Data Repository Table'!$J:$J,'Data Repository Table'!$A:$A,"Financial Actual",'Data Repository Table'!$C:$C,$A28,'Data Repository Table'!$B:$B,$B28&amp;"s",'Data Repository Table'!$G:$G,$C28,'Data Repository Table'!$H:$H,$D28,'Data Repository Table'!$D:$D,H$10)</f>
        <v>2583765.4304499994</v>
      </c>
      <c r="I28" s="88">
        <f>SUMIFS('Data Repository Table'!$J:$J,'Data Repository Table'!$A:$A,"Financial Actual",'Data Repository Table'!$C:$C,$A28,'Data Repository Table'!$B:$B,$B28&amp;"s",'Data Repository Table'!$G:$G,$C28,'Data Repository Table'!$H:$H,$D28,'Data Repository Table'!$D:$D,I$10)</f>
        <v>2838411.9507499994</v>
      </c>
      <c r="J28" s="88">
        <f>SUMIFS('Data Repository Table'!$J:$J,'Data Repository Table'!$A:$A,"Financial Actual",'Data Repository Table'!$C:$C,$A28,'Data Repository Table'!$B:$B,$B28&amp;"s",'Data Repository Table'!$G:$G,$C28,'Data Repository Table'!$H:$H,$D28,'Data Repository Table'!$D:$D,J$10)</f>
        <v>2419259.2661999995</v>
      </c>
      <c r="K28" s="88">
        <f>SUMIFS('Data Repository Table'!$J:$J,'Data Repository Table'!$A:$A,"Financial Actual",'Data Repository Table'!$C:$C,$A28,'Data Repository Table'!$B:$B,$B28&amp;"s",'Data Repository Table'!$G:$G,$C28,'Data Repository Table'!$H:$H,$D28,'Data Repository Table'!$D:$D,K$10)</f>
        <v>3700649.1353999986</v>
      </c>
      <c r="L28" s="88">
        <f>SUMIFS('Data Repository Table'!$J:$J,'Data Repository Table'!$A:$A,"Financial Actual",'Data Repository Table'!$C:$C,$A28,'Data Repository Table'!$B:$B,$B28&amp;"s",'Data Repository Table'!$G:$G,$C28,'Data Repository Table'!$H:$H,$D28,'Data Repository Table'!$D:$D,L$10)</f>
        <v>3768912.5491499985</v>
      </c>
      <c r="M28" s="88">
        <f>SUMIFS('Data Repository Table'!$J:$J,'Data Repository Table'!$A:$A,"Financial Actual",'Data Repository Table'!$C:$C,$A28,'Data Repository Table'!$B:$B,$B28&amp;"s",'Data Repository Table'!$G:$G,$C28,'Data Repository Table'!$H:$H,$D28,'Data Repository Table'!$D:$D,M$10)</f>
        <v>3380705.7799499989</v>
      </c>
      <c r="N28" s="88">
        <f>SUMIFS('Data Repository Table'!$J:$J,'Data Repository Table'!$A:$A,"Financial Actual",'Data Repository Table'!$C:$C,$A28,'Data Repository Table'!$B:$B,$B28&amp;"s",'Data Repository Table'!$G:$G,$C28,'Data Repository Table'!$H:$H,$D28,'Data Repository Table'!$D:$D,N$10)</f>
        <v>3586047.5391999991</v>
      </c>
      <c r="O28" s="88">
        <f>SUMIFS('Data Repository Table'!$J:$J,'Data Repository Table'!$A:$A,"Financial Actual",'Data Repository Table'!$C:$C,$A28,'Data Repository Table'!$B:$B,$B28&amp;"s",'Data Repository Table'!$G:$G,$C28,'Data Repository Table'!$H:$H,$D28,'Data Repository Table'!$D:$D,O$10)</f>
        <v>3032362.88845</v>
      </c>
      <c r="P28" s="88">
        <f>SUMIFS('Data Repository Table'!$J:$J,'Data Repository Table'!$A:$A,"Financial Actual",'Data Repository Table'!$C:$C,$A28,'Data Repository Table'!$B:$B,$B28&amp;"s",'Data Repository Table'!$G:$G,$C28,'Data Repository Table'!$H:$H,$D28,'Data Repository Table'!$D:$D,P$10)</f>
        <v>3079299.10885</v>
      </c>
      <c r="Q28" s="88">
        <f t="shared" si="1"/>
        <v>37706692.728949994</v>
      </c>
    </row>
    <row r="29" spans="1:22" ht="28.35" customHeight="1">
      <c r="A29" s="140" t="s">
        <v>81</v>
      </c>
    </row>
    <row r="30" spans="1:22" s="92" customFormat="1" ht="40.5" customHeight="1">
      <c r="A30" s="152" t="s">
        <v>82</v>
      </c>
      <c r="B30" s="153"/>
      <c r="C30" s="153"/>
      <c r="D30" s="153"/>
      <c r="E30" s="153"/>
      <c r="F30" s="153"/>
      <c r="G30" s="153"/>
      <c r="H30" s="153"/>
      <c r="I30" s="153"/>
      <c r="J30" s="153"/>
      <c r="K30" s="153"/>
      <c r="L30" s="153"/>
      <c r="M30" s="153"/>
      <c r="N30" s="153"/>
      <c r="O30" s="153"/>
      <c r="P30" s="153"/>
      <c r="Q30" s="153"/>
      <c r="R30" s="153"/>
      <c r="S30" s="153"/>
      <c r="T30" s="153"/>
      <c r="U30" s="153"/>
      <c r="V30" s="83"/>
    </row>
    <row r="31" spans="1:22" s="92" customFormat="1" ht="28.35" customHeight="1">
      <c r="A31" s="152" t="s">
        <v>83</v>
      </c>
      <c r="B31" s="171"/>
      <c r="C31" s="171"/>
      <c r="D31" s="171"/>
      <c r="E31" s="171"/>
      <c r="F31" s="171"/>
      <c r="G31" s="171"/>
      <c r="H31" s="171"/>
      <c r="I31" s="171"/>
      <c r="J31" s="171"/>
      <c r="K31" s="171"/>
      <c r="L31" s="171"/>
      <c r="M31" s="171"/>
      <c r="N31" s="171"/>
      <c r="O31" s="171"/>
      <c r="P31" s="171"/>
      <c r="Q31" s="171"/>
      <c r="R31" s="171"/>
      <c r="S31" s="171"/>
      <c r="T31" s="171"/>
      <c r="U31" s="171"/>
      <c r="V31" s="171"/>
    </row>
    <row r="32" spans="1:22" s="84" customFormat="1" ht="28.35" customHeight="1">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8.35" customHeight="1">
      <c r="A33" s="85"/>
      <c r="B33" s="85"/>
      <c r="C33" s="85"/>
      <c r="Q33" s="94" t="s">
        <v>79</v>
      </c>
    </row>
    <row r="34" spans="1:17" ht="28.35" customHeight="1">
      <c r="A34" s="80" t="s">
        <v>39</v>
      </c>
      <c r="B34" s="80" t="s">
        <v>80</v>
      </c>
      <c r="C34" s="80" t="s">
        <v>41</v>
      </c>
      <c r="E34" s="88">
        <f>SUMIFS('Data Repository Table'!$J:$J,'Data Repository Table'!$A:$A,"Financial Actual",'Data Repository Table'!$C:$C,$A34,'Data Repository Table'!$B:$B,$B34&amp;"s",'Data Repository Table'!$G:$G,$C34,'Data Repository Table'!$D:$D,E$32)</f>
        <v>3094536.9986999994</v>
      </c>
      <c r="F34" s="88">
        <f>SUMIFS('Data Repository Table'!$J:$J,'Data Repository Table'!$A:$A,"Financial Actual",'Data Repository Table'!$C:$C,$A34,'Data Repository Table'!$B:$B,$B34&amp;"s",'Data Repository Table'!$G:$G,$C34,'Data Repository Table'!$D:$D,F$32)</f>
        <v>2980521.8105250001</v>
      </c>
      <c r="G34" s="88">
        <f>SUMIFS('Data Repository Table'!$J:$J,'Data Repository Table'!$A:$A,"Financial Actual",'Data Repository Table'!$C:$C,$A34,'Data Repository Table'!$B:$B,$B34&amp;"s",'Data Repository Table'!$G:$G,$C34,'Data Repository Table'!$D:$D,G$32)</f>
        <v>2752413.7409999999</v>
      </c>
      <c r="H34" s="88">
        <f>SUMIFS('Data Repository Table'!$J:$J,'Data Repository Table'!$A:$A,"Financial Actual",'Data Repository Table'!$C:$C,$A34,'Data Repository Table'!$B:$B,$B34&amp;"s",'Data Repository Table'!$G:$G,$C34,'Data Repository Table'!$D:$D,H$32)</f>
        <v>2732151.9371999996</v>
      </c>
      <c r="I34" s="88">
        <f>SUMIFS('Data Repository Table'!$J:$J,'Data Repository Table'!$A:$A,"Financial Actual",'Data Repository Table'!$C:$C,$A34,'Data Repository Table'!$B:$B,$B34&amp;"s",'Data Repository Table'!$G:$G,$C34,'Data Repository Table'!$D:$D,I$32)</f>
        <v>2885028.0122999996</v>
      </c>
      <c r="J34" s="88">
        <f>SUMIFS('Data Repository Table'!$J:$J,'Data Repository Table'!$A:$A,"Financial Actual",'Data Repository Table'!$C:$C,$A34,'Data Repository Table'!$B:$B,$B34&amp;"s",'Data Repository Table'!$G:$G,$C34,'Data Repository Table'!$D:$D,J$32)</f>
        <v>2815308.3782250006</v>
      </c>
      <c r="K34" s="88">
        <f>SUMIFS('Data Repository Table'!$J:$J,'Data Repository Table'!$A:$A,"Financial Actual",'Data Repository Table'!$C:$C,$A34,'Data Repository Table'!$B:$B,$B34&amp;"s",'Data Repository Table'!$G:$G,$C34,'Data Repository Table'!$D:$D,K$32)</f>
        <v>4092821.3597249994</v>
      </c>
      <c r="L34" s="88">
        <f>SUMIFS('Data Repository Table'!$J:$J,'Data Repository Table'!$A:$A,"Financial Actual",'Data Repository Table'!$C:$C,$A34,'Data Repository Table'!$B:$B,$B34&amp;"s",'Data Repository Table'!$G:$G,$C34,'Data Repository Table'!$D:$D,L$32)</f>
        <v>3622839.5636999998</v>
      </c>
      <c r="M34" s="88">
        <f>SUMIFS('Data Repository Table'!$J:$J,'Data Repository Table'!$A:$A,"Financial Actual",'Data Repository Table'!$C:$C,$A34,'Data Repository Table'!$B:$B,$B34&amp;"s",'Data Repository Table'!$G:$G,$C34,'Data Repository Table'!$D:$D,M$32)</f>
        <v>3818238.1009499999</v>
      </c>
      <c r="N34" s="88">
        <f>SUMIFS('Data Repository Table'!$J:$J,'Data Repository Table'!$A:$A,"Financial Actual",'Data Repository Table'!$C:$C,$A34,'Data Repository Table'!$B:$B,$B34&amp;"s",'Data Repository Table'!$G:$G,$C34,'Data Repository Table'!$D:$D,N$32)</f>
        <v>2789853.534825</v>
      </c>
      <c r="O34" s="88">
        <f>SUMIFS('Data Repository Table'!$J:$J,'Data Repository Table'!$A:$A,"Financial Actual",'Data Repository Table'!$C:$C,$A34,'Data Repository Table'!$B:$B,$B34&amp;"s",'Data Repository Table'!$G:$G,$C34,'Data Repository Table'!$D:$D,O$32)</f>
        <v>2822646.2911499999</v>
      </c>
      <c r="P34" s="88">
        <f>SUMIFS('Data Repository Table'!$J:$J,'Data Repository Table'!$A:$A,"Financial Actual",'Data Repository Table'!$C:$C,$A34,'Data Repository Table'!$B:$B,$B34&amp;"s",'Data Repository Table'!$G:$G,$C34,'Data Repository Table'!$D:$D,P$32)</f>
        <v>2712379.18035</v>
      </c>
      <c r="Q34" s="88">
        <f>SUM(E34:P34)</f>
        <v>37118738.908649988</v>
      </c>
    </row>
    <row r="35" spans="1:17" ht="28.35" customHeight="1">
      <c r="A35" s="80" t="s">
        <v>39</v>
      </c>
      <c r="B35" s="80" t="s">
        <v>80</v>
      </c>
      <c r="C35" s="80" t="s">
        <v>45</v>
      </c>
      <c r="E35" s="88">
        <f>SUMIFS('Data Repository Table'!$J:$J,'Data Repository Table'!$A:$A,"Financial Actual",'Data Repository Table'!$C:$C,$A35,'Data Repository Table'!$B:$B,$B35&amp;"s",'Data Repository Table'!$G:$G,$C35,'Data Repository Table'!$D:$D,E$32)</f>
        <v>1523285.8376100748</v>
      </c>
      <c r="F35" s="88">
        <f>SUMIFS('Data Repository Table'!$J:$J,'Data Repository Table'!$A:$A,"Financial Actual",'Data Repository Table'!$C:$C,$A35,'Data Repository Table'!$B:$B,$B35&amp;"s",'Data Repository Table'!$G:$G,$C35,'Data Repository Table'!$D:$D,F$32)</f>
        <v>1467161.8612309312</v>
      </c>
      <c r="G35" s="88">
        <f>SUMIFS('Data Repository Table'!$J:$J,'Data Repository Table'!$A:$A,"Financial Actual",'Data Repository Table'!$C:$C,$A35,'Data Repository Table'!$B:$B,$B35&amp;"s",'Data Repository Table'!$G:$G,$C35,'Data Repository Table'!$D:$D,G$32)</f>
        <v>1354875.66400725</v>
      </c>
      <c r="H35" s="88">
        <f>SUMIFS('Data Repository Table'!$J:$J,'Data Repository Table'!$A:$A,"Financial Actual",'Data Repository Table'!$C:$C,$A35,'Data Repository Table'!$B:$B,$B35&amp;"s",'Data Repository Table'!$G:$G,$C35,'Data Repository Table'!$D:$D,H$32)</f>
        <v>1344901.7910867</v>
      </c>
      <c r="I35" s="88">
        <f>SUMIFS('Data Repository Table'!$J:$J,'Data Repository Table'!$A:$A,"Financial Actual",'Data Repository Table'!$C:$C,$A35,'Data Repository Table'!$B:$B,$B35&amp;"s",'Data Repository Table'!$G:$G,$C35,'Data Repository Table'!$D:$D,I$32)</f>
        <v>1420155.039054675</v>
      </c>
      <c r="J35" s="88">
        <f>SUMIFS('Data Repository Table'!$J:$J,'Data Repository Table'!$A:$A,"Financial Actual",'Data Repository Table'!$C:$C,$A35,'Data Repository Table'!$B:$B,$B35&amp;"s",'Data Repository Table'!$G:$G,$C35,'Data Repository Table'!$D:$D,J$32)</f>
        <v>1385835.5491812564</v>
      </c>
      <c r="K35" s="88">
        <f>SUMIFS('Data Repository Table'!$J:$J,'Data Repository Table'!$A:$A,"Financial Actual",'Data Repository Table'!$C:$C,$A35,'Data Repository Table'!$B:$B,$B35&amp;"s",'Data Repository Table'!$G:$G,$C35,'Data Repository Table'!$D:$D,K$32)</f>
        <v>2014691.3143246307</v>
      </c>
      <c r="L35" s="88">
        <f>SUMIFS('Data Repository Table'!$J:$J,'Data Repository Table'!$A:$A,"Financial Actual",'Data Repository Table'!$C:$C,$A35,'Data Repository Table'!$B:$B,$B35&amp;"s",'Data Repository Table'!$G:$G,$C35,'Data Repository Table'!$D:$D,L$32)</f>
        <v>1783342.7752313251</v>
      </c>
      <c r="M35" s="88">
        <f>SUMIFS('Data Repository Table'!$J:$J,'Data Repository Table'!$A:$A,"Financial Actual",'Data Repository Table'!$C:$C,$A35,'Data Repository Table'!$B:$B,$B35&amp;"s",'Data Repository Table'!$G:$G,$C35,'Data Repository Table'!$D:$D,M$32)</f>
        <v>1879527.7051926372</v>
      </c>
      <c r="N35" s="88">
        <f>SUMIFS('Data Repository Table'!$J:$J,'Data Repository Table'!$A:$A,"Financial Actual",'Data Repository Table'!$C:$C,$A35,'Data Repository Table'!$B:$B,$B35&amp;"s",'Data Repository Table'!$G:$G,$C35,'Data Repository Table'!$D:$D,N$32)</f>
        <v>1373305.4025176065</v>
      </c>
      <c r="O35" s="88">
        <f>SUMIFS('Data Repository Table'!$J:$J,'Data Repository Table'!$A:$A,"Financial Actual",'Data Repository Table'!$C:$C,$A35,'Data Repository Table'!$B:$B,$B35&amp;"s",'Data Repository Table'!$G:$G,$C35,'Data Repository Table'!$D:$D,O$32)</f>
        <v>1389447.6368185873</v>
      </c>
      <c r="P35" s="88">
        <f>SUMIFS('Data Repository Table'!$J:$J,'Data Repository Table'!$A:$A,"Financial Actual",'Data Repository Table'!$C:$C,$A35,'Data Repository Table'!$B:$B,$B35&amp;"s",'Data Repository Table'!$G:$G,$C35,'Data Repository Table'!$D:$D,P$32)</f>
        <v>1335168.6515272874</v>
      </c>
      <c r="Q35" s="88">
        <f t="shared" ref="Q35:Q42" si="2">SUM(E35:P35)</f>
        <v>18271699.227782957</v>
      </c>
    </row>
    <row r="36" spans="1:17" ht="28.35" customHeight="1">
      <c r="A36" s="80" t="s">
        <v>39</v>
      </c>
      <c r="B36" s="80" t="s">
        <v>80</v>
      </c>
      <c r="C36" s="80" t="s">
        <v>46</v>
      </c>
      <c r="E36" s="88">
        <f>SUMIFS('Data Repository Table'!$J:$J,'Data Repository Table'!$A:$A,"Financial Actual",'Data Repository Table'!$C:$C,$A36,'Data Repository Table'!$B:$B,$B36&amp;"s",'Data Repository Table'!$G:$G,$C36,'Data Repository Table'!$D:$D,E$32)</f>
        <v>1296758.36136</v>
      </c>
      <c r="F36" s="88">
        <f>SUMIFS('Data Repository Table'!$J:$J,'Data Repository Table'!$A:$A,"Financial Actual",'Data Repository Table'!$C:$C,$A36,'Data Repository Table'!$B:$B,$B36&amp;"s",'Data Repository Table'!$G:$G,$C36,'Data Repository Table'!$D:$D,F$32)</f>
        <v>1248980.56822</v>
      </c>
      <c r="G36" s="88">
        <f>SUMIFS('Data Repository Table'!$J:$J,'Data Repository Table'!$A:$A,"Financial Actual",'Data Repository Table'!$C:$C,$A36,'Data Repository Table'!$B:$B,$B36&amp;"s",'Data Repository Table'!$G:$G,$C36,'Data Repository Table'!$D:$D,G$32)</f>
        <v>1153392.4247999999</v>
      </c>
      <c r="H36" s="88">
        <f>SUMIFS('Data Repository Table'!$J:$J,'Data Repository Table'!$A:$A,"Financial Actual",'Data Repository Table'!$C:$C,$A36,'Data Repository Table'!$B:$B,$B36&amp;"s",'Data Repository Table'!$G:$G,$C36,'Data Repository Table'!$D:$D,H$32)</f>
        <v>1144901.76416</v>
      </c>
      <c r="I36" s="88">
        <f>SUMIFS('Data Repository Table'!$J:$J,'Data Repository Table'!$A:$A,"Financial Actual",'Data Repository Table'!$C:$C,$A36,'Data Repository Table'!$B:$B,$B36&amp;"s",'Data Repository Table'!$G:$G,$C36,'Data Repository Table'!$D:$D,I$32)</f>
        <v>1208964.11944</v>
      </c>
      <c r="J36" s="88">
        <f>SUMIFS('Data Repository Table'!$J:$J,'Data Repository Table'!$A:$A,"Financial Actual",'Data Repository Table'!$C:$C,$A36,'Data Repository Table'!$B:$B,$B36&amp;"s",'Data Repository Table'!$G:$G,$C36,'Data Repository Table'!$D:$D,J$32)</f>
        <v>1179748.2727800002</v>
      </c>
      <c r="K36" s="88">
        <f>SUMIFS('Data Repository Table'!$J:$J,'Data Repository Table'!$A:$A,"Financial Actual",'Data Repository Table'!$C:$C,$A36,'Data Repository Table'!$B:$B,$B36&amp;"s",'Data Repository Table'!$G:$G,$C36,'Data Repository Table'!$D:$D,K$32)</f>
        <v>1715087.0459799999</v>
      </c>
      <c r="L36" s="88">
        <f>SUMIFS('Data Repository Table'!$J:$J,'Data Repository Table'!$A:$A,"Financial Actual",'Data Repository Table'!$C:$C,$A36,'Data Repository Table'!$B:$B,$B36&amp;"s",'Data Repository Table'!$G:$G,$C36,'Data Repository Table'!$D:$D,L$32)</f>
        <v>1518142.2933600002</v>
      </c>
      <c r="M36" s="88">
        <f>SUMIFS('Data Repository Table'!$J:$J,'Data Repository Table'!$A:$A,"Financial Actual",'Data Repository Table'!$C:$C,$A36,'Data Repository Table'!$B:$B,$B36&amp;"s",'Data Repository Table'!$G:$G,$C36,'Data Repository Table'!$D:$D,M$32)</f>
        <v>1600023.58516</v>
      </c>
      <c r="N36" s="88">
        <f>SUMIFS('Data Repository Table'!$J:$J,'Data Repository Table'!$A:$A,"Financial Actual",'Data Repository Table'!$C:$C,$A36,'Data Repository Table'!$B:$B,$B36&amp;"s",'Data Repository Table'!$G:$G,$C36,'Data Repository Table'!$D:$D,N$32)</f>
        <v>1169081.4812600003</v>
      </c>
      <c r="O36" s="88">
        <f>SUMIFS('Data Repository Table'!$J:$J,'Data Repository Table'!$A:$A,"Financial Actual",'Data Repository Table'!$C:$C,$A36,'Data Repository Table'!$B:$B,$B36&amp;"s",'Data Repository Table'!$G:$G,$C36,'Data Repository Table'!$D:$D,O$32)</f>
        <v>1182823.2077200001</v>
      </c>
      <c r="P36" s="88">
        <f>SUMIFS('Data Repository Table'!$J:$J,'Data Repository Table'!$A:$A,"Financial Actual",'Data Repository Table'!$C:$C,$A36,'Data Repository Table'!$B:$B,$B36&amp;"s",'Data Repository Table'!$G:$G,$C36,'Data Repository Table'!$D:$D,P$32)</f>
        <v>1136616.0374800002</v>
      </c>
      <c r="Q36" s="88">
        <f t="shared" si="2"/>
        <v>15554519.161720002</v>
      </c>
    </row>
    <row r="37" spans="1:17" ht="28.35" customHeight="1">
      <c r="A37" s="80" t="s">
        <v>47</v>
      </c>
      <c r="B37" s="80" t="s">
        <v>80</v>
      </c>
      <c r="C37" s="80" t="s">
        <v>41</v>
      </c>
      <c r="E37" s="88">
        <f>SUMIFS('Data Repository Table'!$J:$J,'Data Repository Table'!$A:$A,"Financial Actual",'Data Repository Table'!$C:$C,$A37,'Data Repository Table'!$B:$B,$B37&amp;"s",'Data Repository Table'!$G:$G,$C37,'Data Repository Table'!$D:$D,E$32)</f>
        <v>7220021.2387499996</v>
      </c>
      <c r="F37" s="88">
        <f>SUMIFS('Data Repository Table'!$J:$J,'Data Repository Table'!$A:$A,"Financial Actual",'Data Repository Table'!$C:$C,$A37,'Data Repository Table'!$B:$B,$B37&amp;"s",'Data Repository Table'!$G:$G,$C37,'Data Repository Table'!$D:$D,F$32)</f>
        <v>6085131.0149999997</v>
      </c>
      <c r="G37" s="88">
        <f>SUMIFS('Data Repository Table'!$J:$J,'Data Repository Table'!$A:$A,"Financial Actual",'Data Repository Table'!$C:$C,$A37,'Data Repository Table'!$B:$B,$B37&amp;"s",'Data Repository Table'!$G:$G,$C37,'Data Repository Table'!$D:$D,G$32)</f>
        <v>6723291.7162500005</v>
      </c>
      <c r="H37" s="88">
        <f>SUMIFS('Data Repository Table'!$J:$J,'Data Repository Table'!$A:$A,"Financial Actual",'Data Repository Table'!$C:$C,$A37,'Data Repository Table'!$B:$B,$B37&amp;"s",'Data Repository Table'!$G:$G,$C37,'Data Repository Table'!$D:$D,H$32)</f>
        <v>6313180.5299999993</v>
      </c>
      <c r="I37" s="88">
        <f>SUMIFS('Data Repository Table'!$J:$J,'Data Repository Table'!$A:$A,"Financial Actual",'Data Repository Table'!$C:$C,$A37,'Data Repository Table'!$B:$B,$B37&amp;"s",'Data Repository Table'!$G:$G,$C37,'Data Repository Table'!$D:$D,I$32)</f>
        <v>5763708.6674999995</v>
      </c>
      <c r="J37" s="88">
        <f>SUMIFS('Data Repository Table'!$J:$J,'Data Repository Table'!$A:$A,"Financial Actual",'Data Repository Table'!$C:$C,$A37,'Data Repository Table'!$B:$B,$B37&amp;"s",'Data Repository Table'!$G:$G,$C37,'Data Repository Table'!$D:$D,J$32)</f>
        <v>6484566.5099999998</v>
      </c>
      <c r="K37" s="88">
        <f>SUMIFS('Data Repository Table'!$J:$J,'Data Repository Table'!$A:$A,"Financial Actual",'Data Repository Table'!$C:$C,$A37,'Data Repository Table'!$B:$B,$B37&amp;"s",'Data Repository Table'!$G:$G,$C37,'Data Repository Table'!$D:$D,K$32)</f>
        <v>9314190.6750000007</v>
      </c>
      <c r="L37" s="88">
        <f>SUMIFS('Data Repository Table'!$J:$J,'Data Repository Table'!$A:$A,"Financial Actual",'Data Repository Table'!$C:$C,$A37,'Data Repository Table'!$B:$B,$B37&amp;"s",'Data Repository Table'!$G:$G,$C37,'Data Repository Table'!$D:$D,L$32)</f>
        <v>6750396.1374999993</v>
      </c>
      <c r="M37" s="88">
        <f>SUMIFS('Data Repository Table'!$J:$J,'Data Repository Table'!$A:$A,"Financial Actual",'Data Repository Table'!$C:$C,$A37,'Data Repository Table'!$B:$B,$B37&amp;"s",'Data Repository Table'!$G:$G,$C37,'Data Repository Table'!$D:$D,M$32)</f>
        <v>8185283.6587499995</v>
      </c>
      <c r="N37" s="88">
        <f>SUMIFS('Data Repository Table'!$J:$J,'Data Repository Table'!$A:$A,"Financial Actual",'Data Repository Table'!$C:$C,$A37,'Data Repository Table'!$B:$B,$B37&amp;"s",'Data Repository Table'!$G:$G,$C37,'Data Repository Table'!$D:$D,N$32)</f>
        <v>6778514.602500001</v>
      </c>
      <c r="O37" s="88">
        <f>SUMIFS('Data Repository Table'!$J:$J,'Data Repository Table'!$A:$A,"Financial Actual",'Data Repository Table'!$C:$C,$A37,'Data Repository Table'!$B:$B,$B37&amp;"s",'Data Repository Table'!$G:$G,$C37,'Data Repository Table'!$D:$D,O$32)</f>
        <v>6094707.7050000001</v>
      </c>
      <c r="P37" s="88">
        <f>SUMIFS('Data Repository Table'!$J:$J,'Data Repository Table'!$A:$A,"Financial Actual",'Data Repository Table'!$C:$C,$A37,'Data Repository Table'!$B:$B,$B37&amp;"s",'Data Repository Table'!$G:$G,$C37,'Data Repository Table'!$D:$D,P$32)</f>
        <v>6735069.6974999998</v>
      </c>
      <c r="Q37" s="88">
        <f t="shared" si="2"/>
        <v>82448062.153750017</v>
      </c>
    </row>
    <row r="38" spans="1:17" ht="28.35" customHeight="1">
      <c r="A38" s="80" t="s">
        <v>47</v>
      </c>
      <c r="B38" s="80" t="s">
        <v>80</v>
      </c>
      <c r="C38" s="80" t="s">
        <v>45</v>
      </c>
      <c r="E38" s="88">
        <f>SUMIFS('Data Repository Table'!$J:$J,'Data Repository Table'!$A:$A,"Financial Actual",'Data Repository Table'!$C:$C,$A38,'Data Repository Table'!$B:$B,$B38&amp;"s",'Data Repository Table'!$G:$G,$C38,'Data Repository Table'!$D:$D,E$32)</f>
        <v>5968550.8906999994</v>
      </c>
      <c r="F38" s="88">
        <f>SUMIFS('Data Repository Table'!$J:$J,'Data Repository Table'!$A:$A,"Financial Actual",'Data Repository Table'!$C:$C,$A38,'Data Repository Table'!$B:$B,$B38&amp;"s",'Data Repository Table'!$G:$G,$C38,'Data Repository Table'!$D:$D,F$32)</f>
        <v>5030374.9724000003</v>
      </c>
      <c r="G38" s="88">
        <f>SUMIFS('Data Repository Table'!$J:$J,'Data Repository Table'!$A:$A,"Financial Actual",'Data Repository Table'!$C:$C,$A38,'Data Repository Table'!$B:$B,$B38&amp;"s",'Data Repository Table'!$G:$G,$C38,'Data Repository Table'!$D:$D,G$32)</f>
        <v>5557921.1521000005</v>
      </c>
      <c r="H38" s="88">
        <f>SUMIFS('Data Repository Table'!$J:$J,'Data Repository Table'!$A:$A,"Financial Actual",'Data Repository Table'!$C:$C,$A38,'Data Repository Table'!$B:$B,$B38&amp;"s",'Data Repository Table'!$G:$G,$C38,'Data Repository Table'!$D:$D,H$32)</f>
        <v>5218895.9047999997</v>
      </c>
      <c r="I38" s="88">
        <f>SUMIFS('Data Repository Table'!$J:$J,'Data Repository Table'!$A:$A,"Financial Actual",'Data Repository Table'!$C:$C,$A38,'Data Repository Table'!$B:$B,$B38&amp;"s",'Data Repository Table'!$G:$G,$C38,'Data Repository Table'!$D:$D,I$32)</f>
        <v>4764665.8318000007</v>
      </c>
      <c r="J38" s="88">
        <f>SUMIFS('Data Repository Table'!$J:$J,'Data Repository Table'!$A:$A,"Financial Actual",'Data Repository Table'!$C:$C,$A38,'Data Repository Table'!$B:$B,$B38&amp;"s",'Data Repository Table'!$G:$G,$C38,'Data Repository Table'!$D:$D,J$32)</f>
        <v>5360574.9815999996</v>
      </c>
      <c r="K38" s="88">
        <f>SUMIFS('Data Repository Table'!$J:$J,'Data Repository Table'!$A:$A,"Financial Actual",'Data Repository Table'!$C:$C,$A38,'Data Repository Table'!$B:$B,$B38&amp;"s",'Data Repository Table'!$G:$G,$C38,'Data Repository Table'!$D:$D,K$32)</f>
        <v>7699730.9580000006</v>
      </c>
      <c r="L38" s="88">
        <f>SUMIFS('Data Repository Table'!$J:$J,'Data Repository Table'!$A:$A,"Financial Actual",'Data Repository Table'!$C:$C,$A38,'Data Repository Table'!$B:$B,$B38&amp;"s",'Data Repository Table'!$G:$G,$C38,'Data Repository Table'!$D:$D,L$32)</f>
        <v>6985660.807</v>
      </c>
      <c r="M38" s="88">
        <f>SUMIFS('Data Repository Table'!$J:$J,'Data Repository Table'!$A:$A,"Financial Actual",'Data Repository Table'!$C:$C,$A38,'Data Repository Table'!$B:$B,$B38&amp;"s",'Data Repository Table'!$G:$G,$C38,'Data Repository Table'!$D:$D,M$32)</f>
        <v>6766501.1579</v>
      </c>
      <c r="N38" s="88">
        <f>SUMIFS('Data Repository Table'!$J:$J,'Data Repository Table'!$A:$A,"Financial Actual",'Data Repository Table'!$C:$C,$A38,'Data Repository Table'!$B:$B,$B38&amp;"s",'Data Repository Table'!$G:$G,$C38,'Data Repository Table'!$D:$D,N$32)</f>
        <v>6603572.0713999998</v>
      </c>
      <c r="O38" s="88">
        <f>SUMIFS('Data Repository Table'!$J:$J,'Data Repository Table'!$A:$A,"Financial Actual",'Data Repository Table'!$C:$C,$A38,'Data Repository Table'!$B:$B,$B38&amp;"s",'Data Repository Table'!$G:$G,$C38,'Data Repository Table'!$D:$D,O$32)</f>
        <v>5038291.7028000001</v>
      </c>
      <c r="P38" s="88">
        <f>SUMIFS('Data Repository Table'!$J:$J,'Data Repository Table'!$A:$A,"Financial Actual",'Data Repository Table'!$C:$C,$A38,'Data Repository Table'!$B:$B,$B38&amp;"s",'Data Repository Table'!$G:$G,$C38,'Data Repository Table'!$D:$D,P$32)</f>
        <v>5567657.6166000003</v>
      </c>
      <c r="Q38" s="88">
        <f t="shared" si="2"/>
        <v>70562398.047100008</v>
      </c>
    </row>
    <row r="39" spans="1:17" ht="28.35" customHeight="1">
      <c r="A39" s="80" t="s">
        <v>47</v>
      </c>
      <c r="B39" s="80" t="s">
        <v>80</v>
      </c>
      <c r="C39" s="80" t="s">
        <v>46</v>
      </c>
      <c r="E39" s="88">
        <f>SUMIFS('Data Repository Table'!$J:$J,'Data Repository Table'!$A:$A,"Financial Actual",'Data Repository Table'!$C:$C,$A39,'Data Repository Table'!$B:$B,$B39&amp;"s",'Data Repository Table'!$G:$G,$C39,'Data Repository Table'!$D:$D,E$32)</f>
        <v>4139478.8435499985</v>
      </c>
      <c r="F39" s="88">
        <f>SUMIFS('Data Repository Table'!$J:$J,'Data Repository Table'!$A:$A,"Financial Actual",'Data Repository Table'!$C:$C,$A39,'Data Repository Table'!$B:$B,$B39&amp;"s",'Data Repository Table'!$G:$G,$C39,'Data Repository Table'!$D:$D,F$32)</f>
        <v>3488808.4485999988</v>
      </c>
      <c r="G39" s="88">
        <f>SUMIFS('Data Repository Table'!$J:$J,'Data Repository Table'!$A:$A,"Financial Actual",'Data Repository Table'!$C:$C,$A39,'Data Repository Table'!$B:$B,$B39&amp;"s",'Data Repository Table'!$G:$G,$C39,'Data Repository Table'!$D:$D,G$32)</f>
        <v>3854687.2506499989</v>
      </c>
      <c r="H39" s="88">
        <f>SUMIFS('Data Repository Table'!$J:$J,'Data Repository Table'!$A:$A,"Financial Actual",'Data Repository Table'!$C:$C,$A39,'Data Repository Table'!$B:$B,$B39&amp;"s",'Data Repository Table'!$G:$G,$C39,'Data Repository Table'!$D:$D,H$32)</f>
        <v>3619556.8371999986</v>
      </c>
      <c r="I39" s="88">
        <f>SUMIFS('Data Repository Table'!$J:$J,'Data Repository Table'!$A:$A,"Financial Actual",'Data Repository Table'!$C:$C,$A39,'Data Repository Table'!$B:$B,$B39&amp;"s",'Data Repository Table'!$G:$G,$C39,'Data Repository Table'!$D:$D,I$32)</f>
        <v>3304526.302699999</v>
      </c>
      <c r="J39" s="88">
        <f>SUMIFS('Data Repository Table'!$J:$J,'Data Repository Table'!$A:$A,"Financial Actual",'Data Repository Table'!$C:$C,$A39,'Data Repository Table'!$B:$B,$B39&amp;"s",'Data Repository Table'!$G:$G,$C39,'Data Repository Table'!$D:$D,J$32)</f>
        <v>3717818.1323999991</v>
      </c>
      <c r="K39" s="88">
        <f>SUMIFS('Data Repository Table'!$J:$J,'Data Repository Table'!$A:$A,"Financial Actual",'Data Repository Table'!$C:$C,$A39,'Data Repository Table'!$B:$B,$B39&amp;"s",'Data Repository Table'!$G:$G,$C39,'Data Repository Table'!$D:$D,K$32)</f>
        <v>5340135.9869999988</v>
      </c>
      <c r="L39" s="88">
        <f>SUMIFS('Data Repository Table'!$J:$J,'Data Repository Table'!$A:$A,"Financial Actual",'Data Repository Table'!$C:$C,$A39,'Data Repository Table'!$B:$B,$B39&amp;"s",'Data Repository Table'!$G:$G,$C39,'Data Repository Table'!$D:$D,L$32)</f>
        <v>4844893.7854999984</v>
      </c>
      <c r="M39" s="88">
        <f>SUMIFS('Data Repository Table'!$J:$J,'Data Repository Table'!$A:$A,"Financial Actual",'Data Repository Table'!$C:$C,$A39,'Data Repository Table'!$B:$B,$B39&amp;"s",'Data Repository Table'!$G:$G,$C39,'Data Repository Table'!$D:$D,M$32)</f>
        <v>4692895.9643499991</v>
      </c>
      <c r="N39" s="88">
        <f>SUMIFS('Data Repository Table'!$J:$J,'Data Repository Table'!$A:$A,"Financial Actual",'Data Repository Table'!$C:$C,$A39,'Data Repository Table'!$B:$B,$B39&amp;"s",'Data Repository Table'!$G:$G,$C39,'Data Repository Table'!$D:$D,N$32)</f>
        <v>4886348.3721000003</v>
      </c>
      <c r="O39" s="88">
        <f>SUMIFS('Data Repository Table'!$J:$J,'Data Repository Table'!$A:$A,"Financial Actual",'Data Repository Table'!$C:$C,$A39,'Data Repository Table'!$B:$B,$B39&amp;"s",'Data Repository Table'!$G:$G,$C39,'Data Repository Table'!$D:$D,O$32)</f>
        <v>3494299.084199999</v>
      </c>
      <c r="P39" s="88">
        <f>SUMIFS('Data Repository Table'!$J:$J,'Data Repository Table'!$A:$A,"Financial Actual",'Data Repository Table'!$C:$C,$A39,'Data Repository Table'!$B:$B,$B39&amp;"s",'Data Repository Table'!$G:$G,$C39,'Data Repository Table'!$D:$D,P$32)</f>
        <v>3861439.9598999987</v>
      </c>
      <c r="Q39" s="88">
        <f t="shared" si="2"/>
        <v>49244888.96814999</v>
      </c>
    </row>
    <row r="40" spans="1:17" ht="28.35" customHeight="1">
      <c r="A40" s="80" t="s">
        <v>48</v>
      </c>
      <c r="B40" s="80" t="s">
        <v>80</v>
      </c>
      <c r="C40" s="80" t="s">
        <v>41</v>
      </c>
      <c r="E40" s="88">
        <f>SUMIFS('Data Repository Table'!$J:$J,'Data Repository Table'!$A:$A,"Financial Actual",'Data Repository Table'!$C:$C,$A40,'Data Repository Table'!$B:$B,$B40&amp;"s",'Data Repository Table'!$G:$G,$C40,'Data Repository Table'!$D:$D,E$32)</f>
        <v>5298686.1637500003</v>
      </c>
      <c r="F40" s="88">
        <f>SUMIFS('Data Repository Table'!$J:$J,'Data Repository Table'!$A:$A,"Financial Actual",'Data Repository Table'!$C:$C,$A40,'Data Repository Table'!$B:$B,$B40&amp;"s",'Data Repository Table'!$G:$G,$C40,'Data Repository Table'!$D:$D,F$32)</f>
        <v>5854268.2837499995</v>
      </c>
      <c r="G40" s="88">
        <f>SUMIFS('Data Repository Table'!$J:$J,'Data Repository Table'!$A:$A,"Financial Actual",'Data Repository Table'!$C:$C,$A40,'Data Repository Table'!$B:$B,$B40&amp;"s",'Data Repository Table'!$G:$G,$C40,'Data Repository Table'!$D:$D,G$32)</f>
        <v>5098113.7162500005</v>
      </c>
      <c r="H40" s="88">
        <f>SUMIFS('Data Repository Table'!$J:$J,'Data Repository Table'!$A:$A,"Financial Actual",'Data Repository Table'!$C:$C,$A40,'Data Repository Table'!$B:$B,$B40&amp;"s",'Data Repository Table'!$G:$G,$C40,'Data Repository Table'!$D:$D,H$32)</f>
        <v>4506567.6112500001</v>
      </c>
      <c r="I40" s="88">
        <f>SUMIFS('Data Repository Table'!$J:$J,'Data Repository Table'!$A:$A,"Financial Actual",'Data Repository Table'!$C:$C,$A40,'Data Repository Table'!$B:$B,$B40&amp;"s",'Data Repository Table'!$G:$G,$C40,'Data Repository Table'!$D:$D,I$32)</f>
        <v>4950718.5187500007</v>
      </c>
      <c r="J40" s="88">
        <f>SUMIFS('Data Repository Table'!$J:$J,'Data Repository Table'!$A:$A,"Financial Actual",'Data Repository Table'!$C:$C,$A40,'Data Repository Table'!$B:$B,$B40&amp;"s",'Data Repository Table'!$G:$G,$C40,'Data Repository Table'!$D:$D,J$32)</f>
        <v>4219638.2549999999</v>
      </c>
      <c r="K40" s="88">
        <f>SUMIFS('Data Repository Table'!$J:$J,'Data Repository Table'!$A:$A,"Financial Actual",'Data Repository Table'!$C:$C,$A40,'Data Repository Table'!$B:$B,$B40&amp;"s",'Data Repository Table'!$G:$G,$C40,'Data Repository Table'!$D:$D,K$32)</f>
        <v>6454620.584999999</v>
      </c>
      <c r="L40" s="88">
        <f>SUMIFS('Data Repository Table'!$J:$J,'Data Repository Table'!$A:$A,"Financial Actual",'Data Repository Table'!$C:$C,$A40,'Data Repository Table'!$B:$B,$B40&amp;"s",'Data Repository Table'!$G:$G,$C40,'Data Repository Table'!$D:$D,L$32)</f>
        <v>6573684.678749999</v>
      </c>
      <c r="M40" s="88">
        <f>SUMIFS('Data Repository Table'!$J:$J,'Data Repository Table'!$A:$A,"Financial Actual",'Data Repository Table'!$C:$C,$A40,'Data Repository Table'!$B:$B,$B40&amp;"s",'Data Repository Table'!$G:$G,$C40,'Data Repository Table'!$D:$D,M$32)</f>
        <v>5896579.8487499999</v>
      </c>
      <c r="N40" s="88">
        <f>SUMIFS('Data Repository Table'!$J:$J,'Data Repository Table'!$A:$A,"Financial Actual",'Data Repository Table'!$C:$C,$A40,'Data Repository Table'!$B:$B,$B40&amp;"s",'Data Repository Table'!$G:$G,$C40,'Data Repository Table'!$D:$D,N$32)</f>
        <v>6254734.0800000001</v>
      </c>
      <c r="O40" s="88">
        <f>SUMIFS('Data Repository Table'!$J:$J,'Data Repository Table'!$A:$A,"Financial Actual",'Data Repository Table'!$C:$C,$A40,'Data Repository Table'!$B:$B,$B40&amp;"s",'Data Repository Table'!$G:$G,$C40,'Data Repository Table'!$D:$D,O$32)</f>
        <v>6161098.0612500003</v>
      </c>
      <c r="P40" s="88">
        <f>SUMIFS('Data Repository Table'!$J:$J,'Data Repository Table'!$A:$A,"Financial Actual",'Data Repository Table'!$C:$C,$A40,'Data Repository Table'!$B:$B,$B40&amp;"s",'Data Repository Table'!$G:$G,$C40,'Data Repository Table'!$D:$D,P$32)</f>
        <v>6591800.7712500002</v>
      </c>
      <c r="Q40" s="88">
        <f t="shared" si="2"/>
        <v>67860510.573750004</v>
      </c>
    </row>
    <row r="41" spans="1:17" ht="28.35" customHeight="1">
      <c r="A41" s="80" t="s">
        <v>48</v>
      </c>
      <c r="B41" s="80" t="s">
        <v>80</v>
      </c>
      <c r="C41" s="80" t="s">
        <v>45</v>
      </c>
      <c r="E41" s="88">
        <f>SUMIFS('Data Repository Table'!$J:$J,'Data Repository Table'!$A:$A,"Financial Actual",'Data Repository Table'!$C:$C,$A41,'Data Repository Table'!$B:$B,$B41&amp;"s",'Data Repository Table'!$G:$G,$C41,'Data Repository Table'!$D:$D,E$32)</f>
        <v>4380247.2286999999</v>
      </c>
      <c r="F41" s="88">
        <f>SUMIFS('Data Repository Table'!$J:$J,'Data Repository Table'!$A:$A,"Financial Actual",'Data Repository Table'!$C:$C,$A41,'Data Repository Table'!$B:$B,$B41&amp;"s",'Data Repository Table'!$G:$G,$C41,'Data Repository Table'!$D:$D,F$32)</f>
        <v>3839528.4479</v>
      </c>
      <c r="G41" s="88">
        <f>SUMIFS('Data Repository Table'!$J:$J,'Data Repository Table'!$A:$A,"Financial Actual",'Data Repository Table'!$C:$C,$A41,'Data Repository Table'!$B:$B,$B41&amp;"s",'Data Repository Table'!$G:$G,$C41,'Data Repository Table'!$D:$D,G$32)</f>
        <v>5214440.6721000001</v>
      </c>
      <c r="H41" s="88">
        <f>SUMIFS('Data Repository Table'!$J:$J,'Data Repository Table'!$A:$A,"Financial Actual",'Data Repository Table'!$C:$C,$A41,'Data Repository Table'!$B:$B,$B41&amp;"s",'Data Repository Table'!$G:$G,$C41,'Data Repository Table'!$D:$D,H$32)</f>
        <v>4725429.2253</v>
      </c>
      <c r="I41" s="88">
        <f>SUMIFS('Data Repository Table'!$J:$J,'Data Repository Table'!$A:$A,"Financial Actual",'Data Repository Table'!$C:$C,$A41,'Data Repository Table'!$B:$B,$B41&amp;"s",'Data Repository Table'!$G:$G,$C41,'Data Repository Table'!$D:$D,I$32)</f>
        <v>4092593.9755000006</v>
      </c>
      <c r="J41" s="88">
        <f>SUMIFS('Data Repository Table'!$J:$J,'Data Repository Table'!$A:$A,"Financial Actual",'Data Repository Table'!$C:$C,$A41,'Data Repository Table'!$B:$B,$B41&amp;"s",'Data Repository Table'!$G:$G,$C41,'Data Repository Table'!$D:$D,J$32)</f>
        <v>4488234.2907999996</v>
      </c>
      <c r="K41" s="88">
        <f>SUMIFS('Data Repository Table'!$J:$J,'Data Repository Table'!$A:$A,"Financial Actual",'Data Repository Table'!$C:$C,$A41,'Data Repository Table'!$B:$B,$B41&amp;"s",'Data Repository Table'!$G:$G,$C41,'Data Repository Table'!$D:$D,K$32)</f>
        <v>5335819.6836000001</v>
      </c>
      <c r="L41" s="88">
        <f>SUMIFS('Data Repository Table'!$J:$J,'Data Repository Table'!$A:$A,"Financial Actual",'Data Repository Table'!$C:$C,$A41,'Data Repository Table'!$B:$B,$B41&amp;"s",'Data Repository Table'!$G:$G,$C41,'Data Repository Table'!$D:$D,L$32)</f>
        <v>5434246.0011</v>
      </c>
      <c r="M41" s="88">
        <f>SUMIFS('Data Repository Table'!$J:$J,'Data Repository Table'!$A:$A,"Financial Actual",'Data Repository Table'!$C:$C,$A41,'Data Repository Table'!$B:$B,$B41&amp;"s",'Data Repository Table'!$G:$G,$C41,'Data Repository Table'!$D:$D,M$32)</f>
        <v>4874506.0082999999</v>
      </c>
      <c r="N41" s="88">
        <f>SUMIFS('Data Repository Table'!$J:$J,'Data Repository Table'!$A:$A,"Financial Actual",'Data Repository Table'!$C:$C,$A41,'Data Repository Table'!$B:$B,$B41&amp;"s",'Data Repository Table'!$G:$G,$C41,'Data Repository Table'!$D:$D,N$32)</f>
        <v>5170580.1728000008</v>
      </c>
      <c r="O41" s="88">
        <f>SUMIFS('Data Repository Table'!$J:$J,'Data Repository Table'!$A:$A,"Financial Actual",'Data Repository Table'!$C:$C,$A41,'Data Repository Table'!$B:$B,$B41&amp;"s",'Data Repository Table'!$G:$G,$C41,'Data Repository Table'!$D:$D,O$32)</f>
        <v>5093174.3973000003</v>
      </c>
      <c r="P41" s="88">
        <f>SUMIFS('Data Repository Table'!$J:$J,'Data Repository Table'!$A:$A,"Financial Actual",'Data Repository Table'!$C:$C,$A41,'Data Repository Table'!$B:$B,$B41&amp;"s",'Data Repository Table'!$G:$G,$C41,'Data Repository Table'!$D:$D,P$32)</f>
        <v>5449221.9709000001</v>
      </c>
      <c r="Q41" s="88">
        <f t="shared" si="2"/>
        <v>58098022.074299999</v>
      </c>
    </row>
    <row r="42" spans="1:17" ht="28.35" customHeight="1">
      <c r="A42" s="80" t="s">
        <v>48</v>
      </c>
      <c r="B42" s="80" t="s">
        <v>80</v>
      </c>
      <c r="C42" s="80" t="s">
        <v>46</v>
      </c>
      <c r="E42" s="88">
        <f>SUMIFS('Data Repository Table'!$J:$J,'Data Repository Table'!$A:$A,"Financial Actual",'Data Repository Table'!$C:$C,$A42,'Data Repository Table'!$B:$B,$B42&amp;"s",'Data Repository Table'!$G:$G,$C42,'Data Repository Table'!$D:$D,E$32)</f>
        <v>3037913.400549999</v>
      </c>
      <c r="F42" s="88">
        <f>SUMIFS('Data Repository Table'!$J:$J,'Data Repository Table'!$A:$A,"Financial Actual",'Data Repository Table'!$C:$C,$A42,'Data Repository Table'!$B:$B,$B42&amp;"s",'Data Repository Table'!$G:$G,$C42,'Data Repository Table'!$D:$D,F$32)</f>
        <v>3356447.1493499991</v>
      </c>
      <c r="G42" s="88">
        <f>SUMIFS('Data Repository Table'!$J:$J,'Data Repository Table'!$A:$A,"Financial Actual",'Data Repository Table'!$C:$C,$A42,'Data Repository Table'!$B:$B,$B42&amp;"s",'Data Repository Table'!$G:$G,$C42,'Data Repository Table'!$D:$D,G$32)</f>
        <v>2922918.5306499992</v>
      </c>
      <c r="H42" s="88">
        <f>SUMIFS('Data Repository Table'!$J:$J,'Data Repository Table'!$A:$A,"Financial Actual",'Data Repository Table'!$C:$C,$A42,'Data Repository Table'!$B:$B,$B42&amp;"s",'Data Repository Table'!$G:$G,$C42,'Data Repository Table'!$D:$D,H$32)</f>
        <v>2583765.4304499994</v>
      </c>
      <c r="I42" s="88">
        <f>SUMIFS('Data Repository Table'!$J:$J,'Data Repository Table'!$A:$A,"Financial Actual",'Data Repository Table'!$C:$C,$A42,'Data Repository Table'!$B:$B,$B42&amp;"s",'Data Repository Table'!$G:$G,$C42,'Data Repository Table'!$D:$D,I$32)</f>
        <v>2838411.9507499994</v>
      </c>
      <c r="J42" s="88">
        <f>SUMIFS('Data Repository Table'!$J:$J,'Data Repository Table'!$A:$A,"Financial Actual",'Data Repository Table'!$C:$C,$A42,'Data Repository Table'!$B:$B,$B42&amp;"s",'Data Repository Table'!$G:$G,$C42,'Data Repository Table'!$D:$D,J$32)</f>
        <v>2419259.2661999995</v>
      </c>
      <c r="K42" s="88">
        <f>SUMIFS('Data Repository Table'!$J:$J,'Data Repository Table'!$A:$A,"Financial Actual",'Data Repository Table'!$C:$C,$A42,'Data Repository Table'!$B:$B,$B42&amp;"s",'Data Repository Table'!$G:$G,$C42,'Data Repository Table'!$D:$D,K$32)</f>
        <v>3700649.1353999986</v>
      </c>
      <c r="L42" s="88">
        <f>SUMIFS('Data Repository Table'!$J:$J,'Data Repository Table'!$A:$A,"Financial Actual",'Data Repository Table'!$C:$C,$A42,'Data Repository Table'!$B:$B,$B42&amp;"s",'Data Repository Table'!$G:$G,$C42,'Data Repository Table'!$D:$D,L$32)</f>
        <v>3768912.5491499985</v>
      </c>
      <c r="M42" s="88">
        <f>SUMIFS('Data Repository Table'!$J:$J,'Data Repository Table'!$A:$A,"Financial Actual",'Data Repository Table'!$C:$C,$A42,'Data Repository Table'!$B:$B,$B42&amp;"s",'Data Repository Table'!$G:$G,$C42,'Data Repository Table'!$D:$D,M$32)</f>
        <v>3380705.7799499989</v>
      </c>
      <c r="N42" s="88">
        <f>SUMIFS('Data Repository Table'!$J:$J,'Data Repository Table'!$A:$A,"Financial Actual",'Data Repository Table'!$C:$C,$A42,'Data Repository Table'!$B:$B,$B42&amp;"s",'Data Repository Table'!$G:$G,$C42,'Data Repository Table'!$D:$D,N$32)</f>
        <v>3586047.5391999991</v>
      </c>
      <c r="O42" s="88">
        <f>SUMIFS('Data Repository Table'!$J:$J,'Data Repository Table'!$A:$A,"Financial Actual",'Data Repository Table'!$C:$C,$A42,'Data Repository Table'!$B:$B,$B42&amp;"s",'Data Repository Table'!$G:$G,$C42,'Data Repository Table'!$D:$D,O$32)</f>
        <v>3032362.88845</v>
      </c>
      <c r="P42" s="88">
        <f>SUMIFS('Data Repository Table'!$J:$J,'Data Repository Table'!$A:$A,"Financial Actual",'Data Repository Table'!$C:$C,$A42,'Data Repository Table'!$B:$B,$B42&amp;"s",'Data Repository Table'!$G:$G,$C42,'Data Repository Table'!$D:$D,P$32)</f>
        <v>3079299.10885</v>
      </c>
      <c r="Q42" s="88">
        <f t="shared" si="2"/>
        <v>37706692.728949994</v>
      </c>
    </row>
    <row r="46" spans="1:17" ht="28.35" customHeight="1">
      <c r="B46" s="136"/>
    </row>
    <row r="54" spans="1:21" ht="28.35" customHeight="1">
      <c r="A54" s="140" t="s">
        <v>84</v>
      </c>
    </row>
    <row r="55" spans="1:21" ht="132.6" customHeight="1">
      <c r="A55" s="152" t="s">
        <v>85</v>
      </c>
      <c r="B55" s="152"/>
      <c r="C55" s="152"/>
      <c r="D55" s="152"/>
      <c r="E55" s="152"/>
      <c r="F55" s="152"/>
      <c r="G55" s="152"/>
      <c r="H55" s="152"/>
      <c r="I55" s="152"/>
      <c r="J55" s="152"/>
      <c r="K55" s="152"/>
      <c r="L55" s="152"/>
      <c r="M55" s="152"/>
      <c r="N55" s="152"/>
      <c r="O55" s="152"/>
      <c r="P55" s="152"/>
      <c r="Q55" s="152"/>
      <c r="R55" s="152"/>
      <c r="S55" s="152"/>
      <c r="T55" s="152"/>
      <c r="U55" s="152"/>
    </row>
    <row r="56" spans="1:21" ht="28.35" customHeight="1">
      <c r="A56" s="2"/>
      <c r="B56" s="95" t="s">
        <v>41</v>
      </c>
      <c r="C56" s="95" t="s">
        <v>45</v>
      </c>
      <c r="D56" s="95" t="s">
        <v>46</v>
      </c>
      <c r="E56" s="95" t="s">
        <v>79</v>
      </c>
    </row>
    <row r="57" spans="1:21" ht="28.35" customHeight="1">
      <c r="A57" s="1" t="s">
        <v>39</v>
      </c>
      <c r="B57" s="19">
        <f>SUMIFS('Data Repository Table'!$J:$J,'Data Repository Table'!$A:$A,"Financial Actual",'Data Repository Table'!$C:$C,$A57,'Data Repository Table'!$B:$B,$B34&amp;"s",'Data Repository Table'!$G:$G,B$56)</f>
        <v>37118738.908650003</v>
      </c>
      <c r="C57" s="19">
        <f>SUMIFS('Data Repository Table'!$J:$J,'Data Repository Table'!$A:$A,"Financial Actual",'Data Repository Table'!$C:$C,$A57,'Data Repository Table'!$B:$B,$B34&amp;"s",'Data Repository Table'!$G:$G,C$56)</f>
        <v>18271699.227782961</v>
      </c>
      <c r="D57" s="19">
        <f>SUMIFS('Data Repository Table'!$J:$J,'Data Repository Table'!$A:$A,"Financial Actual",'Data Repository Table'!$C:$C,$A57,'Data Repository Table'!$B:$B,$B34&amp;"s",'Data Repository Table'!$G:$G,D$56)</f>
        <v>15554519.161720002</v>
      </c>
      <c r="E57" s="88">
        <f>SUM(B57:D57)</f>
        <v>70944957.298152968</v>
      </c>
      <c r="G57" s="137"/>
      <c r="H57" s="88"/>
    </row>
    <row r="58" spans="1:21" ht="28.35" customHeight="1">
      <c r="A58" s="1" t="s">
        <v>47</v>
      </c>
      <c r="B58" s="19">
        <f>SUMIFS('Data Repository Table'!$J:$J,'Data Repository Table'!$A:$A,"Financial Actual",'Data Repository Table'!$C:$C,$A58,'Data Repository Table'!$B:$B,$B35&amp;"s",'Data Repository Table'!$G:$G,B$56)</f>
        <v>82448062.153749987</v>
      </c>
      <c r="C58" s="19">
        <f>SUMIFS('Data Repository Table'!$J:$J,'Data Repository Table'!$A:$A,"Financial Actual",'Data Repository Table'!$C:$C,$A58,'Data Repository Table'!$B:$B,$B35&amp;"s",'Data Repository Table'!$G:$G,C$56)</f>
        <v>70562398.047100008</v>
      </c>
      <c r="D58" s="19">
        <f>SUMIFS('Data Repository Table'!$J:$J,'Data Repository Table'!$A:$A,"Financial Actual",'Data Repository Table'!$C:$C,$A58,'Data Repository Table'!$B:$B,$B35&amp;"s",'Data Repository Table'!$G:$G,D$56)</f>
        <v>49244888.96814999</v>
      </c>
      <c r="E58" s="88">
        <f t="shared" ref="E58" si="3">SUM(B58:D58)</f>
        <v>202255349.169</v>
      </c>
      <c r="G58" s="137"/>
      <c r="H58" s="88"/>
    </row>
    <row r="59" spans="1:21" ht="28.35" customHeight="1">
      <c r="A59" s="1" t="s">
        <v>48</v>
      </c>
      <c r="B59" s="19">
        <f>SUMIFS('Data Repository Table'!$J:$J,'Data Repository Table'!$A:$A,"Financial Actual",'Data Repository Table'!$C:$C,$A59,'Data Repository Table'!$B:$B,$B36&amp;"s",'Data Repository Table'!$G:$G,B$56)</f>
        <v>67860510.573750019</v>
      </c>
      <c r="C59" s="19">
        <f>SUMIFS('Data Repository Table'!$J:$J,'Data Repository Table'!$A:$A,"Financial Actual",'Data Repository Table'!$C:$C,$A59,'Data Repository Table'!$B:$B,$B36&amp;"s",'Data Repository Table'!$G:$G,C$56)</f>
        <v>58098022.074300006</v>
      </c>
      <c r="D59" s="19">
        <f>SUMIFS('Data Repository Table'!$J:$J,'Data Repository Table'!$A:$A,"Financial Actual",'Data Repository Table'!$C:$C,$A59,'Data Repository Table'!$B:$B,$B36&amp;"s",'Data Repository Table'!$G:$G,D$56)</f>
        <v>37706692.728949994</v>
      </c>
      <c r="E59" s="88">
        <f>SUM(B59:D59)</f>
        <v>163665225.37700003</v>
      </c>
      <c r="G59" s="137"/>
      <c r="H59" s="88"/>
    </row>
    <row r="60" spans="1:21" ht="28.35" customHeight="1">
      <c r="A60" s="80"/>
    </row>
    <row r="61" spans="1:21" ht="28.35" customHeight="1">
      <c r="A61" s="2"/>
      <c r="B61" s="95" t="s">
        <v>41</v>
      </c>
      <c r="C61" s="95" t="s">
        <v>45</v>
      </c>
      <c r="D61" s="95" t="s">
        <v>46</v>
      </c>
      <c r="E61" s="95" t="s">
        <v>79</v>
      </c>
    </row>
    <row r="62" spans="1:21" ht="28.35" customHeight="1">
      <c r="A62" s="1" t="s">
        <v>39</v>
      </c>
      <c r="B62" s="139">
        <f>SUMIFS('Data Repository Table'!$J:$J,'Data Repository Table'!$A:$A,"Financial Actual",'Data Repository Table'!$C:$C,$A57,'Data Repository Table'!$B:$B,$B34&amp;"s",'Data Repository Table'!$G:$G,B$56)/SUMIFS('Data Repository Table'!$J:$J,'Data Repository Table'!$A:$A,"Financial Actual",'Data Repository Table'!$C:$C,$A57,'Data Repository Table'!$B:$B,$B34&amp;"s")</f>
        <v>0.52320475368890507</v>
      </c>
      <c r="C62" s="139">
        <f>SUMIFS('Data Repository Table'!$J:$J,'Data Repository Table'!$A:$A,"Financial Actual",'Data Repository Table'!$C:$C,$A57,'Data Repository Table'!$B:$B,$B34&amp;"s",'Data Repository Table'!$G:$G,C$56)/SUMIFS('Data Repository Table'!$J:$J,'Data Repository Table'!$A:$A,"Financial Actual",'Data Repository Table'!$C:$C,$A57,'Data Repository Table'!$B:$B,$B34&amp;"s")</f>
        <v>0.2575475400033635</v>
      </c>
      <c r="D62" s="139">
        <f>SUMIFS('Data Repository Table'!$J:$J,'Data Repository Table'!$A:$A,"Financial Actual",'Data Repository Table'!$C:$C,$A57,'Data Repository Table'!$B:$B,$B34&amp;"s",'Data Repository Table'!$G:$G,D$56)/SUMIFS('Data Repository Table'!$J:$J,'Data Repository Table'!$A:$A,"Financial Actual",'Data Repository Table'!$C:$C,$A57,'Data Repository Table'!$B:$B,$B34&amp;"s")</f>
        <v>0.21924770630773166</v>
      </c>
      <c r="E62" s="96">
        <f>SUM(B62:D62)</f>
        <v>1.0000000000000002</v>
      </c>
    </row>
    <row r="63" spans="1:21" ht="28.35" customHeight="1">
      <c r="A63" s="1" t="s">
        <v>47</v>
      </c>
      <c r="B63" s="139">
        <f>SUMIFS('Data Repository Table'!$J:$J,'Data Repository Table'!$A:$A,"Financial Actual",'Data Repository Table'!$C:$C,$A58,'Data Repository Table'!$B:$B,$B35&amp;"s",'Data Repository Table'!$G:$G,B$56)/SUMIFS('Data Repository Table'!$J:$J,'Data Repository Table'!$A:$A,"Financial Actual",'Data Repository Table'!$C:$C,$A58,'Data Repository Table'!$B:$B,$B35&amp;"s")</f>
        <v>0.40764341953130884</v>
      </c>
      <c r="C63" s="139">
        <f>SUMIFS('Data Repository Table'!$J:$J,'Data Repository Table'!$A:$A,"Financial Actual",'Data Repository Table'!$C:$C,$A58,'Data Repository Table'!$B:$B,$B35&amp;"s",'Data Repository Table'!$G:$G,C$56)/SUMIFS('Data Repository Table'!$J:$J,'Data Repository Table'!$A:$A,"Financial Actual",'Data Repository Table'!$C:$C,$A58,'Data Repository Table'!$B:$B,$B35&amp;"s")</f>
        <v>0.34887778413286707</v>
      </c>
      <c r="D63" s="139">
        <f>SUMIFS('Data Repository Table'!$J:$J,'Data Repository Table'!$A:$A,"Financial Actual",'Data Repository Table'!$C:$C,$A58,'Data Repository Table'!$B:$B,$B35&amp;"s",'Data Repository Table'!$G:$G,D$56)/SUMIFS('Data Repository Table'!$J:$J,'Data Repository Table'!$A:$A,"Financial Actual",'Data Repository Table'!$C:$C,$A58,'Data Repository Table'!$B:$B,$B35&amp;"s")</f>
        <v>0.24347879633582445</v>
      </c>
      <c r="E63" s="96">
        <f>SUM(B63:D63)</f>
        <v>1.0000000000000004</v>
      </c>
    </row>
    <row r="64" spans="1:21" ht="28.35" customHeight="1">
      <c r="A64" s="1" t="s">
        <v>48</v>
      </c>
      <c r="B64" s="139">
        <f>SUMIFS('Data Repository Table'!$J:$J,'Data Repository Table'!$A:$A,"Financial Actual",'Data Repository Table'!$C:$C,$A59,'Data Repository Table'!$B:$B,$B36&amp;"s",'Data Repository Table'!$G:$G,B$56)/SUMIFS('Data Repository Table'!$J:$J,'Data Repository Table'!$A:$A,"Financial Actual",'Data Repository Table'!$C:$C,$A59,'Data Repository Table'!$B:$B,$B36&amp;"s")</f>
        <v>0.41462998885337143</v>
      </c>
      <c r="C64" s="139">
        <f>SUMIFS('Data Repository Table'!$J:$J,'Data Repository Table'!$A:$A,"Financial Actual",'Data Repository Table'!$C:$C,$A59,'Data Repository Table'!$B:$B,$B36&amp;"s",'Data Repository Table'!$G:$G,C$56)/SUMIFS('Data Repository Table'!$J:$J,'Data Repository Table'!$A:$A,"Financial Actual",'Data Repository Table'!$C:$C,$A59,'Data Repository Table'!$B:$B,$B36&amp;"s")</f>
        <v>0.35498085766522625</v>
      </c>
      <c r="D64" s="139">
        <f>SUMIFS('Data Repository Table'!$J:$J,'Data Repository Table'!$A:$A,"Financial Actual",'Data Repository Table'!$C:$C,$A59,'Data Repository Table'!$B:$B,$B36&amp;"s",'Data Repository Table'!$G:$G,D$56)/SUMIFS('Data Repository Table'!$J:$J,'Data Repository Table'!$A:$A,"Financial Actual",'Data Repository Table'!$C:$C,$A59,'Data Repository Table'!$B:$B,$B36&amp;"s")</f>
        <v>0.2303891534814026</v>
      </c>
      <c r="E64" s="96">
        <f>SUM(B64:D64)</f>
        <v>1.0000000000000002</v>
      </c>
    </row>
    <row r="78" spans="1:1" ht="28.35" customHeight="1">
      <c r="A78" s="140" t="s">
        <v>86</v>
      </c>
    </row>
  </sheetData>
  <mergeCells count="5">
    <mergeCell ref="A55:U55"/>
    <mergeCell ref="A8:U8"/>
    <mergeCell ref="A9:V9"/>
    <mergeCell ref="A30:U30"/>
    <mergeCell ref="A31:V31"/>
  </mergeCells>
  <conditionalFormatting sqref="E12:P16 E18:P22 E24:P28">
    <cfRule type="colorScale" priority="4">
      <colorScale>
        <cfvo type="min"/>
        <cfvo type="percentile" val="50"/>
        <cfvo type="max"/>
        <color rgb="FFF8696B"/>
        <color rgb="FFFCFCFF"/>
        <color rgb="FF5A8AC6"/>
      </colorScale>
    </cfRule>
  </conditionalFormatting>
  <conditionalFormatting sqref="E34:P42">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52"/>
  <sheetViews>
    <sheetView showGridLines="0" tabSelected="1" topLeftCell="A26" zoomScale="90" zoomScaleNormal="90" workbookViewId="0">
      <selection activeCell="P1" sqref="P1:P1048576"/>
    </sheetView>
  </sheetViews>
  <sheetFormatPr defaultColWidth="8.85546875" defaultRowHeight="15"/>
  <cols>
    <col min="1" max="1" width="13.7109375" customWidth="1"/>
    <col min="2" max="2" width="12.85546875" customWidth="1"/>
    <col min="3" max="3" width="33.140625" customWidth="1"/>
    <col min="4" max="4" width="21.28515625" bestFit="1" customWidth="1"/>
    <col min="5" max="5" width="21.28515625" customWidth="1"/>
    <col min="6" max="15" width="13.7109375" style="2" bestFit="1" customWidth="1"/>
    <col min="16" max="17" width="14.140625" style="2" bestFit="1" customWidth="1"/>
    <col min="18" max="18" width="15.7109375" style="2" bestFit="1" customWidth="1"/>
    <col min="20" max="20" width="16.28515625" bestFit="1" customWidth="1"/>
  </cols>
  <sheetData>
    <row r="1" spans="1:23" ht="18">
      <c r="A1" s="81" t="s">
        <v>87</v>
      </c>
      <c r="B1" s="82"/>
    </row>
    <row r="2" spans="1:23">
      <c r="A2" s="2" t="s">
        <v>88</v>
      </c>
      <c r="B2" s="2"/>
    </row>
    <row r="3" spans="1:23">
      <c r="A3" s="2" t="s">
        <v>89</v>
      </c>
      <c r="B3" s="2"/>
    </row>
    <row r="4" spans="1:23" ht="57" customHeight="1">
      <c r="A4" s="156" t="s">
        <v>90</v>
      </c>
      <c r="B4" s="170"/>
      <c r="C4" s="170"/>
      <c r="D4" s="170"/>
      <c r="E4" s="170"/>
      <c r="F4" s="170"/>
      <c r="G4" s="170"/>
      <c r="H4" s="170"/>
      <c r="I4" s="170"/>
      <c r="J4" s="170"/>
      <c r="K4" s="170"/>
      <c r="L4" s="170"/>
      <c r="M4" s="170"/>
      <c r="N4" s="170"/>
      <c r="O4" s="170"/>
      <c r="P4" s="170"/>
      <c r="Q4" s="170"/>
      <c r="R4" s="170"/>
      <c r="S4" s="170"/>
      <c r="T4" s="170"/>
    </row>
    <row r="5" spans="1:23">
      <c r="A5" s="1"/>
      <c r="B5" s="2"/>
    </row>
    <row r="6" spans="1:23">
      <c r="A6" s="2" t="s">
        <v>91</v>
      </c>
      <c r="B6" s="2"/>
    </row>
    <row r="7" spans="1:23">
      <c r="A7" s="2" t="s">
        <v>92</v>
      </c>
      <c r="B7" s="2"/>
    </row>
    <row r="8" spans="1:23">
      <c r="A8" s="2" t="s">
        <v>74</v>
      </c>
    </row>
    <row r="10" spans="1:23" ht="60" customHeight="1">
      <c r="A10" s="157" t="s">
        <v>93</v>
      </c>
      <c r="B10" s="158"/>
      <c r="C10" s="158"/>
      <c r="D10" s="158"/>
      <c r="E10" s="158"/>
      <c r="F10" s="158"/>
      <c r="G10" s="158"/>
      <c r="H10" s="158"/>
      <c r="I10" s="158"/>
      <c r="J10" s="158"/>
      <c r="K10" s="158"/>
      <c r="L10" s="158"/>
      <c r="M10" s="158"/>
      <c r="N10" s="158"/>
      <c r="O10" s="158"/>
      <c r="P10" s="158"/>
      <c r="Q10" s="158"/>
      <c r="R10" s="158"/>
      <c r="S10" s="158"/>
      <c r="T10" s="158"/>
      <c r="U10" s="158"/>
      <c r="V10" s="158"/>
      <c r="W10" s="101"/>
    </row>
    <row r="11" spans="1:23" ht="14.1" customHeight="1">
      <c r="A11" s="157" t="s">
        <v>94</v>
      </c>
      <c r="B11" s="172"/>
      <c r="C11" s="172"/>
      <c r="D11" s="172"/>
      <c r="E11" s="172"/>
      <c r="F11" s="172"/>
      <c r="G11" s="172"/>
      <c r="H11" s="172"/>
      <c r="I11" s="172"/>
      <c r="J11" s="172"/>
      <c r="K11" s="172"/>
      <c r="L11" s="172"/>
      <c r="M11" s="172"/>
      <c r="N11" s="172"/>
      <c r="O11" s="172"/>
      <c r="P11" s="172"/>
      <c r="Q11" s="172"/>
      <c r="R11" s="172"/>
      <c r="S11" s="172"/>
      <c r="T11" s="172"/>
      <c r="U11" s="172"/>
      <c r="V11" s="172"/>
      <c r="W11" s="172"/>
    </row>
    <row r="12" spans="1:23">
      <c r="A12" s="85" t="s">
        <v>20</v>
      </c>
      <c r="B12" s="85" t="s">
        <v>77</v>
      </c>
      <c r="C12" s="85" t="s">
        <v>50</v>
      </c>
      <c r="D12" s="85" t="s">
        <v>95</v>
      </c>
      <c r="E12" s="85"/>
      <c r="F12" s="97">
        <v>41456</v>
      </c>
      <c r="G12" s="97">
        <v>41487</v>
      </c>
      <c r="H12" s="97">
        <v>41518</v>
      </c>
      <c r="I12" s="97">
        <v>41548</v>
      </c>
      <c r="J12" s="97">
        <v>41579</v>
      </c>
      <c r="K12" s="97">
        <v>41609</v>
      </c>
      <c r="L12" s="97">
        <v>41640</v>
      </c>
      <c r="M12" s="97">
        <v>41671</v>
      </c>
      <c r="N12" s="97">
        <v>41699</v>
      </c>
      <c r="O12" s="97">
        <v>41730</v>
      </c>
      <c r="P12" s="97">
        <v>41760</v>
      </c>
      <c r="Q12" s="97">
        <v>41791</v>
      </c>
      <c r="R12" s="100" t="s">
        <v>79</v>
      </c>
      <c r="S12" s="87"/>
      <c r="T12" s="87"/>
      <c r="U12" s="87"/>
      <c r="V12" s="87"/>
      <c r="W12" s="87"/>
    </row>
    <row r="13" spans="1:23">
      <c r="A13" s="85"/>
      <c r="B13" s="85"/>
      <c r="C13" s="85"/>
      <c r="D13" s="85"/>
      <c r="E13" s="85"/>
      <c r="F13" s="99"/>
      <c r="G13" s="99"/>
      <c r="H13" s="99"/>
      <c r="I13" s="99"/>
      <c r="J13" s="99"/>
      <c r="K13" s="99"/>
      <c r="L13" s="99"/>
      <c r="M13" s="99"/>
      <c r="N13" s="99"/>
      <c r="O13" s="99"/>
      <c r="P13" s="99"/>
      <c r="Q13" s="99"/>
      <c r="R13" s="100"/>
      <c r="S13" s="87"/>
      <c r="T13" s="87"/>
      <c r="U13" s="87"/>
      <c r="V13" s="87"/>
      <c r="W13" s="87"/>
    </row>
    <row r="14" spans="1:23">
      <c r="A14" s="85"/>
      <c r="B14" s="85"/>
      <c r="C14" s="85"/>
      <c r="D14" s="85"/>
      <c r="E14" s="85"/>
      <c r="F14" s="99"/>
      <c r="G14" s="99"/>
      <c r="H14" s="99"/>
      <c r="I14" s="99"/>
      <c r="J14" s="99"/>
      <c r="K14" s="99"/>
      <c r="L14" s="99"/>
      <c r="M14" s="99"/>
      <c r="N14" s="99"/>
      <c r="O14" s="99"/>
      <c r="P14" s="99"/>
      <c r="Q14" s="99"/>
      <c r="R14" s="114"/>
      <c r="S14" s="87"/>
      <c r="T14" s="87"/>
      <c r="U14" s="87"/>
      <c r="V14" s="87"/>
      <c r="W14" s="87"/>
    </row>
    <row r="15" spans="1:23">
      <c r="A15" s="80" t="s">
        <v>39</v>
      </c>
      <c r="B15" s="80" t="s">
        <v>49</v>
      </c>
      <c r="C15" s="80" t="s">
        <v>51</v>
      </c>
      <c r="D15" s="80" t="s">
        <v>52</v>
      </c>
      <c r="E15" s="102"/>
      <c r="F15" s="19">
        <f>SUMIFS('Data Repository Table'!$J:$J,'Data Repository Table'!$A:$A,"Financial Actual",'Data Repository Table'!$C:$C,$A15,'Data Repository Table'!$B:$B,$B15,'Data Repository Table'!$G:$G,$C15,'Data Repository Table'!$H:$H,$D15,'Data Repository Table'!$D:$D,F$12)</f>
        <v>593751.84077137313</v>
      </c>
      <c r="G15" s="19">
        <f>SUMIFS('Data Repository Table'!$J:$J,'Data Repository Table'!$A:$A,"Financial Actual",'Data Repository Table'!$C:$C,$A15,'Data Repository Table'!$B:$B,$B15,'Data Repository Table'!$G:$G,$C15,'Data Repository Table'!$H:$H,$D15,'Data Repository Table'!$D:$D,G$12)</f>
        <v>820393.03401412489</v>
      </c>
      <c r="H15" s="19">
        <f>SUMIFS('Data Repository Table'!$J:$J,'Data Repository Table'!$A:$A,"Financial Actual",'Data Repository Table'!$C:$C,$A15,'Data Repository Table'!$B:$B,$B15,'Data Repository Table'!$G:$G,$C15,'Data Repository Table'!$H:$H,$D15,'Data Repository Table'!$D:$D,H$12)</f>
        <v>642291.58212862327</v>
      </c>
      <c r="I15" s="19">
        <f>SUMIFS('Data Repository Table'!$J:$J,'Data Repository Table'!$A:$A,"Financial Actual",'Data Repository Table'!$C:$C,$A15,'Data Repository Table'!$B:$B,$B15,'Data Repository Table'!$G:$G,$C15,'Data Repository Table'!$H:$H,$D15,'Data Repository Table'!$D:$D,I$12)</f>
        <v>609639.97288837493</v>
      </c>
      <c r="J15" s="19">
        <f>SUMIFS('Data Repository Table'!$J:$J,'Data Repository Table'!$A:$A,"Financial Actual",'Data Repository Table'!$C:$C,$A15,'Data Repository Table'!$B:$B,$B15,'Data Repository Table'!$G:$G,$C15,'Data Repository Table'!$H:$H,$D15,'Data Repository Table'!$D:$D,J$12)</f>
        <v>626073.16897124995</v>
      </c>
      <c r="K15" s="19">
        <f>SUMIFS('Data Repository Table'!$J:$J,'Data Repository Table'!$A:$A,"Financial Actual",'Data Repository Table'!$C:$C,$A15,'Data Repository Table'!$B:$B,$B15,'Data Repository Table'!$G:$G,$C15,'Data Repository Table'!$H:$H,$D15,'Data Repository Table'!$D:$D,K$12)</f>
        <v>602153.37789750006</v>
      </c>
      <c r="L15" s="19">
        <f>SUMIFS('Data Repository Table'!$J:$J,'Data Repository Table'!$A:$A,"Financial Actual",'Data Repository Table'!$C:$C,$A15,'Data Repository Table'!$B:$B,$B15,'Data Repository Table'!$G:$G,$C15,'Data Repository Table'!$H:$H,$D15,'Data Repository Table'!$D:$D,L$12)</f>
        <v>1146143.9846999997</v>
      </c>
      <c r="M15" s="19">
        <f>SUMIFS('Data Repository Table'!$J:$J,'Data Repository Table'!$A:$A,"Financial Actual",'Data Repository Table'!$C:$C,$A15,'Data Repository Table'!$B:$B,$B15,'Data Repository Table'!$G:$G,$C15,'Data Repository Table'!$H:$H,$D15,'Data Repository Table'!$D:$D,M$12)</f>
        <v>964931.83751249989</v>
      </c>
      <c r="N15" s="19">
        <f>SUMIFS('Data Repository Table'!$J:$J,'Data Repository Table'!$A:$A,"Financial Actual",'Data Repository Table'!$C:$C,$A15,'Data Repository Table'!$B:$B,$B15,'Data Repository Table'!$G:$G,$C15,'Data Repository Table'!$H:$H,$D15,'Data Repository Table'!$D:$D,N$12)</f>
        <v>962733.95790000004</v>
      </c>
      <c r="O15" s="19">
        <f>SUMIFS('Data Repository Table'!$J:$J,'Data Repository Table'!$A:$A,"Financial Actual",'Data Repository Table'!$C:$C,$A15,'Data Repository Table'!$B:$B,$B15,'Data Repository Table'!$G:$G,$C15,'Data Repository Table'!$H:$H,$D15,'Data Repository Table'!$D:$D,O$12)</f>
        <v>964825.21760624985</v>
      </c>
      <c r="P15" s="19">
        <f>SUMIFS('Data Repository Table'!$J:$J,'Data Repository Table'!$A:$A,"Financial Actual",'Data Repository Table'!$C:$C,$A15,'Data Repository Table'!$B:$B,$B15,'Data Repository Table'!$G:$G,$C15,'Data Repository Table'!$H:$H,$D15,'Data Repository Table'!$D:$D,P$12)</f>
        <v>1024534.78359375</v>
      </c>
      <c r="Q15" s="19">
        <f>SUMIFS('Data Repository Table'!$J:$J,'Data Repository Table'!$A:$A,"Financial Actual",'Data Repository Table'!$C:$C,$A15,'Data Repository Table'!$B:$B,$B15,'Data Repository Table'!$G:$G,$C15,'Data Repository Table'!$H:$H,$D15,'Data Repository Table'!$D:$D,Q$12)</f>
        <v>1168045.22566875</v>
      </c>
      <c r="R15" s="19">
        <f>SUM(F15:Q15)</f>
        <v>10125517.983652497</v>
      </c>
      <c r="S15" s="79"/>
      <c r="T15" s="79"/>
      <c r="U15" s="79"/>
      <c r="V15" s="79"/>
      <c r="W15" s="79"/>
    </row>
    <row r="16" spans="1:23">
      <c r="A16" s="80" t="s">
        <v>39</v>
      </c>
      <c r="B16" s="80" t="s">
        <v>49</v>
      </c>
      <c r="C16" s="80" t="s">
        <v>53</v>
      </c>
      <c r="D16" s="80" t="s">
        <v>54</v>
      </c>
      <c r="E16" s="102"/>
      <c r="F16" s="19">
        <f>SUMIFS('Data Repository Table'!$J:$J,'Data Repository Table'!$A:$A,"Financial Actual",'Data Repository Table'!$C:$C,$A16,'Data Repository Table'!$B:$B,$B16,'Data Repository Table'!$G:$G,$C16,'Data Repository Table'!$H:$H,$D16,'Data Repository Table'!$D:$D,F$12)</f>
        <v>276807.38497499918</v>
      </c>
      <c r="G16" s="19">
        <f>SUMIFS('Data Repository Table'!$J:$J,'Data Repository Table'!$A:$A,"Financial Actual",'Data Repository Table'!$C:$C,$A16,'Data Repository Table'!$B:$B,$B16,'Data Repository Table'!$G:$G,$C16,'Data Repository Table'!$H:$H,$D16,'Data Repository Table'!$D:$D,G$12)</f>
        <v>382467.614925</v>
      </c>
      <c r="H16" s="19">
        <f>SUMIFS('Data Repository Table'!$J:$J,'Data Repository Table'!$A:$A,"Financial Actual",'Data Repository Table'!$C:$C,$A16,'Data Repository Table'!$B:$B,$B16,'Data Repository Table'!$G:$G,$C16,'Data Repository Table'!$H:$H,$D16,'Data Repository Table'!$D:$D,H$12)</f>
        <v>299436.63502499921</v>
      </c>
      <c r="I16" s="19">
        <f>SUMIFS('Data Repository Table'!$J:$J,'Data Repository Table'!$A:$A,"Financial Actual",'Data Repository Table'!$C:$C,$A16,'Data Repository Table'!$B:$B,$B16,'Data Repository Table'!$G:$G,$C16,'Data Repository Table'!$H:$H,$D16,'Data Repository Table'!$D:$D,I$12)</f>
        <v>284214.43957499997</v>
      </c>
      <c r="J16" s="19">
        <f>SUMIFS('Data Repository Table'!$J:$J,'Data Repository Table'!$A:$A,"Financial Actual",'Data Repository Table'!$C:$C,$A16,'Data Repository Table'!$B:$B,$B16,'Data Repository Table'!$G:$G,$C16,'Data Repository Table'!$H:$H,$D16,'Data Repository Table'!$D:$D,J$12)</f>
        <v>291875.60325000004</v>
      </c>
      <c r="K16" s="19">
        <f>SUMIFS('Data Repository Table'!$J:$J,'Data Repository Table'!$A:$A,"Financial Actual",'Data Repository Table'!$C:$C,$A16,'Data Repository Table'!$B:$B,$B16,'Data Repository Table'!$G:$G,$C16,'Data Repository Table'!$H:$H,$D16,'Data Repository Table'!$D:$D,K$12)</f>
        <v>280724.18550000002</v>
      </c>
      <c r="L16" s="19">
        <f>SUMIFS('Data Repository Table'!$J:$J,'Data Repository Table'!$A:$A,"Financial Actual",'Data Repository Table'!$C:$C,$A16,'Data Repository Table'!$B:$B,$B16,'Data Repository Table'!$G:$G,$C16,'Data Repository Table'!$H:$H,$D16,'Data Repository Table'!$D:$D,L$12)</f>
        <v>534332.85999999987</v>
      </c>
      <c r="M16" s="19">
        <f>SUMIFS('Data Repository Table'!$J:$J,'Data Repository Table'!$A:$A,"Financial Actual",'Data Repository Table'!$C:$C,$A16,'Data Repository Table'!$B:$B,$B16,'Data Repository Table'!$G:$G,$C16,'Data Repository Table'!$H:$H,$D16,'Data Repository Table'!$D:$D,M$12)</f>
        <v>449851.67249999999</v>
      </c>
      <c r="N16" s="19">
        <f>SUMIFS('Data Repository Table'!$J:$J,'Data Repository Table'!$A:$A,"Financial Actual",'Data Repository Table'!$C:$C,$A16,'Data Repository Table'!$B:$B,$B16,'Data Repository Table'!$G:$G,$C16,'Data Repository Table'!$H:$H,$D16,'Data Repository Table'!$D:$D,N$12)</f>
        <v>448827.02</v>
      </c>
      <c r="O16" s="19">
        <f>SUMIFS('Data Repository Table'!$J:$J,'Data Repository Table'!$A:$A,"Financial Actual",'Data Repository Table'!$C:$C,$A16,'Data Repository Table'!$B:$B,$B16,'Data Repository Table'!$G:$G,$C16,'Data Repository Table'!$H:$H,$D16,'Data Repository Table'!$D:$D,O$12)</f>
        <v>449801.96625</v>
      </c>
      <c r="P16" s="19">
        <f>SUMIFS('Data Repository Table'!$J:$J,'Data Repository Table'!$A:$A,"Financial Actual",'Data Repository Table'!$C:$C,$A16,'Data Repository Table'!$B:$B,$B16,'Data Repository Table'!$G:$G,$C16,'Data Repository Table'!$H:$H,$D16,'Data Repository Table'!$D:$D,P$12)</f>
        <v>477638.59375</v>
      </c>
      <c r="Q16" s="19">
        <f>SUMIFS('Data Repository Table'!$J:$J,'Data Repository Table'!$A:$A,"Financial Actual",'Data Repository Table'!$C:$C,$A16,'Data Repository Table'!$B:$B,$B16,'Data Repository Table'!$G:$G,$C16,'Data Repository Table'!$H:$H,$D16,'Data Repository Table'!$D:$D,Q$12)</f>
        <v>544543.22875000001</v>
      </c>
      <c r="R16" s="19">
        <f>SUM(F16:Q16)</f>
        <v>4720521.2044999981</v>
      </c>
      <c r="S16" s="79"/>
      <c r="T16" s="79"/>
      <c r="U16" s="79"/>
      <c r="V16" s="79"/>
      <c r="W16" s="79"/>
    </row>
    <row r="17" spans="1:23">
      <c r="A17" s="80" t="s">
        <v>39</v>
      </c>
      <c r="B17" s="80" t="s">
        <v>49</v>
      </c>
      <c r="C17" s="80" t="s">
        <v>53</v>
      </c>
      <c r="D17" s="80" t="s">
        <v>55</v>
      </c>
      <c r="E17" s="102"/>
      <c r="F17" s="19">
        <f>SUMIFS('Data Repository Table'!$J:$J,'Data Repository Table'!$A:$A,"Financial Actual",'Data Repository Table'!$C:$C,$A17,'Data Repository Table'!$B:$B,$B17,'Data Repository Table'!$G:$G,$C17,'Data Repository Table'!$H:$H,$D17,'Data Repository Table'!$D:$D,F$12)</f>
        <v>415211.07746249868</v>
      </c>
      <c r="G17" s="19">
        <f>SUMIFS('Data Repository Table'!$J:$J,'Data Repository Table'!$A:$A,"Financial Actual",'Data Repository Table'!$C:$C,$A17,'Data Repository Table'!$B:$B,$B17,'Data Repository Table'!$G:$G,$C17,'Data Repository Table'!$H:$H,$D17,'Data Repository Table'!$D:$D,G$12)</f>
        <v>573701.42238750006</v>
      </c>
      <c r="H17" s="19">
        <f>SUMIFS('Data Repository Table'!$J:$J,'Data Repository Table'!$A:$A,"Financial Actual",'Data Repository Table'!$C:$C,$A17,'Data Repository Table'!$B:$B,$B17,'Data Repository Table'!$G:$G,$C17,'Data Repository Table'!$H:$H,$D17,'Data Repository Table'!$D:$D,H$12)</f>
        <v>449154.95253749873</v>
      </c>
      <c r="I17" s="19">
        <f>SUMIFS('Data Repository Table'!$J:$J,'Data Repository Table'!$A:$A,"Financial Actual",'Data Repository Table'!$C:$C,$A17,'Data Repository Table'!$B:$B,$B17,'Data Repository Table'!$G:$G,$C17,'Data Repository Table'!$H:$H,$D17,'Data Repository Table'!$D:$D,I$12)</f>
        <v>426321.65936249989</v>
      </c>
      <c r="J17" s="19">
        <f>SUMIFS('Data Repository Table'!$J:$J,'Data Repository Table'!$A:$A,"Financial Actual",'Data Repository Table'!$C:$C,$A17,'Data Repository Table'!$B:$B,$B17,'Data Repository Table'!$G:$G,$C17,'Data Repository Table'!$H:$H,$D17,'Data Repository Table'!$D:$D,J$12)</f>
        <v>437813.40487499995</v>
      </c>
      <c r="K17" s="19">
        <f>SUMIFS('Data Repository Table'!$J:$J,'Data Repository Table'!$A:$A,"Financial Actual",'Data Repository Table'!$C:$C,$A17,'Data Repository Table'!$B:$B,$B17,'Data Repository Table'!$G:$G,$C17,'Data Repository Table'!$H:$H,$D17,'Data Repository Table'!$D:$D,K$12)</f>
        <v>421086.27824999997</v>
      </c>
      <c r="L17" s="19">
        <f>SUMIFS('Data Repository Table'!$J:$J,'Data Repository Table'!$A:$A,"Financial Actual",'Data Repository Table'!$C:$C,$A17,'Data Repository Table'!$B:$B,$B17,'Data Repository Table'!$G:$G,$C17,'Data Repository Table'!$H:$H,$D17,'Data Repository Table'!$D:$D,L$12)</f>
        <v>801499.2899999998</v>
      </c>
      <c r="M17" s="19">
        <f>SUMIFS('Data Repository Table'!$J:$J,'Data Repository Table'!$A:$A,"Financial Actual",'Data Repository Table'!$C:$C,$A17,'Data Repository Table'!$B:$B,$B17,'Data Repository Table'!$G:$G,$C17,'Data Repository Table'!$H:$H,$D17,'Data Repository Table'!$D:$D,M$12)</f>
        <v>674777.50874999992</v>
      </c>
      <c r="N17" s="19">
        <f>SUMIFS('Data Repository Table'!$J:$J,'Data Repository Table'!$A:$A,"Financial Actual",'Data Repository Table'!$C:$C,$A17,'Data Repository Table'!$B:$B,$B17,'Data Repository Table'!$G:$G,$C17,'Data Repository Table'!$H:$H,$D17,'Data Repository Table'!$D:$D,N$12)</f>
        <v>673240.53</v>
      </c>
      <c r="O17" s="19">
        <f>SUMIFS('Data Repository Table'!$J:$J,'Data Repository Table'!$A:$A,"Financial Actual",'Data Repository Table'!$C:$C,$A17,'Data Repository Table'!$B:$B,$B17,'Data Repository Table'!$G:$G,$C17,'Data Repository Table'!$H:$H,$D17,'Data Repository Table'!$D:$D,O$12)</f>
        <v>674702.94937499997</v>
      </c>
      <c r="P17" s="19">
        <f>SUMIFS('Data Repository Table'!$J:$J,'Data Repository Table'!$A:$A,"Financial Actual",'Data Repository Table'!$C:$C,$A17,'Data Repository Table'!$B:$B,$B17,'Data Repository Table'!$G:$G,$C17,'Data Repository Table'!$H:$H,$D17,'Data Repository Table'!$D:$D,P$12)</f>
        <v>716457.890625</v>
      </c>
      <c r="Q17" s="19">
        <f>SUMIFS('Data Repository Table'!$J:$J,'Data Repository Table'!$A:$A,"Financial Actual",'Data Repository Table'!$C:$C,$A17,'Data Repository Table'!$B:$B,$B17,'Data Repository Table'!$G:$G,$C17,'Data Repository Table'!$H:$H,$D17,'Data Repository Table'!$D:$D,Q$12)</f>
        <v>816814.8431249999</v>
      </c>
      <c r="R17" s="19">
        <f t="shared" ref="R17:R22" si="0">SUM(F17:Q17)</f>
        <v>7080781.8067499967</v>
      </c>
      <c r="S17" s="79"/>
      <c r="T17" s="79"/>
      <c r="U17" s="79"/>
      <c r="V17" s="79"/>
      <c r="W17" s="79"/>
    </row>
    <row r="18" spans="1:23">
      <c r="A18" s="80" t="s">
        <v>39</v>
      </c>
      <c r="B18" s="80" t="s">
        <v>49</v>
      </c>
      <c r="C18" s="80" t="s">
        <v>56</v>
      </c>
      <c r="D18" s="80" t="s">
        <v>57</v>
      </c>
      <c r="E18" s="102"/>
      <c r="F18" s="19">
        <f>SUMIFS('Data Repository Table'!$J:$J,'Data Repository Table'!$A:$A,"Financial Actual",'Data Repository Table'!$C:$C,$A18,'Data Repository Table'!$B:$B,$B18,'Data Repository Table'!$G:$G,$C18,'Data Repository Table'!$H:$H,$D18,'Data Repository Table'!$D:$D,F$12)</f>
        <v>360688.41072499886</v>
      </c>
      <c r="G18" s="19">
        <f>SUMIFS('Data Repository Table'!$J:$J,'Data Repository Table'!$A:$A,"Financial Actual",'Data Repository Table'!$C:$C,$A18,'Data Repository Table'!$B:$B,$B18,'Data Repository Table'!$G:$G,$C18,'Data Repository Table'!$H:$H,$D18,'Data Repository Table'!$D:$D,G$12)</f>
        <v>498366.89217499993</v>
      </c>
      <c r="H18" s="19">
        <f>SUMIFS('Data Repository Table'!$J:$J,'Data Repository Table'!$A:$A,"Financial Actual",'Data Repository Table'!$C:$C,$A18,'Data Repository Table'!$B:$B,$B18,'Data Repository Table'!$G:$G,$C18,'Data Repository Table'!$H:$H,$D18,'Data Repository Table'!$D:$D,H$12)</f>
        <v>390175.00927499885</v>
      </c>
      <c r="I18" s="19">
        <f>SUMIFS('Data Repository Table'!$J:$J,'Data Repository Table'!$A:$A,"Financial Actual",'Data Repository Table'!$C:$C,$A18,'Data Repository Table'!$B:$B,$B18,'Data Repository Table'!$G:$G,$C18,'Data Repository Table'!$H:$H,$D18,'Data Repository Table'!$D:$D,I$12)</f>
        <v>370340.02732499992</v>
      </c>
      <c r="J18" s="19">
        <f>SUMIFS('Data Repository Table'!$J:$J,'Data Repository Table'!$A:$A,"Financial Actual",'Data Repository Table'!$C:$C,$A18,'Data Repository Table'!$B:$B,$B18,'Data Repository Table'!$G:$G,$C18,'Data Repository Table'!$H:$H,$D18,'Data Repository Table'!$D:$D,J$12)</f>
        <v>380322.75574999995</v>
      </c>
      <c r="K18" s="19">
        <f>SUMIFS('Data Repository Table'!$J:$J,'Data Repository Table'!$A:$A,"Financial Actual",'Data Repository Table'!$C:$C,$A18,'Data Repository Table'!$B:$B,$B18,'Data Repository Table'!$G:$G,$C18,'Data Repository Table'!$H:$H,$D18,'Data Repository Table'!$D:$D,K$12)</f>
        <v>365792.12049999996</v>
      </c>
      <c r="L18" s="19">
        <f>SUMIFS('Data Repository Table'!$J:$J,'Data Repository Table'!$A:$A,"Financial Actual",'Data Repository Table'!$C:$C,$A18,'Data Repository Table'!$B:$B,$B18,'Data Repository Table'!$G:$G,$C18,'Data Repository Table'!$H:$H,$D18,'Data Repository Table'!$D:$D,L$12)</f>
        <v>459526.25959999987</v>
      </c>
      <c r="M18" s="19">
        <f>SUMIFS('Data Repository Table'!$J:$J,'Data Repository Table'!$A:$A,"Financial Actual",'Data Repository Table'!$C:$C,$A18,'Data Repository Table'!$B:$B,$B18,'Data Repository Table'!$G:$G,$C18,'Data Repository Table'!$H:$H,$D18,'Data Repository Table'!$D:$D,M$12)</f>
        <v>386872.43834999995</v>
      </c>
      <c r="N18" s="19">
        <f>SUMIFS('Data Repository Table'!$J:$J,'Data Repository Table'!$A:$A,"Financial Actual",'Data Repository Table'!$C:$C,$A18,'Data Repository Table'!$B:$B,$B18,'Data Repository Table'!$G:$G,$C18,'Data Repository Table'!$H:$H,$D18,'Data Repository Table'!$D:$D,N$12)</f>
        <v>385991.23719999997</v>
      </c>
      <c r="O18" s="19">
        <f>SUMIFS('Data Repository Table'!$J:$J,'Data Repository Table'!$A:$A,"Financial Actual",'Data Repository Table'!$C:$C,$A18,'Data Repository Table'!$B:$B,$B18,'Data Repository Table'!$G:$G,$C18,'Data Repository Table'!$H:$H,$D18,'Data Repository Table'!$D:$D,O$12)</f>
        <v>386829.69097499992</v>
      </c>
      <c r="P18" s="19">
        <f>SUMIFS('Data Repository Table'!$J:$J,'Data Repository Table'!$A:$A,"Financial Actual",'Data Repository Table'!$C:$C,$A18,'Data Repository Table'!$B:$B,$B18,'Data Repository Table'!$G:$G,$C18,'Data Repository Table'!$H:$H,$D18,'Data Repository Table'!$D:$D,P$12)</f>
        <v>410769.19062499999</v>
      </c>
      <c r="Q18" s="19">
        <f>SUMIFS('Data Repository Table'!$J:$J,'Data Repository Table'!$A:$A,"Financial Actual",'Data Repository Table'!$C:$C,$A18,'Data Repository Table'!$B:$B,$B18,'Data Repository Table'!$G:$G,$C18,'Data Repository Table'!$H:$H,$D18,'Data Repository Table'!$D:$D,Q$12)</f>
        <v>468307.17672499991</v>
      </c>
      <c r="R18" s="19">
        <f t="shared" si="0"/>
        <v>4863981.2092249971</v>
      </c>
      <c r="S18" s="79"/>
      <c r="T18" s="79"/>
      <c r="U18" s="79"/>
      <c r="V18" s="79"/>
      <c r="W18" s="79"/>
    </row>
    <row r="19" spans="1:23">
      <c r="A19" s="80" t="s">
        <v>39</v>
      </c>
      <c r="B19" s="80" t="s">
        <v>49</v>
      </c>
      <c r="C19" s="80" t="s">
        <v>56</v>
      </c>
      <c r="D19" s="80" t="s">
        <v>58</v>
      </c>
      <c r="E19" s="102"/>
      <c r="F19" s="19">
        <f>SUMIFS('Data Repository Table'!$J:$J,'Data Repository Table'!$A:$A,"Financial Actual",'Data Repository Table'!$C:$C,$A19,'Data Repository Table'!$B:$B,$B19,'Data Repository Table'!$G:$G,$C19,'Data Repository Table'!$H:$H,$D19,'Data Repository Table'!$D:$D,F$12)</f>
        <v>226478.76952499934</v>
      </c>
      <c r="G19" s="19">
        <f>SUMIFS('Data Repository Table'!$J:$J,'Data Repository Table'!$A:$A,"Financial Actual",'Data Repository Table'!$C:$C,$A19,'Data Repository Table'!$B:$B,$B19,'Data Repository Table'!$G:$G,$C19,'Data Repository Table'!$H:$H,$D19,'Data Repository Table'!$D:$D,G$12)</f>
        <v>312928.04857500002</v>
      </c>
      <c r="H19" s="19">
        <f>SUMIFS('Data Repository Table'!$J:$J,'Data Repository Table'!$A:$A,"Financial Actual",'Data Repository Table'!$C:$C,$A19,'Data Repository Table'!$B:$B,$B19,'Data Repository Table'!$G:$G,$C19,'Data Repository Table'!$H:$H,$D19,'Data Repository Table'!$D:$D,H$12)</f>
        <v>244993.61047499935</v>
      </c>
      <c r="I19" s="19">
        <f>SUMIFS('Data Repository Table'!$J:$J,'Data Repository Table'!$A:$A,"Financial Actual",'Data Repository Table'!$C:$C,$A19,'Data Repository Table'!$B:$B,$B19,'Data Repository Table'!$G:$G,$C19,'Data Repository Table'!$H:$H,$D19,'Data Repository Table'!$D:$D,I$12)</f>
        <v>232539.08692499998</v>
      </c>
      <c r="J19" s="19">
        <f>SUMIFS('Data Repository Table'!$J:$J,'Data Repository Table'!$A:$A,"Financial Actual",'Data Repository Table'!$C:$C,$A19,'Data Repository Table'!$B:$B,$B19,'Data Repository Table'!$G:$G,$C19,'Data Repository Table'!$H:$H,$D19,'Data Repository Table'!$D:$D,J$12)</f>
        <v>238807.31175000002</v>
      </c>
      <c r="K19" s="19">
        <f>SUMIFS('Data Repository Table'!$J:$J,'Data Repository Table'!$A:$A,"Financial Actual",'Data Repository Table'!$C:$C,$A19,'Data Repository Table'!$B:$B,$B19,'Data Repository Table'!$G:$G,$C19,'Data Repository Table'!$H:$H,$D19,'Data Repository Table'!$D:$D,K$12)</f>
        <v>229683.42450000002</v>
      </c>
      <c r="L19" s="19">
        <f>SUMIFS('Data Repository Table'!$J:$J,'Data Repository Table'!$A:$A,"Financial Actual",'Data Repository Table'!$C:$C,$A19,'Data Repository Table'!$B:$B,$B19,'Data Repository Table'!$G:$G,$C19,'Data Repository Table'!$H:$H,$D19,'Data Repository Table'!$D:$D,L$12)</f>
        <v>288539.74439999997</v>
      </c>
      <c r="M19" s="19">
        <f>SUMIFS('Data Repository Table'!$J:$J,'Data Repository Table'!$A:$A,"Financial Actual",'Data Repository Table'!$C:$C,$A19,'Data Repository Table'!$B:$B,$B19,'Data Repository Table'!$G:$G,$C19,'Data Repository Table'!$H:$H,$D19,'Data Repository Table'!$D:$D,M$12)</f>
        <v>242919.90315</v>
      </c>
      <c r="N19" s="19">
        <f>SUMIFS('Data Repository Table'!$J:$J,'Data Repository Table'!$A:$A,"Financial Actual",'Data Repository Table'!$C:$C,$A19,'Data Repository Table'!$B:$B,$B19,'Data Repository Table'!$G:$G,$C19,'Data Repository Table'!$H:$H,$D19,'Data Repository Table'!$D:$D,N$12)</f>
        <v>242366.59080000003</v>
      </c>
      <c r="O19" s="19">
        <f>SUMIFS('Data Repository Table'!$J:$J,'Data Repository Table'!$A:$A,"Financial Actual",'Data Repository Table'!$C:$C,$A19,'Data Repository Table'!$B:$B,$B19,'Data Repository Table'!$G:$G,$C19,'Data Repository Table'!$H:$H,$D19,'Data Repository Table'!$D:$D,O$12)</f>
        <v>242893.06177500001</v>
      </c>
      <c r="P19" s="19">
        <f>SUMIFS('Data Repository Table'!$J:$J,'Data Repository Table'!$A:$A,"Financial Actual",'Data Repository Table'!$C:$C,$A19,'Data Repository Table'!$B:$B,$B19,'Data Repository Table'!$G:$G,$C19,'Data Repository Table'!$H:$H,$D19,'Data Repository Table'!$D:$D,P$12)</f>
        <v>257924.84062500004</v>
      </c>
      <c r="Q19" s="19">
        <f>SUMIFS('Data Repository Table'!$J:$J,'Data Repository Table'!$A:$A,"Financial Actual",'Data Repository Table'!$C:$C,$A19,'Data Repository Table'!$B:$B,$B19,'Data Repository Table'!$G:$G,$C19,'Data Repository Table'!$H:$H,$D19,'Data Repository Table'!$D:$D,Q$12)</f>
        <v>294053.34352500003</v>
      </c>
      <c r="R19" s="19">
        <f t="shared" si="0"/>
        <v>3054127.7360249986</v>
      </c>
      <c r="S19" s="79"/>
      <c r="T19" s="79"/>
      <c r="U19" s="79"/>
      <c r="V19" s="79"/>
      <c r="W19" s="79"/>
    </row>
    <row r="20" spans="1:23">
      <c r="A20" s="80" t="s">
        <v>39</v>
      </c>
      <c r="B20" s="80" t="s">
        <v>49</v>
      </c>
      <c r="C20" s="80" t="s">
        <v>56</v>
      </c>
      <c r="D20" s="80" t="s">
        <v>59</v>
      </c>
      <c r="E20" s="102"/>
      <c r="F20" s="19">
        <f>SUMIFS('Data Repository Table'!$J:$J,'Data Repository Table'!$A:$A,"Financial Actual",'Data Repository Table'!$C:$C,$A20,'Data Repository Table'!$B:$B,$B20,'Data Repository Table'!$G:$G,$C20,'Data Repository Table'!$H:$H,$D20,'Data Repository Table'!$D:$D,F$12)</f>
        <v>255837.1285374992</v>
      </c>
      <c r="G20" s="19">
        <f>SUMIFS('Data Repository Table'!$J:$J,'Data Repository Table'!$A:$A,"Financial Actual",'Data Repository Table'!$C:$C,$A20,'Data Repository Table'!$B:$B,$B20,'Data Repository Table'!$G:$G,$C20,'Data Repository Table'!$H:$H,$D20,'Data Repository Table'!$D:$D,G$12)</f>
        <v>353492.79561249999</v>
      </c>
      <c r="H20" s="19">
        <f>SUMIFS('Data Repository Table'!$J:$J,'Data Repository Table'!$A:$A,"Financial Actual",'Data Repository Table'!$C:$C,$A20,'Data Repository Table'!$B:$B,$B20,'Data Repository Table'!$G:$G,$C20,'Data Repository Table'!$H:$H,$D20,'Data Repository Table'!$D:$D,H$12)</f>
        <v>276752.04146249924</v>
      </c>
      <c r="I20" s="19">
        <f>SUMIFS('Data Repository Table'!$J:$J,'Data Repository Table'!$A:$A,"Financial Actual",'Data Repository Table'!$C:$C,$A20,'Data Repository Table'!$B:$B,$B20,'Data Repository Table'!$G:$G,$C20,'Data Repository Table'!$H:$H,$D20,'Data Repository Table'!$D:$D,I$12)</f>
        <v>262683.04263749992</v>
      </c>
      <c r="J20" s="19">
        <f>SUMIFS('Data Repository Table'!$J:$J,'Data Repository Table'!$A:$A,"Financial Actual",'Data Repository Table'!$C:$C,$A20,'Data Repository Table'!$B:$B,$B20,'Data Repository Table'!$G:$G,$C20,'Data Repository Table'!$H:$H,$D20,'Data Repository Table'!$D:$D,J$12)</f>
        <v>269763.81512500002</v>
      </c>
      <c r="K20" s="19">
        <f>SUMIFS('Data Repository Table'!$J:$J,'Data Repository Table'!$A:$A,"Financial Actual",'Data Repository Table'!$C:$C,$A20,'Data Repository Table'!$B:$B,$B20,'Data Repository Table'!$G:$G,$C20,'Data Repository Table'!$H:$H,$D20,'Data Repository Table'!$D:$D,K$12)</f>
        <v>259457.20175000001</v>
      </c>
      <c r="L20" s="19">
        <f>SUMIFS('Data Repository Table'!$J:$J,'Data Repository Table'!$A:$A,"Financial Actual",'Data Repository Table'!$C:$C,$A20,'Data Repository Table'!$B:$B,$B20,'Data Repository Table'!$G:$G,$C20,'Data Repository Table'!$H:$H,$D20,'Data Repository Table'!$D:$D,L$12)</f>
        <v>325943.04459999991</v>
      </c>
      <c r="M20" s="19">
        <f>SUMIFS('Data Repository Table'!$J:$J,'Data Repository Table'!$A:$A,"Financial Actual",'Data Repository Table'!$C:$C,$A20,'Data Repository Table'!$B:$B,$B20,'Data Repository Table'!$G:$G,$C20,'Data Repository Table'!$H:$H,$D20,'Data Repository Table'!$D:$D,M$12)</f>
        <v>274409.52022499999</v>
      </c>
      <c r="N20" s="19">
        <f>SUMIFS('Data Repository Table'!$J:$J,'Data Repository Table'!$A:$A,"Financial Actual",'Data Repository Table'!$C:$C,$A20,'Data Repository Table'!$B:$B,$B20,'Data Repository Table'!$G:$G,$C20,'Data Repository Table'!$H:$H,$D20,'Data Repository Table'!$D:$D,N$12)</f>
        <v>273784.48220000003</v>
      </c>
      <c r="O20" s="19">
        <f>SUMIFS('Data Repository Table'!$J:$J,'Data Repository Table'!$A:$A,"Financial Actual",'Data Repository Table'!$C:$C,$A20,'Data Repository Table'!$B:$B,$B20,'Data Repository Table'!$G:$G,$C20,'Data Repository Table'!$H:$H,$D20,'Data Repository Table'!$D:$D,O$12)</f>
        <v>274379.19941249996</v>
      </c>
      <c r="P20" s="19">
        <f>SUMIFS('Data Repository Table'!$J:$J,'Data Repository Table'!$A:$A,"Financial Actual",'Data Repository Table'!$C:$C,$A20,'Data Repository Table'!$B:$B,$B20,'Data Repository Table'!$G:$G,$C20,'Data Repository Table'!$H:$H,$D20,'Data Repository Table'!$D:$D,P$12)</f>
        <v>291359.54218749999</v>
      </c>
      <c r="Q20" s="19">
        <f>SUMIFS('Data Repository Table'!$J:$J,'Data Repository Table'!$A:$A,"Financial Actual",'Data Repository Table'!$C:$C,$A20,'Data Repository Table'!$B:$B,$B20,'Data Repository Table'!$G:$G,$C20,'Data Repository Table'!$H:$H,$D20,'Data Repository Table'!$D:$D,Q$12)</f>
        <v>332171.36953749997</v>
      </c>
      <c r="R20" s="19">
        <f t="shared" si="0"/>
        <v>3450033.1832874976</v>
      </c>
      <c r="S20" s="79"/>
      <c r="T20" s="79"/>
      <c r="U20" s="79"/>
      <c r="V20" s="79"/>
      <c r="W20" s="79"/>
    </row>
    <row r="21" spans="1:23">
      <c r="A21" s="80" t="s">
        <v>39</v>
      </c>
      <c r="B21" s="80" t="s">
        <v>49</v>
      </c>
      <c r="C21" s="80" t="s">
        <v>56</v>
      </c>
      <c r="D21" s="80" t="s">
        <v>60</v>
      </c>
      <c r="E21" s="102"/>
      <c r="F21" s="19">
        <f>SUMIFS('Data Repository Table'!$J:$J,'Data Repository Table'!$A:$A,"Financial Actual",'Data Repository Table'!$C:$C,$A21,'Data Repository Table'!$B:$B,$B21,'Data Repository Table'!$G:$G,$C21,'Data Repository Table'!$H:$H,$D21,'Data Repository Table'!$D:$D,F$12)</f>
        <v>176150.15407499947</v>
      </c>
      <c r="G21" s="19">
        <f>SUMIFS('Data Repository Table'!$J:$J,'Data Repository Table'!$A:$A,"Financial Actual",'Data Repository Table'!$C:$C,$A21,'Data Repository Table'!$B:$B,$B21,'Data Repository Table'!$G:$G,$C21,'Data Repository Table'!$H:$H,$D21,'Data Repository Table'!$D:$D,G$12)</f>
        <v>243388.48222500001</v>
      </c>
      <c r="H21" s="19">
        <f>SUMIFS('Data Repository Table'!$J:$J,'Data Repository Table'!$A:$A,"Financial Actual",'Data Repository Table'!$C:$C,$A21,'Data Repository Table'!$B:$B,$B21,'Data Repository Table'!$G:$G,$C21,'Data Repository Table'!$H:$H,$D21,'Data Repository Table'!$D:$D,H$12)</f>
        <v>190550.58592499947</v>
      </c>
      <c r="I21" s="19">
        <f>SUMIFS('Data Repository Table'!$J:$J,'Data Repository Table'!$A:$A,"Financial Actual",'Data Repository Table'!$C:$C,$A21,'Data Repository Table'!$B:$B,$B21,'Data Repository Table'!$G:$G,$C21,'Data Repository Table'!$H:$H,$D21,'Data Repository Table'!$D:$D,I$12)</f>
        <v>180863.73427499997</v>
      </c>
      <c r="J21" s="19">
        <f>SUMIFS('Data Repository Table'!$J:$J,'Data Repository Table'!$A:$A,"Financial Actual",'Data Repository Table'!$C:$C,$A21,'Data Repository Table'!$B:$B,$B21,'Data Repository Table'!$G:$G,$C21,'Data Repository Table'!$H:$H,$D21,'Data Repository Table'!$D:$D,J$12)</f>
        <v>185739.02025</v>
      </c>
      <c r="K21" s="19">
        <f>SUMIFS('Data Repository Table'!$J:$J,'Data Repository Table'!$A:$A,"Financial Actual",'Data Repository Table'!$C:$C,$A21,'Data Repository Table'!$B:$B,$B21,'Data Repository Table'!$G:$G,$C21,'Data Repository Table'!$H:$H,$D21,'Data Repository Table'!$D:$D,K$12)</f>
        <v>178642.66350000002</v>
      </c>
      <c r="L21" s="19">
        <f>SUMIFS('Data Repository Table'!$J:$J,'Data Repository Table'!$A:$A,"Financial Actual",'Data Repository Table'!$C:$C,$A21,'Data Repository Table'!$B:$B,$B21,'Data Repository Table'!$G:$G,$C21,'Data Repository Table'!$H:$H,$D21,'Data Repository Table'!$D:$D,L$12)</f>
        <v>224419.80119999996</v>
      </c>
      <c r="M21" s="19">
        <f>SUMIFS('Data Repository Table'!$J:$J,'Data Repository Table'!$A:$A,"Financial Actual",'Data Repository Table'!$C:$C,$A21,'Data Repository Table'!$B:$B,$B21,'Data Repository Table'!$G:$G,$C21,'Data Repository Table'!$H:$H,$D21,'Data Repository Table'!$D:$D,M$12)</f>
        <v>188937.70244999998</v>
      </c>
      <c r="N21" s="19">
        <f>SUMIFS('Data Repository Table'!$J:$J,'Data Repository Table'!$A:$A,"Financial Actual",'Data Repository Table'!$C:$C,$A21,'Data Repository Table'!$B:$B,$B21,'Data Repository Table'!$G:$G,$C21,'Data Repository Table'!$H:$H,$D21,'Data Repository Table'!$D:$D,N$12)</f>
        <v>188507.34840000002</v>
      </c>
      <c r="O21" s="19">
        <f>SUMIFS('Data Repository Table'!$J:$J,'Data Repository Table'!$A:$A,"Financial Actual",'Data Repository Table'!$C:$C,$A21,'Data Repository Table'!$B:$B,$B21,'Data Repository Table'!$G:$G,$C21,'Data Repository Table'!$H:$H,$D21,'Data Repository Table'!$D:$D,O$12)</f>
        <v>188916.82582500001</v>
      </c>
      <c r="P21" s="19">
        <f>SUMIFS('Data Repository Table'!$J:$J,'Data Repository Table'!$A:$A,"Financial Actual",'Data Repository Table'!$C:$C,$A21,'Data Repository Table'!$B:$B,$B21,'Data Repository Table'!$G:$G,$C21,'Data Repository Table'!$H:$H,$D21,'Data Repository Table'!$D:$D,P$12)</f>
        <v>200608.20937500001</v>
      </c>
      <c r="Q21" s="19">
        <f>SUMIFS('Data Repository Table'!$J:$J,'Data Repository Table'!$A:$A,"Financial Actual",'Data Repository Table'!$C:$C,$A21,'Data Repository Table'!$B:$B,$B21,'Data Repository Table'!$G:$G,$C21,'Data Repository Table'!$H:$H,$D21,'Data Repository Table'!$D:$D,Q$12)</f>
        <v>228708.15607500001</v>
      </c>
      <c r="R21" s="19">
        <f t="shared" si="0"/>
        <v>2375432.6835749988</v>
      </c>
      <c r="S21" s="79"/>
      <c r="T21" s="79"/>
      <c r="U21" s="79"/>
      <c r="V21" s="79"/>
      <c r="W21" s="79"/>
    </row>
    <row r="22" spans="1:23" ht="15.95" thickBot="1">
      <c r="A22" s="80" t="s">
        <v>39</v>
      </c>
      <c r="B22" s="80" t="s">
        <v>49</v>
      </c>
      <c r="C22" s="80" t="s">
        <v>61</v>
      </c>
      <c r="D22" s="80" t="s">
        <v>62</v>
      </c>
      <c r="E22" s="103"/>
      <c r="F22" s="19">
        <f>SUMIFS('Data Repository Table'!$J:$J,'Data Repository Table'!$A:$A,"Financial Actual",'Data Repository Table'!$C:$C,$A22,'Data Repository Table'!$B:$B,$B22,'Data Repository Table'!$G:$G,$C22,'Data Repository Table'!$H:$H,$D22,'Data Repository Table'!$D:$D,F$12)</f>
        <v>1153364.1040624965</v>
      </c>
      <c r="G22" s="19">
        <f>SUMIFS('Data Repository Table'!$J:$J,'Data Repository Table'!$A:$A,"Financial Actual",'Data Repository Table'!$C:$C,$A22,'Data Repository Table'!$B:$B,$B22,'Data Repository Table'!$G:$G,$C22,'Data Repository Table'!$H:$H,$D22,'Data Repository Table'!$D:$D,G$12)</f>
        <v>1593615.0621875001</v>
      </c>
      <c r="H22" s="19">
        <f>SUMIFS('Data Repository Table'!$J:$J,'Data Repository Table'!$A:$A,"Financial Actual",'Data Repository Table'!$C:$C,$A22,'Data Repository Table'!$B:$B,$B22,'Data Repository Table'!$G:$G,$C22,'Data Repository Table'!$H:$H,$D22,'Data Repository Table'!$D:$D,H$12)</f>
        <v>1247652.6459374966</v>
      </c>
      <c r="I22" s="19">
        <f>SUMIFS('Data Repository Table'!$J:$J,'Data Repository Table'!$A:$A,"Financial Actual",'Data Repository Table'!$C:$C,$A22,'Data Repository Table'!$B:$B,$B22,'Data Repository Table'!$G:$G,$C22,'Data Repository Table'!$H:$H,$D22,'Data Repository Table'!$D:$D,I$12)</f>
        <v>1184226.8315625</v>
      </c>
      <c r="J22" s="19">
        <f>SUMIFS('Data Repository Table'!$J:$J,'Data Repository Table'!$A:$A,"Financial Actual",'Data Repository Table'!$C:$C,$A22,'Data Repository Table'!$B:$B,$B22,'Data Repository Table'!$G:$G,$C22,'Data Repository Table'!$H:$H,$D22,'Data Repository Table'!$D:$D,J$12)</f>
        <v>1216148.346875</v>
      </c>
      <c r="K22" s="19">
        <f>SUMIFS('Data Repository Table'!$J:$J,'Data Repository Table'!$A:$A,"Financial Actual",'Data Repository Table'!$C:$C,$A22,'Data Repository Table'!$B:$B,$B22,'Data Repository Table'!$G:$G,$C22,'Data Repository Table'!$H:$H,$D22,'Data Repository Table'!$D:$D,K$12)</f>
        <v>1169684.1062500002</v>
      </c>
      <c r="L22" s="19">
        <f>SUMIFS('Data Repository Table'!$J:$J,'Data Repository Table'!$A:$A,"Financial Actual",'Data Repository Table'!$C:$C,$A22,'Data Repository Table'!$B:$B,$B22,'Data Repository Table'!$G:$G,$C22,'Data Repository Table'!$H:$H,$D22,'Data Repository Table'!$D:$D,L$12)</f>
        <v>1469415.3649999998</v>
      </c>
      <c r="M22" s="19">
        <f>SUMIFS('Data Repository Table'!$J:$J,'Data Repository Table'!$A:$A,"Financial Actual",'Data Repository Table'!$C:$C,$A22,'Data Repository Table'!$B:$B,$B22,'Data Repository Table'!$G:$G,$C22,'Data Repository Table'!$H:$H,$D22,'Data Repository Table'!$D:$D,M$12)</f>
        <v>1237092.099375</v>
      </c>
      <c r="N22" s="19">
        <f>SUMIFS('Data Repository Table'!$J:$J,'Data Repository Table'!$A:$A,"Financial Actual",'Data Repository Table'!$C:$C,$A22,'Data Repository Table'!$B:$B,$B22,'Data Repository Table'!$G:$G,$C22,'Data Repository Table'!$H:$H,$D22,'Data Repository Table'!$D:$D,N$12)</f>
        <v>1234274.3050000002</v>
      </c>
      <c r="O22" s="19">
        <f>SUMIFS('Data Repository Table'!$J:$J,'Data Repository Table'!$A:$A,"Financial Actual",'Data Repository Table'!$C:$C,$A22,'Data Repository Table'!$B:$B,$B22,'Data Repository Table'!$G:$G,$C22,'Data Repository Table'!$H:$H,$D22,'Data Repository Table'!$D:$D,O$12)</f>
        <v>1236955.4071875</v>
      </c>
      <c r="P22" s="19">
        <f>SUMIFS('Data Repository Table'!$J:$J,'Data Repository Table'!$A:$A,"Financial Actual",'Data Repository Table'!$C:$C,$A22,'Data Repository Table'!$B:$B,$B22,'Data Repository Table'!$G:$G,$C22,'Data Repository Table'!$H:$H,$D22,'Data Repository Table'!$D:$D,P$12)</f>
        <v>1313506.1328125</v>
      </c>
      <c r="Q22" s="19">
        <f>SUMIFS('Data Repository Table'!$J:$J,'Data Repository Table'!$A:$A,"Financial Actual",'Data Repository Table'!$C:$C,$A22,'Data Repository Table'!$B:$B,$B22,'Data Repository Table'!$G:$G,$C22,'Data Repository Table'!$H:$H,$D22,'Data Repository Table'!$D:$D,Q$12)</f>
        <v>1497493.8790625001</v>
      </c>
      <c r="R22" s="19">
        <f t="shared" si="0"/>
        <v>15553428.285312492</v>
      </c>
      <c r="S22" s="79"/>
      <c r="T22" s="79"/>
      <c r="U22" s="79"/>
      <c r="V22" s="79"/>
      <c r="W22" s="79"/>
    </row>
    <row r="23" spans="1:23" s="117" customFormat="1" ht="17.100000000000001" thickTop="1" thickBot="1">
      <c r="A23" s="131" t="s">
        <v>79</v>
      </c>
      <c r="B23" s="131"/>
      <c r="C23" s="131"/>
      <c r="D23" s="115" t="s">
        <v>79</v>
      </c>
      <c r="E23" s="131"/>
      <c r="F23" s="43">
        <f>SUM(F15:F22)</f>
        <v>3458288.8701338647</v>
      </c>
      <c r="G23" s="43">
        <f t="shared" ref="G23:R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si="1"/>
        <v>51223824.092327476</v>
      </c>
      <c r="S23" s="116"/>
      <c r="T23" s="116"/>
      <c r="U23" s="116"/>
      <c r="V23" s="116"/>
      <c r="W23" s="116"/>
    </row>
    <row r="24" spans="1:23" ht="15.95" thickTop="1">
      <c r="A24" s="87"/>
      <c r="B24" s="87"/>
      <c r="C24" s="87"/>
      <c r="D24" s="87"/>
      <c r="E24" s="87"/>
      <c r="F24" s="87"/>
      <c r="G24" s="104"/>
      <c r="H24" s="104"/>
      <c r="I24" s="104"/>
      <c r="J24" s="104"/>
      <c r="K24" s="104"/>
      <c r="L24" s="104"/>
      <c r="M24" s="104"/>
      <c r="N24" s="104"/>
      <c r="O24" s="104"/>
      <c r="P24" s="104"/>
      <c r="Q24" s="104"/>
      <c r="R24" s="100"/>
      <c r="S24" s="84"/>
      <c r="T24" s="84"/>
      <c r="U24" s="84"/>
      <c r="V24" s="84"/>
      <c r="W24" s="84"/>
    </row>
    <row r="25" spans="1:23">
      <c r="A25" s="80" t="s">
        <v>47</v>
      </c>
      <c r="B25" s="80" t="s">
        <v>49</v>
      </c>
      <c r="C25" s="80" t="s">
        <v>51</v>
      </c>
      <c r="D25" s="80" t="s">
        <v>52</v>
      </c>
      <c r="E25" s="102"/>
      <c r="F25" s="19">
        <f>SUMIFS('Data Repository Table'!$J:$J,'Data Repository Table'!$A:$A,"Financial Actual",'Data Repository Table'!$C:$C,$A25,'Data Repository Table'!$B:$B,$B25,'Data Repository Table'!$G:$G,$C25,'Data Repository Table'!$H:$H,$D25,'Data Repository Table'!$D:$D,F$12)</f>
        <v>2533034.5131168002</v>
      </c>
      <c r="G25" s="19">
        <f>SUMIFS('Data Repository Table'!$J:$J,'Data Repository Table'!$A:$A,"Financial Actual",'Data Repository Table'!$C:$C,$A25,'Data Repository Table'!$B:$B,$B25,'Data Repository Table'!$G:$G,$C25,'Data Repository Table'!$H:$H,$D25,'Data Repository Table'!$D:$D,G$12)</f>
        <v>3051574.1625600001</v>
      </c>
      <c r="H25" s="19">
        <f>SUMIFS('Data Repository Table'!$J:$J,'Data Repository Table'!$A:$A,"Financial Actual",'Data Repository Table'!$C:$C,$A25,'Data Repository Table'!$B:$B,$B25,'Data Repository Table'!$G:$G,$C25,'Data Repository Table'!$H:$H,$D25,'Data Repository Table'!$D:$D,H$12)</f>
        <v>3084202.7580672004</v>
      </c>
      <c r="I25" s="19">
        <f>SUMIFS('Data Repository Table'!$J:$J,'Data Repository Table'!$A:$A,"Financial Actual",'Data Repository Table'!$C:$C,$A25,'Data Repository Table'!$B:$B,$B25,'Data Repository Table'!$G:$G,$C25,'Data Repository Table'!$H:$H,$D25,'Data Repository Table'!$D:$D,I$12)</f>
        <v>4135202.765971201</v>
      </c>
      <c r="J25" s="19">
        <f>SUMIFS('Data Repository Table'!$J:$J,'Data Repository Table'!$A:$A,"Financial Actual",'Data Repository Table'!$C:$C,$A25,'Data Repository Table'!$B:$B,$B25,'Data Repository Table'!$G:$G,$C25,'Data Repository Table'!$H:$H,$D25,'Data Repository Table'!$D:$D,J$12)</f>
        <v>4473275.8948415993</v>
      </c>
      <c r="K25" s="19">
        <f>SUMIFS('Data Repository Table'!$J:$J,'Data Repository Table'!$A:$A,"Financial Actual",'Data Repository Table'!$C:$C,$A25,'Data Repository Table'!$B:$B,$B25,'Data Repository Table'!$G:$G,$C25,'Data Repository Table'!$H:$H,$D25,'Data Repository Table'!$D:$D,K$12)</f>
        <v>3464957.9260800011</v>
      </c>
      <c r="L25" s="19">
        <f>SUMIFS('Data Repository Table'!$J:$J,'Data Repository Table'!$A:$A,"Financial Actual",'Data Repository Table'!$C:$C,$A25,'Data Repository Table'!$B:$B,$B25,'Data Repository Table'!$G:$G,$C25,'Data Repository Table'!$H:$H,$D25,'Data Repository Table'!$D:$D,L$12)</f>
        <v>4049642.8266000003</v>
      </c>
      <c r="M25" s="19">
        <f>SUMIFS('Data Repository Table'!$J:$J,'Data Repository Table'!$A:$A,"Financial Actual",'Data Repository Table'!$C:$C,$A25,'Data Repository Table'!$B:$B,$B25,'Data Repository Table'!$G:$G,$C25,'Data Repository Table'!$H:$H,$D25,'Data Repository Table'!$D:$D,M$12)</f>
        <v>4767948.2214000002</v>
      </c>
      <c r="N25" s="19">
        <f>SUMIFS('Data Repository Table'!$J:$J,'Data Repository Table'!$A:$A,"Financial Actual",'Data Repository Table'!$C:$C,$A25,'Data Repository Table'!$B:$B,$B25,'Data Repository Table'!$G:$G,$C25,'Data Repository Table'!$H:$H,$D25,'Data Repository Table'!$D:$D,N$12)</f>
        <v>4346722.8083999995</v>
      </c>
      <c r="O25" s="19">
        <f>SUMIFS('Data Repository Table'!$J:$J,'Data Repository Table'!$A:$A,"Financial Actual",'Data Repository Table'!$C:$C,$A25,'Data Repository Table'!$B:$B,$B25,'Data Repository Table'!$G:$G,$C25,'Data Repository Table'!$H:$H,$D25,'Data Repository Table'!$D:$D,O$12)</f>
        <v>4671541.1274000006</v>
      </c>
      <c r="P25" s="19">
        <f>SUMIFS('Data Repository Table'!$J:$J,'Data Repository Table'!$A:$A,"Financial Actual",'Data Repository Table'!$C:$C,$A25,'Data Repository Table'!$B:$B,$B25,'Data Repository Table'!$G:$G,$C25,'Data Repository Table'!$H:$H,$D25,'Data Repository Table'!$D:$D,P$12)</f>
        <v>5478104.6040000012</v>
      </c>
      <c r="Q25" s="19">
        <f>SUMIFS('Data Repository Table'!$J:$J,'Data Repository Table'!$A:$A,"Financial Actual",'Data Repository Table'!$C:$C,$A25,'Data Repository Table'!$B:$B,$B25,'Data Repository Table'!$G:$G,$C25,'Data Repository Table'!$H:$H,$D25,'Data Repository Table'!$D:$D,Q$12)</f>
        <v>2269805.1667200001</v>
      </c>
      <c r="R25" s="19">
        <f>SUM(F25:Q25)</f>
        <v>46326012.775156811</v>
      </c>
      <c r="S25" s="79"/>
      <c r="T25" s="79"/>
      <c r="U25" s="79"/>
      <c r="V25" s="79"/>
      <c r="W25" s="79"/>
    </row>
    <row r="26" spans="1:23">
      <c r="A26" s="80" t="s">
        <v>47</v>
      </c>
      <c r="B26" s="80" t="s">
        <v>49</v>
      </c>
      <c r="C26" s="80" t="s">
        <v>53</v>
      </c>
      <c r="D26" s="80" t="s">
        <v>54</v>
      </c>
      <c r="E26" s="102"/>
      <c r="F26" s="19">
        <f>SUMIFS('Data Repository Table'!$J:$J,'Data Repository Table'!$A:$A,"Financial Actual",'Data Repository Table'!$C:$C,$A26,'Data Repository Table'!$B:$B,$B26,'Data Repository Table'!$G:$G,$C26,'Data Repository Table'!$H:$H,$D26,'Data Repository Table'!$D:$D,F$12)</f>
        <v>1266517.2565584001</v>
      </c>
      <c r="G26" s="19">
        <f>SUMIFS('Data Repository Table'!$J:$J,'Data Repository Table'!$A:$A,"Financial Actual",'Data Repository Table'!$C:$C,$A26,'Data Repository Table'!$B:$B,$B26,'Data Repository Table'!$G:$G,$C26,'Data Repository Table'!$H:$H,$D26,'Data Repository Table'!$D:$D,G$12)</f>
        <v>1525787.08128</v>
      </c>
      <c r="H26" s="19">
        <f>SUMIFS('Data Repository Table'!$J:$J,'Data Repository Table'!$A:$A,"Financial Actual",'Data Repository Table'!$C:$C,$A26,'Data Repository Table'!$B:$B,$B26,'Data Repository Table'!$G:$G,$C26,'Data Repository Table'!$H:$H,$D26,'Data Repository Table'!$D:$D,H$12)</f>
        <v>1542101.3790336002</v>
      </c>
      <c r="I26" s="19">
        <f>SUMIFS('Data Repository Table'!$J:$J,'Data Repository Table'!$A:$A,"Financial Actual",'Data Repository Table'!$C:$C,$A26,'Data Repository Table'!$B:$B,$B26,'Data Repository Table'!$G:$G,$C26,'Data Repository Table'!$H:$H,$D26,'Data Repository Table'!$D:$D,I$12)</f>
        <v>2067601.3829856005</v>
      </c>
      <c r="J26" s="19">
        <f>SUMIFS('Data Repository Table'!$J:$J,'Data Repository Table'!$A:$A,"Financial Actual",'Data Repository Table'!$C:$C,$A26,'Data Repository Table'!$B:$B,$B26,'Data Repository Table'!$G:$G,$C26,'Data Repository Table'!$H:$H,$D26,'Data Repository Table'!$D:$D,J$12)</f>
        <v>2236637.9474207996</v>
      </c>
      <c r="K26" s="19">
        <f>SUMIFS('Data Repository Table'!$J:$J,'Data Repository Table'!$A:$A,"Financial Actual",'Data Repository Table'!$C:$C,$A26,'Data Repository Table'!$B:$B,$B26,'Data Repository Table'!$G:$G,$C26,'Data Repository Table'!$H:$H,$D26,'Data Repository Table'!$D:$D,K$12)</f>
        <v>1732478.9630400005</v>
      </c>
      <c r="L26" s="19">
        <f>SUMIFS('Data Repository Table'!$J:$J,'Data Repository Table'!$A:$A,"Financial Actual",'Data Repository Table'!$C:$C,$A26,'Data Repository Table'!$B:$B,$B26,'Data Repository Table'!$G:$G,$C26,'Data Repository Table'!$H:$H,$D26,'Data Repository Table'!$D:$D,L$12)</f>
        <v>2024821.4133000001</v>
      </c>
      <c r="M26" s="19">
        <f>SUMIFS('Data Repository Table'!$J:$J,'Data Repository Table'!$A:$A,"Financial Actual",'Data Repository Table'!$C:$C,$A26,'Data Repository Table'!$B:$B,$B26,'Data Repository Table'!$G:$G,$C26,'Data Repository Table'!$H:$H,$D26,'Data Repository Table'!$D:$D,M$12)</f>
        <v>2383974.1107000001</v>
      </c>
      <c r="N26" s="19">
        <f>SUMIFS('Data Repository Table'!$J:$J,'Data Repository Table'!$A:$A,"Financial Actual",'Data Repository Table'!$C:$C,$A26,'Data Repository Table'!$B:$B,$B26,'Data Repository Table'!$G:$G,$C26,'Data Repository Table'!$H:$H,$D26,'Data Repository Table'!$D:$D,N$12)</f>
        <v>2173361.4041999998</v>
      </c>
      <c r="O26" s="19">
        <f>SUMIFS('Data Repository Table'!$J:$J,'Data Repository Table'!$A:$A,"Financial Actual",'Data Repository Table'!$C:$C,$A26,'Data Repository Table'!$B:$B,$B26,'Data Repository Table'!$G:$G,$C26,'Data Repository Table'!$H:$H,$D26,'Data Repository Table'!$D:$D,O$12)</f>
        <v>2335770.5637000003</v>
      </c>
      <c r="P26" s="19">
        <f>SUMIFS('Data Repository Table'!$J:$J,'Data Repository Table'!$A:$A,"Financial Actual",'Data Repository Table'!$C:$C,$A26,'Data Repository Table'!$B:$B,$B26,'Data Repository Table'!$G:$G,$C26,'Data Repository Table'!$H:$H,$D26,'Data Repository Table'!$D:$D,P$12)</f>
        <v>2739052.3020000006</v>
      </c>
      <c r="Q26" s="19">
        <f>SUMIFS('Data Repository Table'!$J:$J,'Data Repository Table'!$A:$A,"Financial Actual",'Data Repository Table'!$C:$C,$A26,'Data Repository Table'!$B:$B,$B26,'Data Repository Table'!$G:$G,$C26,'Data Repository Table'!$H:$H,$D26,'Data Repository Table'!$D:$D,Q$12)</f>
        <v>1134902.58336</v>
      </c>
      <c r="R26" s="19">
        <f t="shared" ref="R26:R32" si="2">SUM(F26:Q26)</f>
        <v>23163006.387578405</v>
      </c>
      <c r="S26" s="79"/>
      <c r="T26" s="79"/>
      <c r="U26" s="79"/>
      <c r="V26" s="79"/>
      <c r="W26" s="79"/>
    </row>
    <row r="27" spans="1:23">
      <c r="A27" s="80" t="s">
        <v>47</v>
      </c>
      <c r="B27" s="80" t="s">
        <v>49</v>
      </c>
      <c r="C27" s="80" t="s">
        <v>53</v>
      </c>
      <c r="D27" s="80" t="s">
        <v>55</v>
      </c>
      <c r="E27" s="102"/>
      <c r="F27" s="19">
        <f>SUMIFS('Data Repository Table'!$J:$J,'Data Repository Table'!$A:$A,"Financial Actual",'Data Repository Table'!$C:$C,$A27,'Data Repository Table'!$B:$B,$B27,'Data Repository Table'!$G:$G,$C27,'Data Repository Table'!$H:$H,$D27,'Data Repository Table'!$D:$D,F$12)</f>
        <v>1055431.0471320001</v>
      </c>
      <c r="G27" s="19">
        <f>SUMIFS('Data Repository Table'!$J:$J,'Data Repository Table'!$A:$A,"Financial Actual",'Data Repository Table'!$C:$C,$A27,'Data Repository Table'!$B:$B,$B27,'Data Repository Table'!$G:$G,$C27,'Data Repository Table'!$H:$H,$D27,'Data Repository Table'!$D:$D,G$12)</f>
        <v>1271489.2344000002</v>
      </c>
      <c r="H27" s="19">
        <f>SUMIFS('Data Repository Table'!$J:$J,'Data Repository Table'!$A:$A,"Financial Actual",'Data Repository Table'!$C:$C,$A27,'Data Repository Table'!$B:$B,$B27,'Data Repository Table'!$G:$G,$C27,'Data Repository Table'!$H:$H,$D27,'Data Repository Table'!$D:$D,H$12)</f>
        <v>1285084.4825280001</v>
      </c>
      <c r="I27" s="19">
        <f>SUMIFS('Data Repository Table'!$J:$J,'Data Repository Table'!$A:$A,"Financial Actual",'Data Repository Table'!$C:$C,$A27,'Data Repository Table'!$B:$B,$B27,'Data Repository Table'!$G:$G,$C27,'Data Repository Table'!$H:$H,$D27,'Data Repository Table'!$D:$D,I$12)</f>
        <v>1723001.1524880002</v>
      </c>
      <c r="J27" s="19">
        <f>SUMIFS('Data Repository Table'!$J:$J,'Data Repository Table'!$A:$A,"Financial Actual",'Data Repository Table'!$C:$C,$A27,'Data Repository Table'!$B:$B,$B27,'Data Repository Table'!$G:$G,$C27,'Data Repository Table'!$H:$H,$D27,'Data Repository Table'!$D:$D,J$12)</f>
        <v>1863864.9561839998</v>
      </c>
      <c r="K27" s="19">
        <f>SUMIFS('Data Repository Table'!$J:$J,'Data Repository Table'!$A:$A,"Financial Actual",'Data Repository Table'!$C:$C,$A27,'Data Repository Table'!$B:$B,$B27,'Data Repository Table'!$G:$G,$C27,'Data Repository Table'!$H:$H,$D27,'Data Repository Table'!$D:$D,K$12)</f>
        <v>1443732.4692000004</v>
      </c>
      <c r="L27" s="19">
        <f>SUMIFS('Data Repository Table'!$J:$J,'Data Repository Table'!$A:$A,"Financial Actual",'Data Repository Table'!$C:$C,$A27,'Data Repository Table'!$B:$B,$B27,'Data Repository Table'!$G:$G,$C27,'Data Repository Table'!$H:$H,$D27,'Data Repository Table'!$D:$D,L$12)</f>
        <v>1687351.1777500003</v>
      </c>
      <c r="M27" s="19">
        <f>SUMIFS('Data Repository Table'!$J:$J,'Data Repository Table'!$A:$A,"Financial Actual",'Data Repository Table'!$C:$C,$A27,'Data Repository Table'!$B:$B,$B27,'Data Repository Table'!$G:$G,$C27,'Data Repository Table'!$H:$H,$D27,'Data Repository Table'!$D:$D,M$12)</f>
        <v>1986645.0922500002</v>
      </c>
      <c r="N27" s="19">
        <f>SUMIFS('Data Repository Table'!$J:$J,'Data Repository Table'!$A:$A,"Financial Actual",'Data Repository Table'!$C:$C,$A27,'Data Repository Table'!$B:$B,$B27,'Data Repository Table'!$G:$G,$C27,'Data Repository Table'!$H:$H,$D27,'Data Repository Table'!$D:$D,N$12)</f>
        <v>1811134.5035000001</v>
      </c>
      <c r="O27" s="19">
        <f>SUMIFS('Data Repository Table'!$J:$J,'Data Repository Table'!$A:$A,"Financial Actual",'Data Repository Table'!$C:$C,$A27,'Data Repository Table'!$B:$B,$B27,'Data Repository Table'!$G:$G,$C27,'Data Repository Table'!$H:$H,$D27,'Data Repository Table'!$D:$D,O$12)</f>
        <v>1946475.4697500004</v>
      </c>
      <c r="P27" s="19">
        <f>SUMIFS('Data Repository Table'!$J:$J,'Data Repository Table'!$A:$A,"Financial Actual",'Data Repository Table'!$C:$C,$A27,'Data Repository Table'!$B:$B,$B27,'Data Repository Table'!$G:$G,$C27,'Data Repository Table'!$H:$H,$D27,'Data Repository Table'!$D:$D,P$12)</f>
        <v>2282543.5850000004</v>
      </c>
      <c r="Q27" s="19">
        <f>SUMIFS('Data Repository Table'!$J:$J,'Data Repository Table'!$A:$A,"Financial Actual",'Data Repository Table'!$C:$C,$A27,'Data Repository Table'!$B:$B,$B27,'Data Repository Table'!$G:$G,$C27,'Data Repository Table'!$H:$H,$D27,'Data Repository Table'!$D:$D,Q$12)</f>
        <v>945752.15280000004</v>
      </c>
      <c r="R27" s="19">
        <f t="shared" si="2"/>
        <v>19302505.322982002</v>
      </c>
      <c r="S27" s="79"/>
      <c r="T27" s="79"/>
      <c r="U27" s="79"/>
      <c r="V27" s="79"/>
      <c r="W27" s="79"/>
    </row>
    <row r="28" spans="1:23">
      <c r="A28" s="80" t="s">
        <v>47</v>
      </c>
      <c r="B28" s="80" t="s">
        <v>49</v>
      </c>
      <c r="C28" s="80" t="s">
        <v>56</v>
      </c>
      <c r="D28" s="80" t="s">
        <v>57</v>
      </c>
      <c r="E28" s="102"/>
      <c r="F28" s="19">
        <f>SUMIFS('Data Repository Table'!$J:$J,'Data Repository Table'!$A:$A,"Financial Actual",'Data Repository Table'!$C:$C,$A28,'Data Repository Table'!$B:$B,$B28,'Data Repository Table'!$G:$G,$C28,'Data Repository Table'!$H:$H,$D28,'Data Repository Table'!$D:$D,F$12)</f>
        <v>996326.908492608</v>
      </c>
      <c r="G28" s="19">
        <f>SUMIFS('Data Repository Table'!$J:$J,'Data Repository Table'!$A:$A,"Financial Actual",'Data Repository Table'!$C:$C,$A28,'Data Repository Table'!$B:$B,$B28,'Data Repository Table'!$G:$G,$C28,'Data Repository Table'!$H:$H,$D28,'Data Repository Table'!$D:$D,G$12)</f>
        <v>1200285.8372736</v>
      </c>
      <c r="H28" s="19">
        <f>SUMIFS('Data Repository Table'!$J:$J,'Data Repository Table'!$A:$A,"Financial Actual",'Data Repository Table'!$C:$C,$A28,'Data Repository Table'!$B:$B,$B28,'Data Repository Table'!$G:$G,$C28,'Data Repository Table'!$H:$H,$D28,'Data Repository Table'!$D:$D,H$12)</f>
        <v>1213119.7515064322</v>
      </c>
      <c r="I28" s="19">
        <f>SUMIFS('Data Repository Table'!$J:$J,'Data Repository Table'!$A:$A,"Financial Actual",'Data Repository Table'!$C:$C,$A28,'Data Repository Table'!$B:$B,$B28,'Data Repository Table'!$G:$G,$C28,'Data Repository Table'!$H:$H,$D28,'Data Repository Table'!$D:$D,I$12)</f>
        <v>1626513.0879486722</v>
      </c>
      <c r="J28" s="19">
        <f>SUMIFS('Data Repository Table'!$J:$J,'Data Repository Table'!$A:$A,"Financial Actual",'Data Repository Table'!$C:$C,$A28,'Data Repository Table'!$B:$B,$B28,'Data Repository Table'!$G:$G,$C28,'Data Repository Table'!$H:$H,$D28,'Data Repository Table'!$D:$D,J$12)</f>
        <v>1759488.5186376958</v>
      </c>
      <c r="K28" s="19">
        <f>SUMIFS('Data Repository Table'!$J:$J,'Data Repository Table'!$A:$A,"Financial Actual",'Data Repository Table'!$C:$C,$A28,'Data Repository Table'!$B:$B,$B28,'Data Repository Table'!$G:$G,$C28,'Data Repository Table'!$H:$H,$D28,'Data Repository Table'!$D:$D,K$12)</f>
        <v>1362883.4509248002</v>
      </c>
      <c r="L28" s="19">
        <f>SUMIFS('Data Repository Table'!$J:$J,'Data Repository Table'!$A:$A,"Financial Actual",'Data Repository Table'!$C:$C,$A28,'Data Repository Table'!$B:$B,$B28,'Data Repository Table'!$G:$G,$C28,'Data Repository Table'!$H:$H,$D28,'Data Repository Table'!$D:$D,L$12)</f>
        <v>1592859.5117959999</v>
      </c>
      <c r="M28" s="19">
        <f>SUMIFS('Data Repository Table'!$J:$J,'Data Repository Table'!$A:$A,"Financial Actual",'Data Repository Table'!$C:$C,$A28,'Data Repository Table'!$B:$B,$B28,'Data Repository Table'!$G:$G,$C28,'Data Repository Table'!$H:$H,$D28,'Data Repository Table'!$D:$D,M$12)</f>
        <v>1875392.9670840001</v>
      </c>
      <c r="N28" s="19">
        <f>SUMIFS('Data Repository Table'!$J:$J,'Data Repository Table'!$A:$A,"Financial Actual",'Data Repository Table'!$C:$C,$A28,'Data Repository Table'!$B:$B,$B28,'Data Repository Table'!$G:$G,$C28,'Data Repository Table'!$H:$H,$D28,'Data Repository Table'!$D:$D,N$12)</f>
        <v>1709710.9713039999</v>
      </c>
      <c r="O28" s="19">
        <f>SUMIFS('Data Repository Table'!$J:$J,'Data Repository Table'!$A:$A,"Financial Actual",'Data Repository Table'!$C:$C,$A28,'Data Repository Table'!$B:$B,$B28,'Data Repository Table'!$G:$G,$C28,'Data Repository Table'!$H:$H,$D28,'Data Repository Table'!$D:$D,O$12)</f>
        <v>1837472.8434440002</v>
      </c>
      <c r="P28" s="19">
        <f>SUMIFS('Data Repository Table'!$J:$J,'Data Repository Table'!$A:$A,"Financial Actual",'Data Repository Table'!$C:$C,$A28,'Data Repository Table'!$B:$B,$B28,'Data Repository Table'!$G:$G,$C28,'Data Repository Table'!$H:$H,$D28,'Data Repository Table'!$D:$D,P$12)</f>
        <v>2154721.1442400003</v>
      </c>
      <c r="Q28" s="19">
        <f>SUMIFS('Data Repository Table'!$J:$J,'Data Repository Table'!$A:$A,"Financial Actual",'Data Repository Table'!$C:$C,$A28,'Data Repository Table'!$B:$B,$B28,'Data Repository Table'!$G:$G,$C28,'Data Repository Table'!$H:$H,$D28,'Data Repository Table'!$D:$D,Q$12)</f>
        <v>892790.0322432</v>
      </c>
      <c r="R28" s="19">
        <f t="shared" si="2"/>
        <v>18221565.024895009</v>
      </c>
      <c r="S28" s="79"/>
      <c r="T28" s="79"/>
      <c r="U28" s="79"/>
      <c r="V28" s="79"/>
      <c r="W28" s="79"/>
    </row>
    <row r="29" spans="1:23">
      <c r="A29" s="80" t="s">
        <v>47</v>
      </c>
      <c r="B29" s="80" t="s">
        <v>49</v>
      </c>
      <c r="C29" s="80" t="s">
        <v>56</v>
      </c>
      <c r="D29" s="80" t="s">
        <v>58</v>
      </c>
      <c r="E29" s="102"/>
      <c r="F29" s="19">
        <f>SUMIFS('Data Repository Table'!$J:$J,'Data Repository Table'!$A:$A,"Financial Actual",'Data Repository Table'!$C:$C,$A29,'Data Repository Table'!$B:$B,$B29,'Data Repository Table'!$G:$G,$C29,'Data Repository Table'!$H:$H,$D29,'Data Repository Table'!$D:$D,F$12)</f>
        <v>869931.04490880016</v>
      </c>
      <c r="G29" s="19">
        <f>SUMIFS('Data Repository Table'!$J:$J,'Data Repository Table'!$A:$A,"Financial Actual",'Data Repository Table'!$C:$C,$A29,'Data Repository Table'!$B:$B,$B29,'Data Repository Table'!$G:$G,$C29,'Data Repository Table'!$H:$H,$D29,'Data Repository Table'!$D:$D,G$12)</f>
        <v>1048015.3689600001</v>
      </c>
      <c r="H29" s="19">
        <f>SUMIFS('Data Repository Table'!$J:$J,'Data Repository Table'!$A:$A,"Financial Actual",'Data Repository Table'!$C:$C,$A29,'Data Repository Table'!$B:$B,$B29,'Data Repository Table'!$G:$G,$C29,'Data Repository Table'!$H:$H,$D29,'Data Repository Table'!$D:$D,H$12)</f>
        <v>1059221.1492352001</v>
      </c>
      <c r="I29" s="19">
        <f>SUMIFS('Data Repository Table'!$J:$J,'Data Repository Table'!$A:$A,"Financial Actual",'Data Repository Table'!$C:$C,$A29,'Data Repository Table'!$B:$B,$B29,'Data Repository Table'!$G:$G,$C29,'Data Repository Table'!$H:$H,$D29,'Data Repository Table'!$D:$D,I$12)</f>
        <v>1420170.6468992003</v>
      </c>
      <c r="J29" s="19">
        <f>SUMIFS('Data Repository Table'!$J:$J,'Data Repository Table'!$A:$A,"Financial Actual",'Data Repository Table'!$C:$C,$A29,'Data Repository Table'!$B:$B,$B29,'Data Repository Table'!$G:$G,$C29,'Data Repository Table'!$H:$H,$D29,'Data Repository Table'!$D:$D,J$12)</f>
        <v>1536276.5699455999</v>
      </c>
      <c r="K29" s="19">
        <f>SUMIFS('Data Repository Table'!$J:$J,'Data Repository Table'!$A:$A,"Financial Actual",'Data Repository Table'!$C:$C,$A29,'Data Repository Table'!$B:$B,$B29,'Data Repository Table'!$G:$G,$C29,'Data Repository Table'!$H:$H,$D29,'Data Repository Table'!$D:$D,K$12)</f>
        <v>785390.46324480022</v>
      </c>
      <c r="L29" s="19">
        <f>SUMIFS('Data Repository Table'!$J:$J,'Data Repository Table'!$A:$A,"Financial Actual",'Data Repository Table'!$C:$C,$A29,'Data Repository Table'!$B:$B,$B29,'Data Repository Table'!$G:$G,$C29,'Data Repository Table'!$H:$H,$D29,'Data Repository Table'!$D:$D,L$12)</f>
        <v>734335.23255680013</v>
      </c>
      <c r="M29" s="19">
        <f>SUMIFS('Data Repository Table'!$J:$J,'Data Repository Table'!$A:$A,"Financial Actual",'Data Repository Table'!$C:$C,$A29,'Data Repository Table'!$B:$B,$B29,'Data Repository Table'!$G:$G,$C29,'Data Repository Table'!$H:$H,$D29,'Data Repository Table'!$D:$D,M$12)</f>
        <v>864587.94414720009</v>
      </c>
      <c r="N29" s="19">
        <f>SUMIFS('Data Repository Table'!$J:$J,'Data Repository Table'!$A:$A,"Financial Actual",'Data Repository Table'!$C:$C,$A29,'Data Repository Table'!$B:$B,$B29,'Data Repository Table'!$G:$G,$C29,'Data Repository Table'!$H:$H,$D29,'Data Repository Table'!$D:$D,N$12)</f>
        <v>788205.73592320003</v>
      </c>
      <c r="O29" s="19">
        <f>SUMIFS('Data Repository Table'!$J:$J,'Data Repository Table'!$A:$A,"Financial Actual",'Data Repository Table'!$C:$C,$A29,'Data Repository Table'!$B:$B,$B29,'Data Repository Table'!$G:$G,$C29,'Data Repository Table'!$H:$H,$D29,'Data Repository Table'!$D:$D,O$12)</f>
        <v>847106.12443520024</v>
      </c>
      <c r="P29" s="19">
        <f>SUMIFS('Data Repository Table'!$J:$J,'Data Repository Table'!$A:$A,"Financial Actual",'Data Repository Table'!$C:$C,$A29,'Data Repository Table'!$B:$B,$B29,'Data Repository Table'!$G:$G,$C29,'Data Repository Table'!$H:$H,$D29,'Data Repository Table'!$D:$D,P$12)</f>
        <v>993362.96819200017</v>
      </c>
      <c r="Q29" s="19">
        <f>SUMIFS('Data Repository Table'!$J:$J,'Data Repository Table'!$A:$A,"Financial Actual",'Data Repository Table'!$C:$C,$A29,'Data Repository Table'!$B:$B,$B29,'Data Repository Table'!$G:$G,$C29,'Data Repository Table'!$H:$H,$D29,'Data Repository Table'!$D:$D,Q$12)</f>
        <v>514489.17112320004</v>
      </c>
      <c r="R29" s="19">
        <f t="shared" si="2"/>
        <v>11461092.4195712</v>
      </c>
      <c r="S29" s="79"/>
      <c r="T29" s="79"/>
      <c r="U29" s="79"/>
      <c r="V29" s="79"/>
      <c r="W29" s="79"/>
    </row>
    <row r="30" spans="1:23">
      <c r="A30" s="80" t="s">
        <v>47</v>
      </c>
      <c r="B30" s="80" t="s">
        <v>49</v>
      </c>
      <c r="C30" s="80" t="s">
        <v>56</v>
      </c>
      <c r="D30" s="80" t="s">
        <v>59</v>
      </c>
      <c r="E30" s="102"/>
      <c r="F30" s="19">
        <f>SUMIFS('Data Repository Table'!$J:$J,'Data Repository Table'!$A:$A,"Financial Actual",'Data Repository Table'!$C:$C,$A30,'Data Repository Table'!$B:$B,$B30,'Data Repository Table'!$G:$G,$C30,'Data Repository Table'!$H:$H,$D30,'Data Repository Table'!$D:$D,F$12)</f>
        <v>921103.45931519999</v>
      </c>
      <c r="G30" s="19">
        <f>SUMIFS('Data Repository Table'!$J:$J,'Data Repository Table'!$A:$A,"Financial Actual",'Data Repository Table'!$C:$C,$A30,'Data Repository Table'!$B:$B,$B30,'Data Repository Table'!$G:$G,$C30,'Data Repository Table'!$H:$H,$D30,'Data Repository Table'!$D:$D,G$12)</f>
        <v>1109663.3318399999</v>
      </c>
      <c r="H30" s="19">
        <f>SUMIFS('Data Repository Table'!$J:$J,'Data Repository Table'!$A:$A,"Financial Actual",'Data Repository Table'!$C:$C,$A30,'Data Repository Table'!$B:$B,$B30,'Data Repository Table'!$G:$G,$C30,'Data Repository Table'!$H:$H,$D30,'Data Repository Table'!$D:$D,H$12)</f>
        <v>1121528.2756608</v>
      </c>
      <c r="I30" s="19">
        <f>SUMIFS('Data Repository Table'!$J:$J,'Data Repository Table'!$A:$A,"Financial Actual",'Data Repository Table'!$C:$C,$A30,'Data Repository Table'!$B:$B,$B30,'Data Repository Table'!$G:$G,$C30,'Data Repository Table'!$H:$H,$D30,'Data Repository Table'!$D:$D,I$12)</f>
        <v>1503710.0967168</v>
      </c>
      <c r="J30" s="19">
        <f>SUMIFS('Data Repository Table'!$J:$J,'Data Repository Table'!$A:$A,"Financial Actual",'Data Repository Table'!$C:$C,$A30,'Data Repository Table'!$B:$B,$B30,'Data Repository Table'!$G:$G,$C30,'Data Repository Table'!$H:$H,$D30,'Data Repository Table'!$D:$D,J$12)</f>
        <v>1626645.7799423998</v>
      </c>
      <c r="K30" s="19">
        <f>SUMIFS('Data Repository Table'!$J:$J,'Data Repository Table'!$A:$A,"Financial Actual",'Data Repository Table'!$C:$C,$A30,'Data Repository Table'!$B:$B,$B30,'Data Repository Table'!$G:$G,$C30,'Data Repository Table'!$H:$H,$D30,'Data Repository Table'!$D:$D,K$12)</f>
        <v>831589.90225920011</v>
      </c>
      <c r="L30" s="19">
        <f>SUMIFS('Data Repository Table'!$J:$J,'Data Repository Table'!$A:$A,"Financial Actual",'Data Repository Table'!$C:$C,$A30,'Data Repository Table'!$B:$B,$B30,'Data Repository Table'!$G:$G,$C30,'Data Repository Table'!$H:$H,$D30,'Data Repository Table'!$D:$D,L$12)</f>
        <v>777531.42270720005</v>
      </c>
      <c r="M30" s="19">
        <f>SUMIFS('Data Repository Table'!$J:$J,'Data Repository Table'!$A:$A,"Financial Actual",'Data Repository Table'!$C:$C,$A30,'Data Repository Table'!$B:$B,$B30,'Data Repository Table'!$G:$G,$C30,'Data Repository Table'!$H:$H,$D30,'Data Repository Table'!$D:$D,M$12)</f>
        <v>915446.05850879999</v>
      </c>
      <c r="N30" s="19">
        <f>SUMIFS('Data Repository Table'!$J:$J,'Data Repository Table'!$A:$A,"Financial Actual",'Data Repository Table'!$C:$C,$A30,'Data Repository Table'!$B:$B,$B30,'Data Repository Table'!$G:$G,$C30,'Data Repository Table'!$H:$H,$D30,'Data Repository Table'!$D:$D,N$12)</f>
        <v>834570.77921279997</v>
      </c>
      <c r="O30" s="19">
        <f>SUMIFS('Data Repository Table'!$J:$J,'Data Repository Table'!$A:$A,"Financial Actual",'Data Repository Table'!$C:$C,$A30,'Data Repository Table'!$B:$B,$B30,'Data Repository Table'!$G:$G,$C30,'Data Repository Table'!$H:$H,$D30,'Data Repository Table'!$D:$D,O$12)</f>
        <v>896935.89646080008</v>
      </c>
      <c r="P30" s="19">
        <f>SUMIFS('Data Repository Table'!$J:$J,'Data Repository Table'!$A:$A,"Financial Actual",'Data Repository Table'!$C:$C,$A30,'Data Repository Table'!$B:$B,$B30,'Data Repository Table'!$G:$G,$C30,'Data Repository Table'!$H:$H,$D30,'Data Repository Table'!$D:$D,P$12)</f>
        <v>1051796.083968</v>
      </c>
      <c r="Q30" s="19">
        <f>SUMIFS('Data Repository Table'!$J:$J,'Data Repository Table'!$A:$A,"Financial Actual",'Data Repository Table'!$C:$C,$A30,'Data Repository Table'!$B:$B,$B30,'Data Repository Table'!$G:$G,$C30,'Data Repository Table'!$H:$H,$D30,'Data Repository Table'!$D:$D,Q$12)</f>
        <v>544753.24001279997</v>
      </c>
      <c r="R30" s="19">
        <f t="shared" si="2"/>
        <v>12135274.3266048</v>
      </c>
      <c r="S30" s="79"/>
      <c r="T30" s="79"/>
      <c r="U30" s="79"/>
      <c r="V30" s="79"/>
      <c r="W30" s="79"/>
    </row>
    <row r="31" spans="1:23">
      <c r="A31" s="80" t="s">
        <v>47</v>
      </c>
      <c r="B31" s="80" t="s">
        <v>49</v>
      </c>
      <c r="C31" s="80" t="s">
        <v>56</v>
      </c>
      <c r="D31" s="80" t="s">
        <v>60</v>
      </c>
      <c r="E31" s="102"/>
      <c r="F31" s="19">
        <f>SUMIFS('Data Repository Table'!$J:$J,'Data Repository Table'!$A:$A,"Financial Actual",'Data Repository Table'!$C:$C,$A31,'Data Repository Table'!$B:$B,$B31,'Data Repository Table'!$G:$G,$C31,'Data Repository Table'!$H:$H,$D31,'Data Repository Table'!$D:$D,F$12)</f>
        <v>498931.04046240001</v>
      </c>
      <c r="G31" s="19">
        <f>SUMIFS('Data Repository Table'!$J:$J,'Data Repository Table'!$A:$A,"Financial Actual",'Data Repository Table'!$C:$C,$A31,'Data Repository Table'!$B:$B,$B31,'Data Repository Table'!$G:$G,$C31,'Data Repository Table'!$H:$H,$D31,'Data Repository Table'!$D:$D,G$12)</f>
        <v>601067.63808000006</v>
      </c>
      <c r="H31" s="19">
        <f>SUMIFS('Data Repository Table'!$J:$J,'Data Repository Table'!$A:$A,"Financial Actual",'Data Repository Table'!$C:$C,$A31,'Data Repository Table'!$B:$B,$B31,'Data Repository Table'!$G:$G,$C31,'Data Repository Table'!$H:$H,$D31,'Data Repository Table'!$D:$D,H$12)</f>
        <v>607494.48264960002</v>
      </c>
      <c r="I31" s="19">
        <f>SUMIFS('Data Repository Table'!$J:$J,'Data Repository Table'!$A:$A,"Financial Actual",'Data Repository Table'!$C:$C,$A31,'Data Repository Table'!$B:$B,$B31,'Data Repository Table'!$G:$G,$C31,'Data Repository Table'!$H:$H,$D31,'Data Repository Table'!$D:$D,I$12)</f>
        <v>814509.63572160015</v>
      </c>
      <c r="J31" s="19">
        <f>SUMIFS('Data Repository Table'!$J:$J,'Data Repository Table'!$A:$A,"Financial Actual",'Data Repository Table'!$C:$C,$A31,'Data Repository Table'!$B:$B,$B31,'Data Repository Table'!$G:$G,$C31,'Data Repository Table'!$H:$H,$D31,'Data Repository Table'!$D:$D,J$12)</f>
        <v>881099.79746879986</v>
      </c>
      <c r="K31" s="19">
        <f>SUMIFS('Data Repository Table'!$J:$J,'Data Repository Table'!$A:$A,"Financial Actual",'Data Repository Table'!$C:$C,$A31,'Data Repository Table'!$B:$B,$B31,'Data Repository Table'!$G:$G,$C31,'Data Repository Table'!$H:$H,$D31,'Data Repository Table'!$D:$D,K$12)</f>
        <v>450444.53039040015</v>
      </c>
      <c r="L31" s="19">
        <f>SUMIFS('Data Repository Table'!$J:$J,'Data Repository Table'!$A:$A,"Financial Actual",'Data Repository Table'!$C:$C,$A31,'Data Repository Table'!$B:$B,$B31,'Data Repository Table'!$G:$G,$C31,'Data Repository Table'!$H:$H,$D31,'Data Repository Table'!$D:$D,L$12)</f>
        <v>421162.85396640003</v>
      </c>
      <c r="M31" s="19">
        <f>SUMIFS('Data Repository Table'!$J:$J,'Data Repository Table'!$A:$A,"Financial Actual",'Data Repository Table'!$C:$C,$A31,'Data Repository Table'!$B:$B,$B31,'Data Repository Table'!$G:$G,$C31,'Data Repository Table'!$H:$H,$D31,'Data Repository Table'!$D:$D,M$12)</f>
        <v>495866.61502560001</v>
      </c>
      <c r="N31" s="19">
        <f>SUMIFS('Data Repository Table'!$J:$J,'Data Repository Table'!$A:$A,"Financial Actual",'Data Repository Table'!$C:$C,$A31,'Data Repository Table'!$B:$B,$B31,'Data Repository Table'!$G:$G,$C31,'Data Repository Table'!$H:$H,$D31,'Data Repository Table'!$D:$D,N$12)</f>
        <v>452059.1720736</v>
      </c>
      <c r="O31" s="19">
        <f>SUMIFS('Data Repository Table'!$J:$J,'Data Repository Table'!$A:$A,"Financial Actual",'Data Repository Table'!$C:$C,$A31,'Data Repository Table'!$B:$B,$B31,'Data Repository Table'!$G:$G,$C31,'Data Repository Table'!$H:$H,$D31,'Data Repository Table'!$D:$D,O$12)</f>
        <v>485840.2772496001</v>
      </c>
      <c r="P31" s="19">
        <f>SUMIFS('Data Repository Table'!$J:$J,'Data Repository Table'!$A:$A,"Financial Actual",'Data Repository Table'!$C:$C,$A31,'Data Repository Table'!$B:$B,$B31,'Data Repository Table'!$G:$G,$C31,'Data Repository Table'!$H:$H,$D31,'Data Repository Table'!$D:$D,P$12)</f>
        <v>569722.87881600007</v>
      </c>
      <c r="Q31" s="19">
        <f>SUMIFS('Data Repository Table'!$J:$J,'Data Repository Table'!$A:$A,"Financial Actual",'Data Repository Table'!$C:$C,$A31,'Data Repository Table'!$B:$B,$B31,'Data Repository Table'!$G:$G,$C31,'Data Repository Table'!$H:$H,$D31,'Data Repository Table'!$D:$D,Q$12)</f>
        <v>295074.67167360004</v>
      </c>
      <c r="R31" s="19">
        <f t="shared" si="2"/>
        <v>6573273.5935776001</v>
      </c>
      <c r="S31" s="79"/>
      <c r="T31" s="79"/>
      <c r="U31" s="79"/>
      <c r="V31" s="79"/>
      <c r="W31" s="79"/>
    </row>
    <row r="32" spans="1:23" ht="15.95" thickBot="1">
      <c r="A32" s="80" t="s">
        <v>47</v>
      </c>
      <c r="B32" s="80" t="s">
        <v>49</v>
      </c>
      <c r="C32" s="80" t="s">
        <v>61</v>
      </c>
      <c r="D32" s="80" t="s">
        <v>62</v>
      </c>
      <c r="E32" s="103"/>
      <c r="F32" s="19">
        <f>SUMIFS('Data Repository Table'!$J:$J,'Data Repository Table'!$A:$A,"Financial Actual",'Data Repository Table'!$C:$C,$A32,'Data Repository Table'!$B:$B,$B32,'Data Repository Table'!$G:$G,$C32,'Data Repository Table'!$H:$H,$D32,'Data Repository Table'!$D:$D,F$12)</f>
        <v>3198275.9004000002</v>
      </c>
      <c r="G32" s="19">
        <f>SUMIFS('Data Repository Table'!$J:$J,'Data Repository Table'!$A:$A,"Financial Actual",'Data Repository Table'!$C:$C,$A32,'Data Repository Table'!$B:$B,$B32,'Data Repository Table'!$G:$G,$C32,'Data Repository Table'!$H:$H,$D32,'Data Repository Table'!$D:$D,G$12)</f>
        <v>3852997.68</v>
      </c>
      <c r="H32" s="19">
        <f>SUMIFS('Data Repository Table'!$J:$J,'Data Repository Table'!$A:$A,"Financial Actual",'Data Repository Table'!$C:$C,$A32,'Data Repository Table'!$B:$B,$B32,'Data Repository Table'!$G:$G,$C32,'Data Repository Table'!$H:$H,$D32,'Data Repository Table'!$D:$D,H$12)</f>
        <v>3894195.4016000004</v>
      </c>
      <c r="I32" s="19">
        <f>SUMIFS('Data Repository Table'!$J:$J,'Data Repository Table'!$A:$A,"Financial Actual",'Data Repository Table'!$C:$C,$A32,'Data Repository Table'!$B:$B,$B32,'Data Repository Table'!$G:$G,$C32,'Data Repository Table'!$H:$H,$D32,'Data Repository Table'!$D:$D,I$12)</f>
        <v>5221215.6136000007</v>
      </c>
      <c r="J32" s="19">
        <f>SUMIFS('Data Repository Table'!$J:$J,'Data Repository Table'!$A:$A,"Financial Actual",'Data Repository Table'!$C:$C,$A32,'Data Repository Table'!$B:$B,$B32,'Data Repository Table'!$G:$G,$C32,'Data Repository Table'!$H:$H,$D32,'Data Repository Table'!$D:$D,J$12)</f>
        <v>5648075.6247999994</v>
      </c>
      <c r="K32" s="19">
        <f>SUMIFS('Data Repository Table'!$J:$J,'Data Repository Table'!$A:$A,"Financial Actual",'Data Repository Table'!$C:$C,$A32,'Data Repository Table'!$B:$B,$B32,'Data Repository Table'!$G:$G,$C32,'Data Repository Table'!$H:$H,$D32,'Data Repository Table'!$D:$D,K$12)</f>
        <v>2887464.9384000008</v>
      </c>
      <c r="L32" s="19">
        <f>SUMIFS('Data Repository Table'!$J:$J,'Data Repository Table'!$A:$A,"Financial Actual",'Data Repository Table'!$C:$C,$A32,'Data Repository Table'!$B:$B,$B32,'Data Repository Table'!$G:$G,$C32,'Data Repository Table'!$H:$H,$D32,'Data Repository Table'!$D:$D,L$12)</f>
        <v>2699761.8844000003</v>
      </c>
      <c r="M32" s="19">
        <f>SUMIFS('Data Repository Table'!$J:$J,'Data Repository Table'!$A:$A,"Financial Actual",'Data Repository Table'!$C:$C,$A32,'Data Repository Table'!$B:$B,$B32,'Data Repository Table'!$G:$G,$C32,'Data Repository Table'!$H:$H,$D32,'Data Repository Table'!$D:$D,M$12)</f>
        <v>3178632.1476000003</v>
      </c>
      <c r="N32" s="19">
        <f>SUMIFS('Data Repository Table'!$J:$J,'Data Repository Table'!$A:$A,"Financial Actual",'Data Repository Table'!$C:$C,$A32,'Data Repository Table'!$B:$B,$B32,'Data Repository Table'!$G:$G,$C32,'Data Repository Table'!$H:$H,$D32,'Data Repository Table'!$D:$D,N$12)</f>
        <v>2897815.2056</v>
      </c>
      <c r="O32" s="19">
        <f>SUMIFS('Data Repository Table'!$J:$J,'Data Repository Table'!$A:$A,"Financial Actual",'Data Repository Table'!$C:$C,$A32,'Data Repository Table'!$B:$B,$B32,'Data Repository Table'!$G:$G,$C32,'Data Repository Table'!$H:$H,$D32,'Data Repository Table'!$D:$D,O$12)</f>
        <v>3114360.7516000005</v>
      </c>
      <c r="P32" s="19">
        <f>SUMIFS('Data Repository Table'!$J:$J,'Data Repository Table'!$A:$A,"Financial Actual",'Data Repository Table'!$C:$C,$A32,'Data Repository Table'!$B:$B,$B32,'Data Repository Table'!$G:$G,$C32,'Data Repository Table'!$H:$H,$D32,'Data Repository Table'!$D:$D,P$12)</f>
        <v>3652069.7360000005</v>
      </c>
      <c r="Q32" s="19">
        <f>SUMIFS('Data Repository Table'!$J:$J,'Data Repository Table'!$A:$A,"Financial Actual",'Data Repository Table'!$C:$C,$A32,'Data Repository Table'!$B:$B,$B32,'Data Repository Table'!$G:$G,$C32,'Data Repository Table'!$H:$H,$D32,'Data Repository Table'!$D:$D,Q$12)</f>
        <v>1891504.3056000001</v>
      </c>
      <c r="R32" s="19">
        <f t="shared" si="2"/>
        <v>42136369.189600006</v>
      </c>
      <c r="S32" s="79"/>
      <c r="T32" s="79"/>
      <c r="U32" s="79"/>
      <c r="V32" s="79"/>
      <c r="W32" s="79"/>
    </row>
    <row r="33" spans="1:23" s="117" customFormat="1" ht="17.100000000000001" thickTop="1" thickBot="1">
      <c r="A33" s="131"/>
      <c r="B33" s="131"/>
      <c r="C33" s="131"/>
      <c r="D33" s="115" t="s">
        <v>79</v>
      </c>
      <c r="E33" s="131"/>
      <c r="F33" s="145">
        <f>SUM(F25:F32)</f>
        <v>11339551.170386208</v>
      </c>
      <c r="G33" s="145">
        <f>SUM(G25:G32)</f>
        <v>13660880.3343936</v>
      </c>
      <c r="H33" s="145">
        <f t="shared" ref="H33:R33" si="3">SUM(H25:H32)</f>
        <v>13806947.680280834</v>
      </c>
      <c r="I33" s="145">
        <f t="shared" si="3"/>
        <v>18511924.382331077</v>
      </c>
      <c r="J33" s="145">
        <f t="shared" si="3"/>
        <v>20025365.089240894</v>
      </c>
      <c r="K33" s="145">
        <f t="shared" si="3"/>
        <v>12958942.643539203</v>
      </c>
      <c r="L33" s="145">
        <f t="shared" si="3"/>
        <v>13987466.323076401</v>
      </c>
      <c r="M33" s="145">
        <f t="shared" si="3"/>
        <v>16468493.156715602</v>
      </c>
      <c r="N33" s="43">
        <f t="shared" si="3"/>
        <v>15013580.580213603</v>
      </c>
      <c r="O33" s="43">
        <f>SUM(O25:O32)</f>
        <v>16135503.054039603</v>
      </c>
      <c r="P33" s="43">
        <f>SUM(P25:P32)</f>
        <v>18921373.302216005</v>
      </c>
      <c r="Q33" s="43">
        <f t="shared" si="3"/>
        <v>8489071.3235327993</v>
      </c>
      <c r="R33" s="146">
        <f t="shared" si="3"/>
        <v>179319099.03996587</v>
      </c>
      <c r="S33" s="116"/>
      <c r="T33" s="116"/>
      <c r="U33" s="116"/>
      <c r="V33" s="116"/>
      <c r="W33" s="116"/>
    </row>
    <row r="34" spans="1:23" ht="15.95" thickTop="1">
      <c r="A34" s="87"/>
      <c r="B34" s="87"/>
      <c r="C34" s="87"/>
      <c r="D34" s="87"/>
      <c r="E34" s="87"/>
      <c r="F34" s="104"/>
      <c r="G34" s="104"/>
      <c r="H34" s="104"/>
      <c r="I34" s="104"/>
      <c r="J34" s="104"/>
      <c r="K34" s="104"/>
      <c r="L34" s="104"/>
      <c r="M34" s="104"/>
      <c r="N34" s="104"/>
      <c r="O34" s="104"/>
      <c r="P34" s="104"/>
      <c r="Q34" s="104"/>
      <c r="R34" s="100" t="s">
        <v>79</v>
      </c>
      <c r="S34" s="84"/>
      <c r="T34" s="84"/>
      <c r="U34" s="84"/>
      <c r="V34" s="84"/>
      <c r="W34" s="84"/>
    </row>
    <row r="35" spans="1:23">
      <c r="A35" s="80" t="s">
        <v>48</v>
      </c>
      <c r="B35" s="80" t="s">
        <v>49</v>
      </c>
      <c r="C35" s="80" t="s">
        <v>51</v>
      </c>
      <c r="D35" s="80" t="s">
        <v>52</v>
      </c>
      <c r="E35" s="102"/>
      <c r="F35" s="19">
        <f>SUMIFS('Data Repository Table'!$J:$J,'Data Repository Table'!$A:$A,"Financial Actual",'Data Repository Table'!$C:$C,$A35,'Data Repository Table'!$B:$B,$B35,'Data Repository Table'!$G:$G,$C35,'Data Repository Table'!$H:$H,$D35,'Data Repository Table'!$D:$D,F$12)</f>
        <v>1625596.3356633</v>
      </c>
      <c r="G35" s="19">
        <f>SUMIFS('Data Repository Table'!$J:$J,'Data Repository Table'!$A:$A,"Financial Actual",'Data Repository Table'!$C:$C,$A35,'Data Repository Table'!$B:$B,$B35,'Data Repository Table'!$G:$G,$C35,'Data Repository Table'!$H:$H,$D35,'Data Repository Table'!$D:$D,G$12)</f>
        <v>1295067.8472731998</v>
      </c>
      <c r="H35" s="19">
        <f>SUMIFS('Data Repository Table'!$J:$J,'Data Repository Table'!$A:$A,"Financial Actual",'Data Repository Table'!$C:$C,$A35,'Data Repository Table'!$B:$B,$B35,'Data Repository Table'!$G:$G,$C35,'Data Repository Table'!$H:$H,$D35,'Data Repository Table'!$D:$D,H$12)</f>
        <v>1750624.8818057997</v>
      </c>
      <c r="I35" s="19">
        <f>SUMIFS('Data Repository Table'!$J:$J,'Data Repository Table'!$A:$A,"Financial Actual",'Data Repository Table'!$C:$C,$A35,'Data Repository Table'!$B:$B,$B35,'Data Repository Table'!$G:$G,$C35,'Data Repository Table'!$H:$H,$D35,'Data Repository Table'!$D:$D,I$12)</f>
        <v>1472529.3869285996</v>
      </c>
      <c r="J35" s="19">
        <f>SUMIFS('Data Repository Table'!$J:$J,'Data Repository Table'!$A:$A,"Financial Actual",'Data Repository Table'!$C:$C,$A35,'Data Repository Table'!$B:$B,$B35,'Data Repository Table'!$G:$G,$C35,'Data Repository Table'!$H:$H,$D35,'Data Repository Table'!$D:$D,J$12)</f>
        <v>1252200.4923928501</v>
      </c>
      <c r="K35" s="19">
        <f>SUMIFS('Data Repository Table'!$J:$J,'Data Repository Table'!$A:$A,"Financial Actual",'Data Repository Table'!$C:$C,$A35,'Data Repository Table'!$B:$B,$B35,'Data Repository Table'!$G:$G,$C35,'Data Repository Table'!$H:$H,$D35,'Data Repository Table'!$D:$D,K$12)</f>
        <v>1406782.6738875001</v>
      </c>
      <c r="L35" s="19">
        <f>SUMIFS('Data Repository Table'!$J:$J,'Data Repository Table'!$A:$A,"Financial Actual",'Data Repository Table'!$C:$C,$A35,'Data Repository Table'!$B:$B,$B35,'Data Repository Table'!$G:$G,$C35,'Data Repository Table'!$H:$H,$D35,'Data Repository Table'!$D:$D,L$12)</f>
        <v>1877449.5046125001</v>
      </c>
      <c r="M35" s="19">
        <f>SUMIFS('Data Repository Table'!$J:$J,'Data Repository Table'!$A:$A,"Financial Actual",'Data Repository Table'!$C:$C,$A35,'Data Repository Table'!$B:$B,$B35,'Data Repository Table'!$G:$G,$C35,'Data Repository Table'!$H:$H,$D35,'Data Repository Table'!$D:$D,M$12)</f>
        <v>1912219.1750437501</v>
      </c>
      <c r="N35" s="19">
        <f>SUMIFS('Data Repository Table'!$J:$J,'Data Repository Table'!$A:$A,"Financial Actual",'Data Repository Table'!$C:$C,$A35,'Data Repository Table'!$B:$B,$B35,'Data Repository Table'!$G:$G,$C35,'Data Repository Table'!$H:$H,$D35,'Data Repository Table'!$D:$D,N$12)</f>
        <v>2266625.1980531253</v>
      </c>
      <c r="O35" s="19">
        <f>SUMIFS('Data Repository Table'!$J:$J,'Data Repository Table'!$A:$A,"Financial Actual",'Data Repository Table'!$C:$C,$A35,'Data Repository Table'!$B:$B,$B35,'Data Repository Table'!$G:$G,$C35,'Data Repository Table'!$H:$H,$D35,'Data Repository Table'!$D:$D,O$12)</f>
        <v>2234200.5744250002</v>
      </c>
      <c r="P35" s="19">
        <f>SUMIFS('Data Repository Table'!$J:$J,'Data Repository Table'!$A:$A,"Financial Actual",'Data Repository Table'!$C:$C,$A35,'Data Repository Table'!$B:$B,$B35,'Data Repository Table'!$G:$G,$C35,'Data Repository Table'!$H:$H,$D35,'Data Repository Table'!$D:$D,P$12)</f>
        <v>2593715.6428375002</v>
      </c>
      <c r="Q35" s="19">
        <f>SUMIFS('Data Repository Table'!$J:$J,'Data Repository Table'!$A:$A,"Financial Actual",'Data Repository Table'!$C:$C,$A35,'Data Repository Table'!$B:$B,$B35,'Data Repository Table'!$G:$G,$C35,'Data Repository Table'!$H:$H,$D35,'Data Repository Table'!$D:$D,Q$12)</f>
        <v>2274807.7859325004</v>
      </c>
      <c r="R35" s="19">
        <f>SUM(F35:Q35)</f>
        <v>21961819.498855624</v>
      </c>
      <c r="S35" s="79"/>
      <c r="T35" s="79"/>
      <c r="U35" s="79"/>
      <c r="V35" s="79"/>
      <c r="W35" s="79"/>
    </row>
    <row r="36" spans="1:23">
      <c r="A36" s="80" t="s">
        <v>48</v>
      </c>
      <c r="B36" s="80" t="s">
        <v>49</v>
      </c>
      <c r="C36" s="80" t="s">
        <v>53</v>
      </c>
      <c r="D36" s="80" t="s">
        <v>54</v>
      </c>
      <c r="E36" s="102"/>
      <c r="F36" s="19">
        <f>SUMIFS('Data Repository Table'!$J:$J,'Data Repository Table'!$A:$A,"Financial Actual",'Data Repository Table'!$C:$C,$A36,'Data Repository Table'!$B:$B,$B36,'Data Repository Table'!$G:$G,$C36,'Data Repository Table'!$H:$H,$D36,'Data Repository Table'!$D:$D,F$12)</f>
        <v>895736.75638589996</v>
      </c>
      <c r="G36" s="19">
        <f>SUMIFS('Data Repository Table'!$J:$J,'Data Repository Table'!$A:$A,"Financial Actual",'Data Repository Table'!$C:$C,$A36,'Data Repository Table'!$B:$B,$B36,'Data Repository Table'!$G:$G,$C36,'Data Repository Table'!$H:$H,$D36,'Data Repository Table'!$D:$D,G$12)</f>
        <v>713608.81380359991</v>
      </c>
      <c r="H36" s="19">
        <f>SUMIFS('Data Repository Table'!$J:$J,'Data Repository Table'!$A:$A,"Financial Actual",'Data Repository Table'!$C:$C,$A36,'Data Repository Table'!$B:$B,$B36,'Data Repository Table'!$G:$G,$C36,'Data Repository Table'!$H:$H,$D36,'Data Repository Table'!$D:$D,H$12)</f>
        <v>964630.03691340005</v>
      </c>
      <c r="I36" s="19">
        <f>SUMIFS('Data Repository Table'!$J:$J,'Data Repository Table'!$A:$A,"Financial Actual",'Data Repository Table'!$C:$C,$A36,'Data Repository Table'!$B:$B,$B36,'Data Repository Table'!$G:$G,$C36,'Data Repository Table'!$H:$H,$D36,'Data Repository Table'!$D:$D,I$12)</f>
        <v>811393.74381779996</v>
      </c>
      <c r="J36" s="19">
        <f>SUMIFS('Data Repository Table'!$J:$J,'Data Repository Table'!$A:$A,"Financial Actual",'Data Repository Table'!$C:$C,$A36,'Data Repository Table'!$B:$B,$B36,'Data Repository Table'!$G:$G,$C36,'Data Repository Table'!$H:$H,$D36,'Data Repository Table'!$D:$D,J$12)</f>
        <v>689988.02642055007</v>
      </c>
      <c r="K36" s="19">
        <f>SUMIFS('Data Repository Table'!$J:$J,'Data Repository Table'!$A:$A,"Financial Actual",'Data Repository Table'!$C:$C,$A36,'Data Repository Table'!$B:$B,$B36,'Data Repository Table'!$G:$G,$C36,'Data Repository Table'!$H:$H,$D36,'Data Repository Table'!$D:$D,K$12)</f>
        <v>775165.96316250006</v>
      </c>
      <c r="L36" s="19">
        <f>SUMIFS('Data Repository Table'!$J:$J,'Data Repository Table'!$A:$A,"Financial Actual",'Data Repository Table'!$C:$C,$A36,'Data Repository Table'!$B:$B,$B36,'Data Repository Table'!$G:$G,$C36,'Data Repository Table'!$H:$H,$D36,'Data Repository Table'!$D:$D,L$12)</f>
        <v>1034512.9923375</v>
      </c>
      <c r="M36" s="19">
        <f>SUMIFS('Data Repository Table'!$J:$J,'Data Repository Table'!$A:$A,"Financial Actual",'Data Repository Table'!$C:$C,$A36,'Data Repository Table'!$B:$B,$B36,'Data Repository Table'!$G:$G,$C36,'Data Repository Table'!$H:$H,$D36,'Data Repository Table'!$D:$D,M$12)</f>
        <v>888365.66788124992</v>
      </c>
      <c r="N36" s="19">
        <f>SUMIFS('Data Repository Table'!$J:$J,'Data Repository Table'!$A:$A,"Financial Actual",'Data Repository Table'!$C:$C,$A36,'Data Repository Table'!$B:$B,$B36,'Data Repository Table'!$G:$G,$C36,'Data Repository Table'!$H:$H,$D36,'Data Repository Table'!$D:$D,N$12)</f>
        <v>1248956.7417843752</v>
      </c>
      <c r="O36" s="19">
        <f>SUMIFS('Data Repository Table'!$J:$J,'Data Repository Table'!$A:$A,"Financial Actual",'Data Repository Table'!$C:$C,$A36,'Data Repository Table'!$B:$B,$B36,'Data Repository Table'!$G:$G,$C36,'Data Repository Table'!$H:$H,$D36,'Data Repository Table'!$D:$D,O$12)</f>
        <v>680069.70427499991</v>
      </c>
      <c r="P36" s="19">
        <f>SUMIFS('Data Repository Table'!$J:$J,'Data Repository Table'!$A:$A,"Financial Actual",'Data Repository Table'!$C:$C,$A36,'Data Repository Table'!$B:$B,$B36,'Data Repository Table'!$G:$G,$C36,'Data Repository Table'!$H:$H,$D36,'Data Repository Table'!$D:$D,P$12)</f>
        <v>878169.84401249979</v>
      </c>
      <c r="Q36" s="19">
        <f>SUMIFS('Data Repository Table'!$J:$J,'Data Repository Table'!$A:$A,"Financial Actual",'Data Repository Table'!$C:$C,$A36,'Data Repository Table'!$B:$B,$B36,'Data Repository Table'!$G:$G,$C36,'Data Repository Table'!$H:$H,$D36,'Data Repository Table'!$D:$D,Q$12)</f>
        <v>1253465.5146975003</v>
      </c>
      <c r="R36" s="19">
        <f t="shared" ref="R36:R43" si="4">SUM(F36:Q36)</f>
        <v>10834063.805491872</v>
      </c>
      <c r="S36" s="79"/>
      <c r="T36" s="79"/>
      <c r="U36" s="79"/>
      <c r="V36" s="79"/>
      <c r="W36" s="79"/>
    </row>
    <row r="37" spans="1:23">
      <c r="A37" s="80" t="s">
        <v>48</v>
      </c>
      <c r="B37" s="80" t="s">
        <v>49</v>
      </c>
      <c r="C37" s="80" t="s">
        <v>53</v>
      </c>
      <c r="D37" s="80" t="s">
        <v>55</v>
      </c>
      <c r="E37" s="102"/>
      <c r="F37" s="19">
        <f>SUMIFS('Data Repository Table'!$J:$J,'Data Repository Table'!$A:$A,"Financial Actual",'Data Repository Table'!$C:$C,$A37,'Data Repository Table'!$B:$B,$B37,'Data Repository Table'!$G:$G,$C37,'Data Repository Table'!$H:$H,$D37,'Data Repository Table'!$D:$D,F$12)</f>
        <v>829385.88554250007</v>
      </c>
      <c r="G37" s="19">
        <f>SUMIFS('Data Repository Table'!$J:$J,'Data Repository Table'!$A:$A,"Financial Actual",'Data Repository Table'!$C:$C,$A37,'Data Repository Table'!$B:$B,$B37,'Data Repository Table'!$G:$G,$C37,'Data Repository Table'!$H:$H,$D37,'Data Repository Table'!$D:$D,G$12)</f>
        <v>660748.90166999993</v>
      </c>
      <c r="H37" s="19">
        <f>SUMIFS('Data Repository Table'!$J:$J,'Data Repository Table'!$A:$A,"Financial Actual",'Data Repository Table'!$C:$C,$A37,'Data Repository Table'!$B:$B,$B37,'Data Repository Table'!$G:$G,$C37,'Data Repository Table'!$H:$H,$D37,'Data Repository Table'!$D:$D,H$12)</f>
        <v>893175.96010499995</v>
      </c>
      <c r="I37" s="19">
        <f>SUMIFS('Data Repository Table'!$J:$J,'Data Repository Table'!$A:$A,"Financial Actual",'Data Repository Table'!$C:$C,$A37,'Data Repository Table'!$B:$B,$B37,'Data Repository Table'!$G:$G,$C37,'Data Repository Table'!$H:$H,$D37,'Data Repository Table'!$D:$D,I$12)</f>
        <v>751290.50353499991</v>
      </c>
      <c r="J37" s="19">
        <f>SUMIFS('Data Repository Table'!$J:$J,'Data Repository Table'!$A:$A,"Financial Actual",'Data Repository Table'!$C:$C,$A37,'Data Repository Table'!$B:$B,$B37,'Data Repository Table'!$G:$G,$C37,'Data Repository Table'!$H:$H,$D37,'Data Repository Table'!$D:$D,J$12)</f>
        <v>638877.80224125006</v>
      </c>
      <c r="K37" s="19">
        <f>SUMIFS('Data Repository Table'!$J:$J,'Data Repository Table'!$A:$A,"Financial Actual",'Data Repository Table'!$C:$C,$A37,'Data Repository Table'!$B:$B,$B37,'Data Repository Table'!$G:$G,$C37,'Data Repository Table'!$H:$H,$D37,'Data Repository Table'!$D:$D,K$12)</f>
        <v>717746.26218750002</v>
      </c>
      <c r="L37" s="19">
        <f>SUMIFS('Data Repository Table'!$J:$J,'Data Repository Table'!$A:$A,"Financial Actual",'Data Repository Table'!$C:$C,$A37,'Data Repository Table'!$B:$B,$B37,'Data Repository Table'!$G:$G,$C37,'Data Repository Table'!$H:$H,$D37,'Data Repository Table'!$D:$D,L$12)</f>
        <v>957882.40031249996</v>
      </c>
      <c r="M37" s="19">
        <f>SUMIFS('Data Repository Table'!$J:$J,'Data Repository Table'!$A:$A,"Financial Actual",'Data Repository Table'!$C:$C,$A37,'Data Repository Table'!$B:$B,$B37,'Data Repository Table'!$G:$G,$C37,'Data Repository Table'!$H:$H,$D37,'Data Repository Table'!$D:$D,M$12)</f>
        <v>822560.80359374988</v>
      </c>
      <c r="N37" s="19">
        <f>SUMIFS('Data Repository Table'!$J:$J,'Data Repository Table'!$A:$A,"Financial Actual",'Data Repository Table'!$C:$C,$A37,'Data Repository Table'!$B:$B,$B37,'Data Repository Table'!$G:$G,$C37,'Data Repository Table'!$H:$H,$D37,'Data Repository Table'!$D:$D,N$12)</f>
        <v>1156441.4275781249</v>
      </c>
      <c r="O37" s="19">
        <f>SUMIFS('Data Repository Table'!$J:$J,'Data Repository Table'!$A:$A,"Financial Actual",'Data Repository Table'!$C:$C,$A37,'Data Repository Table'!$B:$B,$B37,'Data Repository Table'!$G:$G,$C37,'Data Repository Table'!$H:$H,$D37,'Data Repository Table'!$D:$D,O$12)</f>
        <v>629694.17062500003</v>
      </c>
      <c r="P37" s="19">
        <f>SUMIFS('Data Repository Table'!$J:$J,'Data Repository Table'!$A:$A,"Financial Actual",'Data Repository Table'!$C:$C,$A37,'Data Repository Table'!$B:$B,$B37,'Data Repository Table'!$G:$G,$C37,'Data Repository Table'!$H:$H,$D37,'Data Repository Table'!$D:$D,P$12)</f>
        <v>813120.22593749978</v>
      </c>
      <c r="Q37" s="19">
        <f>SUMIFS('Data Repository Table'!$J:$J,'Data Repository Table'!$A:$A,"Financial Actual",'Data Repository Table'!$C:$C,$A37,'Data Repository Table'!$B:$B,$B37,'Data Repository Table'!$G:$G,$C37,'Data Repository Table'!$H:$H,$D37,'Data Repository Table'!$D:$D,Q$12)</f>
        <v>1160616.2173125001</v>
      </c>
      <c r="R37" s="19">
        <f t="shared" si="4"/>
        <v>10031540.560640626</v>
      </c>
      <c r="S37" s="79"/>
      <c r="T37" s="79"/>
      <c r="U37" s="79"/>
      <c r="V37" s="79"/>
      <c r="W37" s="79"/>
    </row>
    <row r="38" spans="1:23">
      <c r="A38" s="80" t="s">
        <v>48</v>
      </c>
      <c r="B38" s="80" t="s">
        <v>49</v>
      </c>
      <c r="C38" s="80" t="s">
        <v>56</v>
      </c>
      <c r="D38" s="80" t="s">
        <v>57</v>
      </c>
      <c r="E38" s="102"/>
      <c r="F38" s="19">
        <f>SUMIFS('Data Repository Table'!$J:$J,'Data Repository Table'!$A:$A,"Financial Actual",'Data Repository Table'!$C:$C,$A38,'Data Repository Table'!$B:$B,$B38,'Data Repository Table'!$G:$G,$C38,'Data Repository Table'!$H:$H,$D38,'Data Repository Table'!$D:$D,F$12)</f>
        <v>716589.40510871995</v>
      </c>
      <c r="G38" s="19">
        <f>SUMIFS('Data Repository Table'!$J:$J,'Data Repository Table'!$A:$A,"Financial Actual",'Data Repository Table'!$C:$C,$A38,'Data Repository Table'!$B:$B,$B38,'Data Repository Table'!$G:$G,$C38,'Data Repository Table'!$H:$H,$D38,'Data Repository Table'!$D:$D,G$12)</f>
        <v>570887.05104287993</v>
      </c>
      <c r="H38" s="19">
        <f>SUMIFS('Data Repository Table'!$J:$J,'Data Repository Table'!$A:$A,"Financial Actual",'Data Repository Table'!$C:$C,$A38,'Data Repository Table'!$B:$B,$B38,'Data Repository Table'!$G:$G,$C38,'Data Repository Table'!$H:$H,$D38,'Data Repository Table'!$D:$D,H$12)</f>
        <v>771704.02953071985</v>
      </c>
      <c r="I38" s="19">
        <f>SUMIFS('Data Repository Table'!$J:$J,'Data Repository Table'!$A:$A,"Financial Actual",'Data Repository Table'!$C:$C,$A38,'Data Repository Table'!$B:$B,$B38,'Data Repository Table'!$G:$G,$C38,'Data Repository Table'!$H:$H,$D38,'Data Repository Table'!$D:$D,I$12)</f>
        <v>649114.99505423987</v>
      </c>
      <c r="J38" s="19">
        <f>SUMIFS('Data Repository Table'!$J:$J,'Data Repository Table'!$A:$A,"Financial Actual",'Data Repository Table'!$C:$C,$A38,'Data Repository Table'!$B:$B,$B38,'Data Repository Table'!$G:$G,$C38,'Data Repository Table'!$H:$H,$D38,'Data Repository Table'!$D:$D,J$12)</f>
        <v>551990.42113644001</v>
      </c>
      <c r="K38" s="19">
        <f>SUMIFS('Data Repository Table'!$J:$J,'Data Repository Table'!$A:$A,"Financial Actual",'Data Repository Table'!$C:$C,$A38,'Data Repository Table'!$B:$B,$B38,'Data Repository Table'!$G:$G,$C38,'Data Repository Table'!$H:$H,$D38,'Data Repository Table'!$D:$D,K$12)</f>
        <v>620132.77052999998</v>
      </c>
      <c r="L38" s="19">
        <f>SUMIFS('Data Repository Table'!$J:$J,'Data Repository Table'!$A:$A,"Financial Actual",'Data Repository Table'!$C:$C,$A38,'Data Repository Table'!$B:$B,$B38,'Data Repository Table'!$G:$G,$C38,'Data Repository Table'!$H:$H,$D38,'Data Repository Table'!$D:$D,L$12)</f>
        <v>827610.39387000003</v>
      </c>
      <c r="M38" s="19">
        <f>SUMIFS('Data Repository Table'!$J:$J,'Data Repository Table'!$A:$A,"Financial Actual",'Data Repository Table'!$C:$C,$A38,'Data Repository Table'!$B:$B,$B38,'Data Repository Table'!$G:$G,$C38,'Data Repository Table'!$H:$H,$D38,'Data Repository Table'!$D:$D,M$12)</f>
        <v>710692.53430499986</v>
      </c>
      <c r="N38" s="19">
        <f>SUMIFS('Data Repository Table'!$J:$J,'Data Repository Table'!$A:$A,"Financial Actual",'Data Repository Table'!$C:$C,$A38,'Data Repository Table'!$B:$B,$B38,'Data Repository Table'!$G:$G,$C38,'Data Repository Table'!$H:$H,$D38,'Data Repository Table'!$D:$D,N$12)</f>
        <v>999165.39342749992</v>
      </c>
      <c r="O38" s="19">
        <f>SUMIFS('Data Repository Table'!$J:$J,'Data Repository Table'!$A:$A,"Financial Actual",'Data Repository Table'!$C:$C,$A38,'Data Repository Table'!$B:$B,$B38,'Data Repository Table'!$G:$G,$C38,'Data Repository Table'!$H:$H,$D38,'Data Repository Table'!$D:$D,O$12)</f>
        <v>544055.76341999997</v>
      </c>
      <c r="P38" s="19">
        <f>SUMIFS('Data Repository Table'!$J:$J,'Data Repository Table'!$A:$A,"Financial Actual",'Data Repository Table'!$C:$C,$A38,'Data Repository Table'!$B:$B,$B38,'Data Repository Table'!$G:$G,$C38,'Data Repository Table'!$H:$H,$D38,'Data Repository Table'!$D:$D,P$12)</f>
        <v>702535.87520999974</v>
      </c>
      <c r="Q38" s="19">
        <f>SUMIFS('Data Repository Table'!$J:$J,'Data Repository Table'!$A:$A,"Financial Actual",'Data Repository Table'!$C:$C,$A38,'Data Repository Table'!$B:$B,$B38,'Data Repository Table'!$G:$G,$C38,'Data Repository Table'!$H:$H,$D38,'Data Repository Table'!$D:$D,Q$12)</f>
        <v>1002772.411758</v>
      </c>
      <c r="R38" s="19">
        <f t="shared" si="4"/>
        <v>8667251.0443934985</v>
      </c>
      <c r="S38" s="79"/>
      <c r="T38" s="79"/>
      <c r="U38" s="79"/>
      <c r="V38" s="79"/>
      <c r="W38" s="79"/>
    </row>
    <row r="39" spans="1:23">
      <c r="A39" s="80" t="s">
        <v>48</v>
      </c>
      <c r="B39" s="80" t="s">
        <v>49</v>
      </c>
      <c r="C39" s="80" t="s">
        <v>56</v>
      </c>
      <c r="D39" s="80" t="s">
        <v>58</v>
      </c>
      <c r="E39" s="102"/>
      <c r="F39" s="19">
        <f>SUMIFS('Data Repository Table'!$J:$J,'Data Repository Table'!$A:$A,"Financial Actual",'Data Repository Table'!$C:$C,$A39,'Data Repository Table'!$B:$B,$B39,'Data Repository Table'!$G:$G,$C39,'Data Repository Table'!$H:$H,$D39,'Data Repository Table'!$D:$D,F$12)</f>
        <v>251329.05622500001</v>
      </c>
      <c r="G39" s="19">
        <f>SUMIFS('Data Repository Table'!$J:$J,'Data Repository Table'!$A:$A,"Financial Actual",'Data Repository Table'!$C:$C,$A39,'Data Repository Table'!$B:$B,$B39,'Data Repository Table'!$G:$G,$C39,'Data Repository Table'!$H:$H,$D39,'Data Repository Table'!$D:$D,G$12)</f>
        <v>200226.9399</v>
      </c>
      <c r="H39" s="19">
        <f>SUMIFS('Data Repository Table'!$J:$J,'Data Repository Table'!$A:$A,"Financial Actual",'Data Repository Table'!$C:$C,$A39,'Data Repository Table'!$B:$B,$B39,'Data Repository Table'!$G:$G,$C39,'Data Repository Table'!$H:$H,$D39,'Data Repository Table'!$D:$D,H$12)</f>
        <v>270659.38184999995</v>
      </c>
      <c r="I39" s="19">
        <f>SUMIFS('Data Repository Table'!$J:$J,'Data Repository Table'!$A:$A,"Financial Actual",'Data Repository Table'!$C:$C,$A39,'Data Repository Table'!$B:$B,$B39,'Data Repository Table'!$G:$G,$C39,'Data Repository Table'!$H:$H,$D39,'Data Repository Table'!$D:$D,I$12)</f>
        <v>227663.78894999996</v>
      </c>
      <c r="J39" s="19">
        <f>SUMIFS('Data Repository Table'!$J:$J,'Data Repository Table'!$A:$A,"Financial Actual",'Data Repository Table'!$C:$C,$A39,'Data Repository Table'!$B:$B,$B39,'Data Repository Table'!$G:$G,$C39,'Data Repository Table'!$H:$H,$D39,'Data Repository Table'!$D:$D,J$12)</f>
        <v>193599.33401250001</v>
      </c>
      <c r="K39" s="19">
        <f>SUMIFS('Data Repository Table'!$J:$J,'Data Repository Table'!$A:$A,"Financial Actual",'Data Repository Table'!$C:$C,$A39,'Data Repository Table'!$B:$B,$B39,'Data Repository Table'!$G:$G,$C39,'Data Repository Table'!$H:$H,$D39,'Data Repository Table'!$D:$D,K$12)</f>
        <v>143549.25243750002</v>
      </c>
      <c r="L39" s="19">
        <f>SUMIFS('Data Repository Table'!$J:$J,'Data Repository Table'!$A:$A,"Financial Actual",'Data Repository Table'!$C:$C,$A39,'Data Repository Table'!$B:$B,$B39,'Data Repository Table'!$G:$G,$C39,'Data Repository Table'!$H:$H,$D39,'Data Repository Table'!$D:$D,L$12)</f>
        <v>153261.18405000001</v>
      </c>
      <c r="M39" s="19">
        <f>SUMIFS('Data Repository Table'!$J:$J,'Data Repository Table'!$A:$A,"Financial Actual",'Data Repository Table'!$C:$C,$A39,'Data Repository Table'!$B:$B,$B39,'Data Repository Table'!$G:$G,$C39,'Data Repository Table'!$H:$H,$D39,'Data Repository Table'!$D:$D,M$12)</f>
        <v>131609.72857499999</v>
      </c>
      <c r="N39" s="19">
        <f>SUMIFS('Data Repository Table'!$J:$J,'Data Repository Table'!$A:$A,"Financial Actual",'Data Repository Table'!$C:$C,$A39,'Data Repository Table'!$B:$B,$B39,'Data Repository Table'!$G:$G,$C39,'Data Repository Table'!$H:$H,$D39,'Data Repository Table'!$D:$D,N$12)</f>
        <v>185030.62841250002</v>
      </c>
      <c r="O39" s="19">
        <f>SUMIFS('Data Repository Table'!$J:$J,'Data Repository Table'!$A:$A,"Financial Actual",'Data Repository Table'!$C:$C,$A39,'Data Repository Table'!$B:$B,$B39,'Data Repository Table'!$G:$G,$C39,'Data Repository Table'!$H:$H,$D39,'Data Repository Table'!$D:$D,O$12)</f>
        <v>100751.0673</v>
      </c>
      <c r="P39" s="19">
        <f>SUMIFS('Data Repository Table'!$J:$J,'Data Repository Table'!$A:$A,"Financial Actual",'Data Repository Table'!$C:$C,$A39,'Data Repository Table'!$B:$B,$B39,'Data Repository Table'!$G:$G,$C39,'Data Repository Table'!$H:$H,$D39,'Data Repository Table'!$D:$D,P$12)</f>
        <v>130099.23614999997</v>
      </c>
      <c r="Q39" s="19">
        <f>SUMIFS('Data Repository Table'!$J:$J,'Data Repository Table'!$A:$A,"Financial Actual",'Data Repository Table'!$C:$C,$A39,'Data Repository Table'!$B:$B,$B39,'Data Repository Table'!$G:$G,$C39,'Data Repository Table'!$H:$H,$D39,'Data Repository Table'!$D:$D,Q$12)</f>
        <v>232123.24346250005</v>
      </c>
      <c r="R39" s="19">
        <f t="shared" si="4"/>
        <v>2219902.8413250004</v>
      </c>
      <c r="S39" s="79"/>
      <c r="T39" s="79"/>
      <c r="U39" s="79"/>
      <c r="V39" s="79"/>
      <c r="W39" s="79"/>
    </row>
    <row r="40" spans="1:23">
      <c r="A40" s="80" t="s">
        <v>48</v>
      </c>
      <c r="B40" s="80" t="s">
        <v>49</v>
      </c>
      <c r="C40" s="80" t="s">
        <v>56</v>
      </c>
      <c r="D40" s="80" t="s">
        <v>59</v>
      </c>
      <c r="E40" s="102"/>
      <c r="F40" s="19">
        <f>SUMIFS('Data Repository Table'!$J:$J,'Data Repository Table'!$A:$A,"Financial Actual",'Data Repository Table'!$C:$C,$A40,'Data Repository Table'!$B:$B,$B40,'Data Repository Table'!$G:$G,$C40,'Data Repository Table'!$H:$H,$D40,'Data Repository Table'!$D:$D,F$12)</f>
        <v>623296.05943799997</v>
      </c>
      <c r="G40" s="19">
        <f>SUMIFS('Data Repository Table'!$J:$J,'Data Repository Table'!$A:$A,"Financial Actual",'Data Repository Table'!$C:$C,$A40,'Data Repository Table'!$B:$B,$B40,'Data Repository Table'!$G:$G,$C40,'Data Repository Table'!$H:$H,$D40,'Data Repository Table'!$D:$D,G$12)</f>
        <v>496562.81095199991</v>
      </c>
      <c r="H40" s="19">
        <f>SUMIFS('Data Repository Table'!$J:$J,'Data Repository Table'!$A:$A,"Financial Actual",'Data Repository Table'!$C:$C,$A40,'Data Repository Table'!$B:$B,$B40,'Data Repository Table'!$G:$G,$C40,'Data Repository Table'!$H:$H,$D40,'Data Repository Table'!$D:$D,H$12)</f>
        <v>671235.2669879999</v>
      </c>
      <c r="I40" s="19">
        <f>SUMIFS('Data Repository Table'!$J:$J,'Data Repository Table'!$A:$A,"Financial Actual",'Data Repository Table'!$C:$C,$A40,'Data Repository Table'!$B:$B,$B40,'Data Repository Table'!$G:$G,$C40,'Data Repository Table'!$H:$H,$D40,'Data Repository Table'!$D:$D,I$12)</f>
        <v>564606.19659599988</v>
      </c>
      <c r="J40" s="19">
        <f>SUMIFS('Data Repository Table'!$J:$J,'Data Repository Table'!$A:$A,"Financial Actual",'Data Repository Table'!$C:$C,$A40,'Data Repository Table'!$B:$B,$B40,'Data Repository Table'!$G:$G,$C40,'Data Repository Table'!$H:$H,$D40,'Data Repository Table'!$D:$D,J$12)</f>
        <v>480126.34835100005</v>
      </c>
      <c r="K40" s="19">
        <f>SUMIFS('Data Repository Table'!$J:$J,'Data Repository Table'!$A:$A,"Financial Actual",'Data Repository Table'!$C:$C,$A40,'Data Repository Table'!$B:$B,$B40,'Data Repository Table'!$G:$G,$C40,'Data Repository Table'!$H:$H,$D40,'Data Repository Table'!$D:$D,K$12)</f>
        <v>356002.146045</v>
      </c>
      <c r="L40" s="19">
        <f>SUMIFS('Data Repository Table'!$J:$J,'Data Repository Table'!$A:$A,"Financial Actual",'Data Repository Table'!$C:$C,$A40,'Data Repository Table'!$B:$B,$B40,'Data Repository Table'!$G:$G,$C40,'Data Repository Table'!$H:$H,$D40,'Data Repository Table'!$D:$D,L$12)</f>
        <v>380087.73644399998</v>
      </c>
      <c r="M40" s="19">
        <f>SUMIFS('Data Repository Table'!$J:$J,'Data Repository Table'!$A:$A,"Financial Actual",'Data Repository Table'!$C:$C,$A40,'Data Repository Table'!$B:$B,$B40,'Data Repository Table'!$G:$G,$C40,'Data Repository Table'!$H:$H,$D40,'Data Repository Table'!$D:$D,M$12)</f>
        <v>326392.12686599995</v>
      </c>
      <c r="N40" s="19">
        <f>SUMIFS('Data Repository Table'!$J:$J,'Data Repository Table'!$A:$A,"Financial Actual",'Data Repository Table'!$C:$C,$A40,'Data Repository Table'!$B:$B,$B40,'Data Repository Table'!$G:$G,$C40,'Data Repository Table'!$H:$H,$D40,'Data Repository Table'!$D:$D,N$12)</f>
        <v>458875.95846300002</v>
      </c>
      <c r="O40" s="19">
        <f>SUMIFS('Data Repository Table'!$J:$J,'Data Repository Table'!$A:$A,"Financial Actual",'Data Repository Table'!$C:$C,$A40,'Data Repository Table'!$B:$B,$B40,'Data Repository Table'!$G:$G,$C40,'Data Repository Table'!$H:$H,$D40,'Data Repository Table'!$D:$D,O$12)</f>
        <v>249862.64690399999</v>
      </c>
      <c r="P40" s="19">
        <f>SUMIFS('Data Repository Table'!$J:$J,'Data Repository Table'!$A:$A,"Financial Actual",'Data Repository Table'!$C:$C,$A40,'Data Repository Table'!$B:$B,$B40,'Data Repository Table'!$G:$G,$C40,'Data Repository Table'!$H:$H,$D40,'Data Repository Table'!$D:$D,P$12)</f>
        <v>322646.10565199988</v>
      </c>
      <c r="Q40" s="19">
        <f>SUMIFS('Data Repository Table'!$J:$J,'Data Repository Table'!$A:$A,"Financial Actual",'Data Repository Table'!$C:$C,$A40,'Data Repository Table'!$B:$B,$B40,'Data Repository Table'!$G:$G,$C40,'Data Repository Table'!$H:$H,$D40,'Data Repository Table'!$D:$D,Q$12)</f>
        <v>575665.6437870001</v>
      </c>
      <c r="R40" s="19">
        <f t="shared" si="4"/>
        <v>5505359.0464859996</v>
      </c>
      <c r="S40" s="79"/>
      <c r="T40" s="79"/>
      <c r="U40" s="79"/>
      <c r="V40" s="79"/>
      <c r="W40" s="79"/>
    </row>
    <row r="41" spans="1:23">
      <c r="A41" s="80" t="s">
        <v>48</v>
      </c>
      <c r="B41" s="80" t="s">
        <v>49</v>
      </c>
      <c r="C41" s="80" t="s">
        <v>56</v>
      </c>
      <c r="D41" s="80" t="s">
        <v>60</v>
      </c>
      <c r="E41" s="102"/>
      <c r="F41" s="19">
        <f>SUMIFS('Data Repository Table'!$J:$J,'Data Repository Table'!$A:$A,"Financial Actual",'Data Repository Table'!$C:$C,$A41,'Data Repository Table'!$B:$B,$B41,'Data Repository Table'!$G:$G,$C41,'Data Repository Table'!$H:$H,$D41,'Data Repository Table'!$D:$D,F$12)</f>
        <v>211116.407229</v>
      </c>
      <c r="G41" s="19">
        <f>SUMIFS('Data Repository Table'!$J:$J,'Data Repository Table'!$A:$A,"Financial Actual",'Data Repository Table'!$C:$C,$A41,'Data Repository Table'!$B:$B,$B41,'Data Repository Table'!$G:$G,$C41,'Data Repository Table'!$H:$H,$D41,'Data Repository Table'!$D:$D,G$12)</f>
        <v>168190.62951599999</v>
      </c>
      <c r="H41" s="19">
        <f>SUMIFS('Data Repository Table'!$J:$J,'Data Repository Table'!$A:$A,"Financial Actual",'Data Repository Table'!$C:$C,$A41,'Data Repository Table'!$B:$B,$B41,'Data Repository Table'!$G:$G,$C41,'Data Repository Table'!$H:$H,$D41,'Data Repository Table'!$D:$D,H$12)</f>
        <v>227353.88075399998</v>
      </c>
      <c r="I41" s="19">
        <f>SUMIFS('Data Repository Table'!$J:$J,'Data Repository Table'!$A:$A,"Financial Actual",'Data Repository Table'!$C:$C,$A41,'Data Repository Table'!$B:$B,$B41,'Data Repository Table'!$G:$G,$C41,'Data Repository Table'!$H:$H,$D41,'Data Repository Table'!$D:$D,I$12)</f>
        <v>191237.58271799999</v>
      </c>
      <c r="J41" s="19">
        <f>SUMIFS('Data Repository Table'!$J:$J,'Data Repository Table'!$A:$A,"Financial Actual",'Data Repository Table'!$C:$C,$A41,'Data Repository Table'!$B:$B,$B41,'Data Repository Table'!$G:$G,$C41,'Data Repository Table'!$H:$H,$D41,'Data Repository Table'!$D:$D,J$12)</f>
        <v>162623.44057050001</v>
      </c>
      <c r="K41" s="19">
        <f>SUMIFS('Data Repository Table'!$J:$J,'Data Repository Table'!$A:$A,"Financial Actual",'Data Repository Table'!$C:$C,$A41,'Data Repository Table'!$B:$B,$B41,'Data Repository Table'!$G:$G,$C41,'Data Repository Table'!$H:$H,$D41,'Data Repository Table'!$D:$D,K$12)</f>
        <v>120581.37204750002</v>
      </c>
      <c r="L41" s="19">
        <f>SUMIFS('Data Repository Table'!$J:$J,'Data Repository Table'!$A:$A,"Financial Actual",'Data Repository Table'!$C:$C,$A41,'Data Repository Table'!$B:$B,$B41,'Data Repository Table'!$G:$G,$C41,'Data Repository Table'!$H:$H,$D41,'Data Repository Table'!$D:$D,L$12)</f>
        <v>128739.394602</v>
      </c>
      <c r="M41" s="19">
        <f>SUMIFS('Data Repository Table'!$J:$J,'Data Repository Table'!$A:$A,"Financial Actual",'Data Repository Table'!$C:$C,$A41,'Data Repository Table'!$B:$B,$B41,'Data Repository Table'!$G:$G,$C41,'Data Repository Table'!$H:$H,$D41,'Data Repository Table'!$D:$D,M$12)</f>
        <v>110552.17200299999</v>
      </c>
      <c r="N41" s="19">
        <f>SUMIFS('Data Repository Table'!$J:$J,'Data Repository Table'!$A:$A,"Financial Actual",'Data Repository Table'!$C:$C,$A41,'Data Repository Table'!$B:$B,$B41,'Data Repository Table'!$G:$G,$C41,'Data Repository Table'!$H:$H,$D41,'Data Repository Table'!$D:$D,N$12)</f>
        <v>155425.7278665</v>
      </c>
      <c r="O41" s="19">
        <f>SUMIFS('Data Repository Table'!$J:$J,'Data Repository Table'!$A:$A,"Financial Actual",'Data Repository Table'!$C:$C,$A41,'Data Repository Table'!$B:$B,$B41,'Data Repository Table'!$G:$G,$C41,'Data Repository Table'!$H:$H,$D41,'Data Repository Table'!$D:$D,O$12)</f>
        <v>84630.896531999999</v>
      </c>
      <c r="P41" s="19">
        <f>SUMIFS('Data Repository Table'!$J:$J,'Data Repository Table'!$A:$A,"Financial Actual",'Data Repository Table'!$C:$C,$A41,'Data Repository Table'!$B:$B,$B41,'Data Repository Table'!$G:$G,$C41,'Data Repository Table'!$H:$H,$D41,'Data Repository Table'!$D:$D,P$12)</f>
        <v>109283.35836599997</v>
      </c>
      <c r="Q41" s="19">
        <f>SUMIFS('Data Repository Table'!$J:$J,'Data Repository Table'!$A:$A,"Financial Actual",'Data Repository Table'!$C:$C,$A41,'Data Repository Table'!$B:$B,$B41,'Data Repository Table'!$G:$G,$C41,'Data Repository Table'!$H:$H,$D41,'Data Repository Table'!$D:$D,Q$12)</f>
        <v>194983.52450850004</v>
      </c>
      <c r="R41" s="19">
        <f t="shared" si="4"/>
        <v>1864718.386713</v>
      </c>
      <c r="S41" s="79"/>
      <c r="T41" s="79"/>
      <c r="U41" s="79"/>
      <c r="V41" s="79"/>
      <c r="W41" s="79"/>
    </row>
    <row r="42" spans="1:23" ht="15.95" thickBot="1">
      <c r="A42" s="80" t="s">
        <v>48</v>
      </c>
      <c r="B42" s="80" t="s">
        <v>49</v>
      </c>
      <c r="C42" s="80" t="s">
        <v>61</v>
      </c>
      <c r="D42" s="80" t="s">
        <v>62</v>
      </c>
      <c r="E42" s="103"/>
      <c r="F42" s="19">
        <f>SUMIFS('Data Repository Table'!$J:$J,'Data Repository Table'!$A:$A,"Financial Actual",'Data Repository Table'!$C:$C,$A42,'Data Repository Table'!$B:$B,$B42,'Data Repository Table'!$G:$G,$C42,'Data Repository Table'!$H:$H,$D42,'Data Repository Table'!$D:$D,F$12)</f>
        <v>3015948.6746999999</v>
      </c>
      <c r="G42" s="19">
        <f>SUMIFS('Data Repository Table'!$J:$J,'Data Repository Table'!$A:$A,"Financial Actual",'Data Repository Table'!$C:$C,$A42,'Data Repository Table'!$B:$B,$B42,'Data Repository Table'!$G:$G,$C42,'Data Repository Table'!$H:$H,$D42,'Data Repository Table'!$D:$D,G$12)</f>
        <v>2402723.2787999995</v>
      </c>
      <c r="H42" s="19">
        <f>SUMIFS('Data Repository Table'!$J:$J,'Data Repository Table'!$A:$A,"Financial Actual",'Data Repository Table'!$C:$C,$A42,'Data Repository Table'!$B:$B,$B42,'Data Repository Table'!$G:$G,$C42,'Data Repository Table'!$H:$H,$D42,'Data Repository Table'!$D:$D,H$12)</f>
        <v>3247912.5821999996</v>
      </c>
      <c r="I42" s="19">
        <f>SUMIFS('Data Repository Table'!$J:$J,'Data Repository Table'!$A:$A,"Financial Actual",'Data Repository Table'!$C:$C,$A42,'Data Repository Table'!$B:$B,$B42,'Data Repository Table'!$G:$G,$C42,'Data Repository Table'!$H:$H,$D42,'Data Repository Table'!$D:$D,I$12)</f>
        <v>2731965.4673999995</v>
      </c>
      <c r="J42" s="19">
        <f>SUMIFS('Data Repository Table'!$J:$J,'Data Repository Table'!$A:$A,"Financial Actual",'Data Repository Table'!$C:$C,$A42,'Data Repository Table'!$B:$B,$B42,'Data Repository Table'!$G:$G,$C42,'Data Repository Table'!$H:$H,$D42,'Data Repository Table'!$D:$D,J$12)</f>
        <v>2323192.0081500001</v>
      </c>
      <c r="K42" s="19">
        <f>SUMIFS('Data Repository Table'!$J:$J,'Data Repository Table'!$A:$A,"Financial Actual",'Data Repository Table'!$C:$C,$A42,'Data Repository Table'!$B:$B,$B42,'Data Repository Table'!$G:$G,$C42,'Data Repository Table'!$H:$H,$D42,'Data Repository Table'!$D:$D,K$12)</f>
        <v>1722591.0292499999</v>
      </c>
      <c r="L42" s="19">
        <f>SUMIFS('Data Repository Table'!$J:$J,'Data Repository Table'!$A:$A,"Financial Actual",'Data Repository Table'!$C:$C,$A42,'Data Repository Table'!$B:$B,$B42,'Data Repository Table'!$G:$G,$C42,'Data Repository Table'!$H:$H,$D42,'Data Repository Table'!$D:$D,L$12)</f>
        <v>1839134.2085999998</v>
      </c>
      <c r="M42" s="19">
        <f>SUMIFS('Data Repository Table'!$J:$J,'Data Repository Table'!$A:$A,"Financial Actual",'Data Repository Table'!$C:$C,$A42,'Data Repository Table'!$B:$B,$B42,'Data Repository Table'!$G:$G,$C42,'Data Repository Table'!$H:$H,$D42,'Data Repository Table'!$D:$D,M$12)</f>
        <v>2579316.7429</v>
      </c>
      <c r="N42" s="19">
        <f>SUMIFS('Data Repository Table'!$J:$J,'Data Repository Table'!$A:$A,"Financial Actual",'Data Repository Table'!$C:$C,$A42,'Data Repository Table'!$B:$B,$B42,'Data Repository Table'!$G:$G,$C42,'Data Repository Table'!$H:$H,$D42,'Data Repository Table'!$D:$D,N$12)</f>
        <v>2220367.5409499998</v>
      </c>
      <c r="O42" s="19">
        <f>SUMIFS('Data Repository Table'!$J:$J,'Data Repository Table'!$A:$A,"Financial Actual",'Data Repository Table'!$C:$C,$A42,'Data Repository Table'!$B:$B,$B42,'Data Repository Table'!$G:$G,$C42,'Data Repository Table'!$H:$H,$D42,'Data Repository Table'!$D:$D,O$12)</f>
        <v>2209012.8075999999</v>
      </c>
      <c r="P42" s="19">
        <f>SUMIFS('Data Repository Table'!$J:$J,'Data Repository Table'!$A:$A,"Financial Actual",'Data Repository Table'!$C:$C,$A42,'Data Repository Table'!$B:$B,$B42,'Data Repository Table'!$G:$G,$C42,'Data Repository Table'!$H:$H,$D42,'Data Repository Table'!$D:$D,P$12)</f>
        <v>2561190.8338000001</v>
      </c>
      <c r="Q42" s="19">
        <f>SUMIFS('Data Repository Table'!$J:$J,'Data Repository Table'!$A:$A,"Financial Actual",'Data Repository Table'!$C:$C,$A42,'Data Repository Table'!$B:$B,$B42,'Data Repository Table'!$G:$G,$C42,'Data Repository Table'!$H:$H,$D42,'Data Repository Table'!$D:$D,Q$12)</f>
        <v>2785478.9215500001</v>
      </c>
      <c r="R42" s="19">
        <f t="shared" si="4"/>
        <v>29638834.095899999</v>
      </c>
      <c r="S42" s="79"/>
      <c r="T42" s="79"/>
      <c r="U42" s="79"/>
      <c r="V42" s="79"/>
      <c r="W42" s="79"/>
    </row>
    <row r="43" spans="1:23" s="117" customFormat="1" ht="17.100000000000001" thickTop="1" thickBot="1">
      <c r="A43" s="116"/>
      <c r="B43" s="116"/>
      <c r="C43" s="116"/>
      <c r="D43" s="115" t="s">
        <v>79</v>
      </c>
      <c r="E43" s="116"/>
      <c r="F43" s="43">
        <f>SUM(F35:F42)</f>
        <v>8168998.5802924205</v>
      </c>
      <c r="G43" s="43">
        <f t="shared" ref="G43:P43" si="5">SUM(G35:G42)</f>
        <v>6508016.2729576789</v>
      </c>
      <c r="H43" s="43">
        <f t="shared" si="5"/>
        <v>8797296.0201469176</v>
      </c>
      <c r="I43" s="43">
        <f t="shared" si="5"/>
        <v>7399801.6649996387</v>
      </c>
      <c r="J43" s="43">
        <f t="shared" si="5"/>
        <v>6292597.87327509</v>
      </c>
      <c r="K43" s="43">
        <f t="shared" si="5"/>
        <v>5862551.4695474999</v>
      </c>
      <c r="L43" s="43">
        <f t="shared" si="5"/>
        <v>7198677.8148285002</v>
      </c>
      <c r="M43" s="43">
        <f t="shared" si="5"/>
        <v>7481708.9511677492</v>
      </c>
      <c r="N43" s="43">
        <f t="shared" si="5"/>
        <v>8690888.6165351253</v>
      </c>
      <c r="O43" s="43">
        <f t="shared" si="5"/>
        <v>6732277.631081</v>
      </c>
      <c r="P43" s="43">
        <f t="shared" si="5"/>
        <v>8110761.1219654996</v>
      </c>
      <c r="Q43" s="43">
        <f>SUM(Q35:Q42)</f>
        <v>9479913.2630085014</v>
      </c>
      <c r="R43" s="43">
        <f t="shared" si="4"/>
        <v>90723489.27980563</v>
      </c>
      <c r="S43" s="116"/>
      <c r="T43" s="116"/>
      <c r="U43" s="116"/>
      <c r="V43" s="116"/>
      <c r="W43" s="116"/>
    </row>
    <row r="44" spans="1:23" s="143" customFormat="1" ht="56.1" customHeight="1" thickTop="1">
      <c r="A44" s="159" t="s">
        <v>96</v>
      </c>
      <c r="B44" s="159"/>
      <c r="C44" s="159"/>
      <c r="D44" s="159"/>
      <c r="E44" s="159"/>
      <c r="F44" s="159"/>
      <c r="G44" s="142"/>
      <c r="H44" s="142"/>
      <c r="I44" s="142"/>
      <c r="J44" s="142"/>
      <c r="K44" s="142"/>
      <c r="L44" s="142"/>
      <c r="M44" s="142"/>
      <c r="N44" s="142"/>
      <c r="O44" s="142"/>
      <c r="P44" s="142"/>
      <c r="Q44" s="142"/>
      <c r="R44" s="53"/>
      <c r="S44" s="141"/>
      <c r="T44" s="141"/>
      <c r="U44" s="141"/>
      <c r="V44" s="141"/>
      <c r="W44" s="141"/>
    </row>
    <row r="45" spans="1:23" ht="45" customHeight="1">
      <c r="A45" s="152" t="s">
        <v>97</v>
      </c>
      <c r="B45" s="153"/>
      <c r="C45" s="153"/>
      <c r="D45" s="153"/>
      <c r="E45" s="153"/>
      <c r="F45" s="153"/>
      <c r="G45" s="153"/>
      <c r="H45" s="153"/>
      <c r="I45" s="153"/>
      <c r="J45" s="153"/>
      <c r="K45" s="153"/>
      <c r="L45" s="153"/>
      <c r="M45" s="153"/>
      <c r="N45" s="153"/>
      <c r="O45" s="153"/>
      <c r="P45" s="153"/>
      <c r="Q45" s="153"/>
      <c r="R45" s="153"/>
      <c r="S45" s="153"/>
      <c r="T45" s="153"/>
      <c r="U45" s="153"/>
      <c r="V45" s="153"/>
      <c r="W45" s="83"/>
    </row>
    <row r="46" spans="1:23" ht="18.600000000000001" customHeight="1">
      <c r="A46" s="152" t="s">
        <v>98</v>
      </c>
      <c r="B46" s="171"/>
      <c r="C46" s="171"/>
      <c r="D46" s="171"/>
      <c r="E46" s="171"/>
      <c r="F46" s="171"/>
      <c r="G46" s="171"/>
      <c r="H46" s="171"/>
      <c r="I46" s="171"/>
      <c r="J46" s="171"/>
      <c r="K46" s="171"/>
      <c r="L46" s="171"/>
      <c r="M46" s="171"/>
      <c r="N46" s="171"/>
      <c r="O46" s="171"/>
      <c r="P46" s="171"/>
      <c r="Q46" s="171"/>
      <c r="R46" s="171"/>
      <c r="S46" s="171"/>
      <c r="T46" s="171"/>
      <c r="U46" s="171"/>
      <c r="V46" s="171"/>
      <c r="W46" s="171"/>
    </row>
    <row r="47" spans="1:23" ht="38.1" customHeight="1">
      <c r="A47" s="157" t="s">
        <v>99</v>
      </c>
      <c r="B47" s="172"/>
      <c r="C47" s="172"/>
      <c r="D47" s="172"/>
      <c r="E47" s="172"/>
      <c r="F47" s="172"/>
      <c r="G47" s="172"/>
      <c r="H47" s="172"/>
      <c r="I47" s="172"/>
      <c r="J47" s="172"/>
      <c r="K47" s="172"/>
      <c r="L47" s="172"/>
      <c r="M47" s="172"/>
      <c r="N47" s="112"/>
      <c r="O47" s="112"/>
      <c r="P47" s="112"/>
      <c r="Q47" s="112"/>
      <c r="R47" s="112"/>
      <c r="S47" s="112"/>
      <c r="T47" s="112"/>
      <c r="U47" s="112"/>
      <c r="V47" s="112"/>
      <c r="W47" s="112"/>
    </row>
    <row r="48" spans="1:23">
      <c r="A48" s="85" t="s">
        <v>20</v>
      </c>
      <c r="B48" s="85" t="s">
        <v>77</v>
      </c>
      <c r="C48" s="85" t="s">
        <v>50</v>
      </c>
      <c r="D48" s="85" t="s">
        <v>95</v>
      </c>
      <c r="E48" s="84"/>
      <c r="F48" s="97">
        <v>41456</v>
      </c>
      <c r="G48" s="97">
        <v>41487</v>
      </c>
      <c r="H48" s="97">
        <v>41518</v>
      </c>
      <c r="I48" s="97">
        <v>41548</v>
      </c>
      <c r="J48" s="97">
        <v>41579</v>
      </c>
      <c r="K48" s="97">
        <v>41609</v>
      </c>
      <c r="L48" s="97">
        <v>41640</v>
      </c>
      <c r="M48" s="97">
        <v>41671</v>
      </c>
      <c r="N48" s="97">
        <v>41699</v>
      </c>
      <c r="O48" s="97">
        <v>41730</v>
      </c>
      <c r="P48" s="97">
        <v>41760</v>
      </c>
      <c r="Q48" s="97">
        <v>41791</v>
      </c>
      <c r="R48" s="98"/>
      <c r="S48" s="84"/>
      <c r="T48" s="84"/>
      <c r="U48" s="84"/>
      <c r="V48" s="84"/>
      <c r="W48" s="84"/>
    </row>
    <row r="49" spans="1:23">
      <c r="A49" s="85"/>
      <c r="B49" s="85"/>
      <c r="C49" s="85"/>
      <c r="D49" s="84"/>
      <c r="E49" s="84"/>
      <c r="F49" s="98"/>
      <c r="G49" s="98"/>
      <c r="H49" s="98"/>
      <c r="I49" s="98"/>
      <c r="J49" s="98"/>
      <c r="K49" s="98"/>
      <c r="L49" s="98"/>
      <c r="M49" s="98"/>
      <c r="N49" s="98"/>
      <c r="O49" s="98"/>
      <c r="P49" s="98"/>
      <c r="Q49" s="98"/>
      <c r="R49" s="100" t="s">
        <v>79</v>
      </c>
      <c r="S49" s="84"/>
      <c r="T49" s="84"/>
      <c r="U49" s="84"/>
      <c r="V49" s="84"/>
      <c r="W49" s="84"/>
    </row>
    <row r="50" spans="1:23">
      <c r="A50" s="80" t="s">
        <v>100</v>
      </c>
      <c r="B50" s="80" t="s">
        <v>49</v>
      </c>
      <c r="C50" s="80" t="s">
        <v>51</v>
      </c>
      <c r="D50" s="80" t="s">
        <v>52</v>
      </c>
      <c r="E50" s="79"/>
      <c r="F50" s="19">
        <f>SUMIFS('Data Repository Table'!$J:$J,'Data Repository Table'!$A:$A,"Financial Actual",'Data Repository Table'!$A:$A,"*",'Data Repository Table'!$B:$B,$B50,'Data Repository Table'!$G:$G,$C50,'Data Repository Table'!$H:$H,$D50,'Data Repository Table'!$D:$D,F$48)</f>
        <v>4752382.6895514736</v>
      </c>
      <c r="G50" s="19">
        <f>SUMIFS('Data Repository Table'!$J:$J,'Data Repository Table'!$A:$A,"Financial Actual",'Data Repository Table'!$A:$A,"*",'Data Repository Table'!$B:$B,$B50,'Data Repository Table'!$G:$G,$C50,'Data Repository Table'!$H:$H,$D50,'Data Repository Table'!$D:$D,G$48)</f>
        <v>5167035.0438473243</v>
      </c>
      <c r="H50" s="19">
        <f>SUMIFS('Data Repository Table'!$J:$J,'Data Repository Table'!$A:$A,"Financial Actual",'Data Repository Table'!$A:$A,"*",'Data Repository Table'!$B:$B,$B50,'Data Repository Table'!$G:$G,$C50,'Data Repository Table'!$H:$H,$D50,'Data Repository Table'!$D:$D,H$48)</f>
        <v>5477119.2220016234</v>
      </c>
      <c r="I50" s="19">
        <f>SUMIFS('Data Repository Table'!$J:$J,'Data Repository Table'!$A:$A,"Financial Actual",'Data Repository Table'!$A:$A,"*",'Data Repository Table'!$B:$B,$B50,'Data Repository Table'!$G:$G,$C50,'Data Repository Table'!$H:$H,$D50,'Data Repository Table'!$D:$D,I$48)</f>
        <v>6217372.1257881755</v>
      </c>
      <c r="J50" s="19">
        <f>SUMIFS('Data Repository Table'!$J:$J,'Data Repository Table'!$A:$A,"Financial Actual",'Data Repository Table'!$A:$A,"*",'Data Repository Table'!$B:$B,$B50,'Data Repository Table'!$G:$G,$C50,'Data Repository Table'!$H:$H,$D50,'Data Repository Table'!$D:$D,J$48)</f>
        <v>6351549.5562056992</v>
      </c>
      <c r="K50" s="19">
        <f>SUMIFS('Data Repository Table'!$J:$J,'Data Repository Table'!$A:$A,"Financial Actual",'Data Repository Table'!$A:$A,"*",'Data Repository Table'!$B:$B,$B50,'Data Repository Table'!$G:$G,$C50,'Data Repository Table'!$H:$H,$D50,'Data Repository Table'!$D:$D,K$48)</f>
        <v>5473893.9778650012</v>
      </c>
      <c r="L50" s="19">
        <f>SUMIFS('Data Repository Table'!$J:$J,'Data Repository Table'!$A:$A,"Financial Actual",'Data Repository Table'!$A:$A,"*",'Data Repository Table'!$B:$B,$B50,'Data Repository Table'!$G:$G,$C50,'Data Repository Table'!$H:$H,$D50,'Data Repository Table'!$D:$D,L$48)</f>
        <v>7073236.3159125</v>
      </c>
      <c r="M50" s="19">
        <f>SUMIFS('Data Repository Table'!$J:$J,'Data Repository Table'!$A:$A,"Financial Actual",'Data Repository Table'!$A:$A,"*",'Data Repository Table'!$B:$B,$B50,'Data Repository Table'!$G:$G,$C50,'Data Repository Table'!$H:$H,$D50,'Data Repository Table'!$D:$D,M$48)</f>
        <v>7645099.2339562494</v>
      </c>
      <c r="N50" s="19">
        <f>SUMIFS('Data Repository Table'!$J:$J,'Data Repository Table'!$A:$A,"Financial Actual",'Data Repository Table'!$A:$A,"*",'Data Repository Table'!$B:$B,$B50,'Data Repository Table'!$G:$G,$C50,'Data Repository Table'!$H:$H,$D50,'Data Repository Table'!$D:$D,N$48)</f>
        <v>7576081.9643531246</v>
      </c>
      <c r="O50" s="19">
        <f>SUMIFS('Data Repository Table'!$J:$J,'Data Repository Table'!$A:$A,"Financial Actual",'Data Repository Table'!$A:$A,"*",'Data Repository Table'!$B:$B,$B50,'Data Repository Table'!$G:$G,$C50,'Data Repository Table'!$H:$H,$D50,'Data Repository Table'!$D:$D,O$48)</f>
        <v>7870566.9194312505</v>
      </c>
      <c r="P50" s="19">
        <f>SUMIFS('Data Repository Table'!$J:$J,'Data Repository Table'!$A:$A,"Financial Actual",'Data Repository Table'!$A:$A,"*",'Data Repository Table'!$B:$B,$B50,'Data Repository Table'!$G:$G,$C50,'Data Repository Table'!$H:$H,$D50,'Data Repository Table'!$D:$D,P$48)</f>
        <v>9096355.030431252</v>
      </c>
      <c r="Q50" s="19">
        <f>SUMIFS('Data Repository Table'!$J:$J,'Data Repository Table'!$A:$A,"Financial Actual",'Data Repository Table'!$A:$A,"*",'Data Repository Table'!$B:$B,$B50,'Data Repository Table'!$G:$G,$C50,'Data Repository Table'!$H:$H,$D50,'Data Repository Table'!$D:$D,Q$48)</f>
        <v>5712658.1783212498</v>
      </c>
      <c r="R50" s="19">
        <f>SUM(F50:Q50)</f>
        <v>78413350.257664919</v>
      </c>
      <c r="S50" s="79"/>
      <c r="T50" s="79"/>
      <c r="U50" s="79"/>
      <c r="V50" s="79"/>
      <c r="W50" s="79"/>
    </row>
    <row r="51" spans="1:23">
      <c r="A51" s="80" t="s">
        <v>100</v>
      </c>
      <c r="B51" s="80" t="s">
        <v>49</v>
      </c>
      <c r="C51" s="80" t="s">
        <v>53</v>
      </c>
      <c r="D51" s="80" t="s">
        <v>54</v>
      </c>
      <c r="E51" s="79"/>
      <c r="F51" s="19">
        <f>SUMIFS('Data Repository Table'!$J:$J,'Data Repository Table'!$A:$A,"Financial Actual",'Data Repository Table'!$A:$A,"*",'Data Repository Table'!$B:$B,$B51,'Data Repository Table'!$G:$G,$C51,'Data Repository Table'!$H:$H,$D51,'Data Repository Table'!$D:$D,F$48)</f>
        <v>2439061.3979192991</v>
      </c>
      <c r="G51" s="19">
        <f>SUMIFS('Data Repository Table'!$J:$J,'Data Repository Table'!$A:$A,"Financial Actual",'Data Repository Table'!$A:$A,"*",'Data Repository Table'!$B:$B,$B51,'Data Repository Table'!$G:$G,$C51,'Data Repository Table'!$H:$H,$D51,'Data Repository Table'!$D:$D,G$48)</f>
        <v>2621863.5100085996</v>
      </c>
      <c r="H51" s="19">
        <f>SUMIFS('Data Repository Table'!$J:$J,'Data Repository Table'!$A:$A,"Financial Actual",'Data Repository Table'!$A:$A,"*",'Data Repository Table'!$B:$B,$B51,'Data Repository Table'!$G:$G,$C51,'Data Repository Table'!$H:$H,$D51,'Data Repository Table'!$D:$D,H$48)</f>
        <v>2806168.0509719998</v>
      </c>
      <c r="I51" s="19">
        <f>SUMIFS('Data Repository Table'!$J:$J,'Data Repository Table'!$A:$A,"Financial Actual",'Data Repository Table'!$A:$A,"*",'Data Repository Table'!$B:$B,$B51,'Data Repository Table'!$G:$G,$C51,'Data Repository Table'!$H:$H,$D51,'Data Repository Table'!$D:$D,I$48)</f>
        <v>3163209.5663784007</v>
      </c>
      <c r="J51" s="19">
        <f>SUMIFS('Data Repository Table'!$J:$J,'Data Repository Table'!$A:$A,"Financial Actual",'Data Repository Table'!$A:$A,"*",'Data Repository Table'!$B:$B,$B51,'Data Repository Table'!$G:$G,$C51,'Data Repository Table'!$H:$H,$D51,'Data Repository Table'!$D:$D,J$48)</f>
        <v>3218501.5770913498</v>
      </c>
      <c r="K51" s="19">
        <f>SUMIFS('Data Repository Table'!$J:$J,'Data Repository Table'!$A:$A,"Financial Actual",'Data Repository Table'!$A:$A,"*",'Data Repository Table'!$B:$B,$B51,'Data Repository Table'!$G:$G,$C51,'Data Repository Table'!$H:$H,$D51,'Data Repository Table'!$D:$D,K$48)</f>
        <v>2788369.1117025004</v>
      </c>
      <c r="L51" s="19">
        <f>SUMIFS('Data Repository Table'!$J:$J,'Data Repository Table'!$A:$A,"Financial Actual",'Data Repository Table'!$A:$A,"*",'Data Repository Table'!$B:$B,$B51,'Data Repository Table'!$G:$G,$C51,'Data Repository Table'!$H:$H,$D51,'Data Repository Table'!$D:$D,L$48)</f>
        <v>3593667.2656375002</v>
      </c>
      <c r="M51" s="19">
        <f>SUMIFS('Data Repository Table'!$J:$J,'Data Repository Table'!$A:$A,"Financial Actual",'Data Repository Table'!$A:$A,"*",'Data Repository Table'!$B:$B,$B51,'Data Repository Table'!$G:$G,$C51,'Data Repository Table'!$H:$H,$D51,'Data Repository Table'!$D:$D,M$48)</f>
        <v>3722191.4510812499</v>
      </c>
      <c r="N51" s="19">
        <f>SUMIFS('Data Repository Table'!$J:$J,'Data Repository Table'!$A:$A,"Financial Actual",'Data Repository Table'!$A:$A,"*",'Data Repository Table'!$B:$B,$B51,'Data Repository Table'!$G:$G,$C51,'Data Repository Table'!$H:$H,$D51,'Data Repository Table'!$D:$D,N$48)</f>
        <v>3871145.1659843749</v>
      </c>
      <c r="O51" s="19">
        <f>SUMIFS('Data Repository Table'!$J:$J,'Data Repository Table'!$A:$A,"Financial Actual",'Data Repository Table'!$A:$A,"*",'Data Repository Table'!$B:$B,$B51,'Data Repository Table'!$G:$G,$C51,'Data Repository Table'!$H:$H,$D51,'Data Repository Table'!$D:$D,O$48)</f>
        <v>3465642.2342250003</v>
      </c>
      <c r="P51" s="19">
        <f>SUMIFS('Data Repository Table'!$J:$J,'Data Repository Table'!$A:$A,"Financial Actual",'Data Repository Table'!$A:$A,"*",'Data Repository Table'!$B:$B,$B51,'Data Repository Table'!$G:$G,$C51,'Data Repository Table'!$H:$H,$D51,'Data Repository Table'!$D:$D,P$48)</f>
        <v>4094860.7397625004</v>
      </c>
      <c r="Q51" s="19">
        <f>SUMIFS('Data Repository Table'!$J:$J,'Data Repository Table'!$A:$A,"Financial Actual",'Data Repository Table'!$A:$A,"*",'Data Repository Table'!$B:$B,$B51,'Data Repository Table'!$G:$G,$C51,'Data Repository Table'!$H:$H,$D51,'Data Repository Table'!$D:$D,Q$48)</f>
        <v>2932911.3268075003</v>
      </c>
      <c r="R51" s="19">
        <f t="shared" ref="R51:R57" si="6">SUM(F51:Q51)</f>
        <v>38717591.397570275</v>
      </c>
      <c r="S51" s="79"/>
      <c r="T51" s="135"/>
      <c r="U51" s="79"/>
      <c r="V51" s="79"/>
      <c r="W51" s="79"/>
    </row>
    <row r="52" spans="1:23">
      <c r="A52" s="80" t="s">
        <v>100</v>
      </c>
      <c r="B52" s="80" t="s">
        <v>49</v>
      </c>
      <c r="C52" s="80" t="s">
        <v>53</v>
      </c>
      <c r="D52" s="80" t="s">
        <v>55</v>
      </c>
      <c r="E52" s="79"/>
      <c r="F52" s="19">
        <f>SUMIFS('Data Repository Table'!$J:$J,'Data Repository Table'!$A:$A,"Financial Actual",'Data Repository Table'!$A:$A,"*",'Data Repository Table'!$B:$B,$B52,'Data Repository Table'!$G:$G,$C52,'Data Repository Table'!$H:$H,$D52,'Data Repository Table'!$D:$D,F$48)</f>
        <v>2300028.0101369992</v>
      </c>
      <c r="G52" s="19">
        <f>SUMIFS('Data Repository Table'!$J:$J,'Data Repository Table'!$A:$A,"Financial Actual",'Data Repository Table'!$A:$A,"*",'Data Repository Table'!$B:$B,$B52,'Data Repository Table'!$G:$G,$C52,'Data Repository Table'!$H:$H,$D52,'Data Repository Table'!$D:$D,G$48)</f>
        <v>2505939.5584575003</v>
      </c>
      <c r="H52" s="19">
        <f>SUMIFS('Data Repository Table'!$J:$J,'Data Repository Table'!$A:$A,"Financial Actual",'Data Repository Table'!$A:$A,"*",'Data Repository Table'!$B:$B,$B52,'Data Repository Table'!$G:$G,$C52,'Data Repository Table'!$H:$H,$D52,'Data Repository Table'!$D:$D,H$48)</f>
        <v>2627415.3951704986</v>
      </c>
      <c r="I52" s="19">
        <f>SUMIFS('Data Repository Table'!$J:$J,'Data Repository Table'!$A:$A,"Financial Actual",'Data Repository Table'!$A:$A,"*",'Data Repository Table'!$B:$B,$B52,'Data Repository Table'!$G:$G,$C52,'Data Repository Table'!$H:$H,$D52,'Data Repository Table'!$D:$D,I$48)</f>
        <v>2900613.3153855</v>
      </c>
      <c r="J52" s="19">
        <f>SUMIFS('Data Repository Table'!$J:$J,'Data Repository Table'!$A:$A,"Financial Actual",'Data Repository Table'!$A:$A,"*",'Data Repository Table'!$B:$B,$B52,'Data Repository Table'!$G:$G,$C52,'Data Repository Table'!$H:$H,$D52,'Data Repository Table'!$D:$D,J$48)</f>
        <v>2940556.1633002497</v>
      </c>
      <c r="K52" s="19">
        <f>SUMIFS('Data Repository Table'!$J:$J,'Data Repository Table'!$A:$A,"Financial Actual",'Data Repository Table'!$A:$A,"*",'Data Repository Table'!$B:$B,$B52,'Data Repository Table'!$G:$G,$C52,'Data Repository Table'!$H:$H,$D52,'Data Repository Table'!$D:$D,K$48)</f>
        <v>2582565.0096375002</v>
      </c>
      <c r="L52" s="19">
        <f>SUMIFS('Data Repository Table'!$J:$J,'Data Repository Table'!$A:$A,"Financial Actual",'Data Repository Table'!$A:$A,"*",'Data Repository Table'!$B:$B,$B52,'Data Repository Table'!$G:$G,$C52,'Data Repository Table'!$H:$H,$D52,'Data Repository Table'!$D:$D,L$48)</f>
        <v>3446732.8680624999</v>
      </c>
      <c r="M52" s="19">
        <f>SUMIFS('Data Repository Table'!$J:$J,'Data Repository Table'!$A:$A,"Financial Actual",'Data Repository Table'!$A:$A,"*",'Data Repository Table'!$B:$B,$B52,'Data Repository Table'!$G:$G,$C52,'Data Repository Table'!$H:$H,$D52,'Data Repository Table'!$D:$D,M$48)</f>
        <v>3483983.4045937499</v>
      </c>
      <c r="N52" s="19">
        <f>SUMIFS('Data Repository Table'!$J:$J,'Data Repository Table'!$A:$A,"Financial Actual",'Data Repository Table'!$A:$A,"*",'Data Repository Table'!$B:$B,$B52,'Data Repository Table'!$G:$G,$C52,'Data Repository Table'!$H:$H,$D52,'Data Repository Table'!$D:$D,N$48)</f>
        <v>3640816.4610781251</v>
      </c>
      <c r="O52" s="19">
        <f>SUMIFS('Data Repository Table'!$J:$J,'Data Repository Table'!$A:$A,"Financial Actual",'Data Repository Table'!$A:$A,"*",'Data Repository Table'!$B:$B,$B52,'Data Repository Table'!$G:$G,$C52,'Data Repository Table'!$H:$H,$D52,'Data Repository Table'!$D:$D,O$48)</f>
        <v>3250872.5897500003</v>
      </c>
      <c r="P52" s="19">
        <f>SUMIFS('Data Repository Table'!$J:$J,'Data Repository Table'!$A:$A,"Financial Actual",'Data Repository Table'!$A:$A,"*",'Data Repository Table'!$B:$B,$B52,'Data Repository Table'!$G:$G,$C52,'Data Repository Table'!$H:$H,$D52,'Data Repository Table'!$D:$D,P$48)</f>
        <v>3812121.7015625001</v>
      </c>
      <c r="Q52" s="19">
        <f>SUMIFS('Data Repository Table'!$J:$J,'Data Repository Table'!$A:$A,"Financial Actual",'Data Repository Table'!$A:$A,"*",'Data Repository Table'!$B:$B,$B52,'Data Repository Table'!$G:$G,$C52,'Data Repository Table'!$H:$H,$D52,'Data Repository Table'!$D:$D,Q$48)</f>
        <v>2923183.2132374998</v>
      </c>
      <c r="R52" s="19">
        <f t="shared" si="6"/>
        <v>36414827.690372624</v>
      </c>
      <c r="S52" s="79"/>
      <c r="T52" s="79"/>
      <c r="U52" s="79"/>
      <c r="V52" s="79"/>
      <c r="W52" s="79"/>
    </row>
    <row r="53" spans="1:23">
      <c r="A53" s="80" t="s">
        <v>100</v>
      </c>
      <c r="B53" s="80" t="s">
        <v>49</v>
      </c>
      <c r="C53" s="80" t="s">
        <v>56</v>
      </c>
      <c r="D53" s="80" t="s">
        <v>57</v>
      </c>
      <c r="E53" s="79"/>
      <c r="F53" s="19">
        <f>SUMIFS('Data Repository Table'!$J:$J,'Data Repository Table'!$A:$A,"Financial Actual",'Data Repository Table'!$A:$A,"*",'Data Repository Table'!$B:$B,$B53,'Data Repository Table'!$G:$G,$C53,'Data Repository Table'!$H:$H,$D53,'Data Repository Table'!$D:$D,F$48)</f>
        <v>2073604.724326327</v>
      </c>
      <c r="G53" s="19">
        <f>SUMIFS('Data Repository Table'!$J:$J,'Data Repository Table'!$A:$A,"Financial Actual",'Data Repository Table'!$A:$A,"*",'Data Repository Table'!$B:$B,$B53,'Data Repository Table'!$G:$G,$C53,'Data Repository Table'!$H:$H,$D53,'Data Repository Table'!$D:$D,G$48)</f>
        <v>2269539.7804914797</v>
      </c>
      <c r="H53" s="19">
        <f>SUMIFS('Data Repository Table'!$J:$J,'Data Repository Table'!$A:$A,"Financial Actual",'Data Repository Table'!$A:$A,"*",'Data Repository Table'!$B:$B,$B53,'Data Repository Table'!$G:$G,$C53,'Data Repository Table'!$H:$H,$D53,'Data Repository Table'!$D:$D,H$48)</f>
        <v>2374998.790312151</v>
      </c>
      <c r="I53" s="19">
        <f>SUMIFS('Data Repository Table'!$J:$J,'Data Repository Table'!$A:$A,"Financial Actual",'Data Repository Table'!$A:$A,"*",'Data Repository Table'!$B:$B,$B53,'Data Repository Table'!$G:$G,$C53,'Data Repository Table'!$H:$H,$D53,'Data Repository Table'!$D:$D,I$48)</f>
        <v>2645968.110327912</v>
      </c>
      <c r="J53" s="19">
        <f>SUMIFS('Data Repository Table'!$J:$J,'Data Repository Table'!$A:$A,"Financial Actual",'Data Repository Table'!$A:$A,"*",'Data Repository Table'!$B:$B,$B53,'Data Repository Table'!$G:$G,$C53,'Data Repository Table'!$H:$H,$D53,'Data Repository Table'!$D:$D,J$48)</f>
        <v>2691801.6955241356</v>
      </c>
      <c r="K53" s="19">
        <f>SUMIFS('Data Repository Table'!$J:$J,'Data Repository Table'!$A:$A,"Financial Actual",'Data Repository Table'!$A:$A,"*",'Data Repository Table'!$B:$B,$B53,'Data Repository Table'!$G:$G,$C53,'Data Repository Table'!$H:$H,$D53,'Data Repository Table'!$D:$D,K$48)</f>
        <v>2348808.3419548003</v>
      </c>
      <c r="L53" s="19">
        <f>SUMIFS('Data Repository Table'!$J:$J,'Data Repository Table'!$A:$A,"Financial Actual",'Data Repository Table'!$A:$A,"*",'Data Repository Table'!$B:$B,$B53,'Data Repository Table'!$G:$G,$C53,'Data Repository Table'!$H:$H,$D53,'Data Repository Table'!$D:$D,L$48)</f>
        <v>2879996.1652659997</v>
      </c>
      <c r="M53" s="19">
        <f>SUMIFS('Data Repository Table'!$J:$J,'Data Repository Table'!$A:$A,"Financial Actual",'Data Repository Table'!$A:$A,"*",'Data Repository Table'!$B:$B,$B53,'Data Repository Table'!$G:$G,$C53,'Data Repository Table'!$H:$H,$D53,'Data Repository Table'!$D:$D,M$48)</f>
        <v>2972957.9397390001</v>
      </c>
      <c r="N53" s="19">
        <f>SUMIFS('Data Repository Table'!$J:$J,'Data Repository Table'!$A:$A,"Financial Actual",'Data Repository Table'!$A:$A,"*",'Data Repository Table'!$B:$B,$B53,'Data Repository Table'!$G:$G,$C53,'Data Repository Table'!$H:$H,$D53,'Data Repository Table'!$D:$D,N$48)</f>
        <v>3094867.6019314998</v>
      </c>
      <c r="O53" s="19">
        <f>SUMIFS('Data Repository Table'!$J:$J,'Data Repository Table'!$A:$A,"Financial Actual",'Data Repository Table'!$A:$A,"*",'Data Repository Table'!$B:$B,$B53,'Data Repository Table'!$G:$G,$C53,'Data Repository Table'!$H:$H,$D53,'Data Repository Table'!$D:$D,O$48)</f>
        <v>2768358.2978389999</v>
      </c>
      <c r="P53" s="19">
        <f>SUMIFS('Data Repository Table'!$J:$J,'Data Repository Table'!$A:$A,"Financial Actual",'Data Repository Table'!$A:$A,"*",'Data Repository Table'!$B:$B,$B53,'Data Repository Table'!$G:$G,$C53,'Data Repository Table'!$H:$H,$D53,'Data Repository Table'!$D:$D,P$48)</f>
        <v>3268026.2100749998</v>
      </c>
      <c r="Q53" s="19">
        <f>SUMIFS('Data Repository Table'!$J:$J,'Data Repository Table'!$A:$A,"Financial Actual",'Data Repository Table'!$A:$A,"*",'Data Repository Table'!$B:$B,$B53,'Data Repository Table'!$G:$G,$C53,'Data Repository Table'!$H:$H,$D53,'Data Repository Table'!$D:$D,Q$48)</f>
        <v>2363869.6207261998</v>
      </c>
      <c r="R53" s="19">
        <f t="shared" si="6"/>
        <v>31752797.278513506</v>
      </c>
      <c r="S53" s="79"/>
      <c r="T53" s="79"/>
      <c r="U53" s="79"/>
      <c r="V53" s="79"/>
      <c r="W53" s="79"/>
    </row>
    <row r="54" spans="1:23">
      <c r="A54" s="80" t="s">
        <v>100</v>
      </c>
      <c r="B54" s="80" t="s">
        <v>49</v>
      </c>
      <c r="C54" s="80" t="s">
        <v>56</v>
      </c>
      <c r="D54" s="80" t="s">
        <v>58</v>
      </c>
      <c r="E54" s="79"/>
      <c r="F54" s="19">
        <f>SUMIFS('Data Repository Table'!$J:$J,'Data Repository Table'!$A:$A,"Financial Actual",'Data Repository Table'!$A:$A,"*",'Data Repository Table'!$B:$B,$B54,'Data Repository Table'!$G:$G,$C54,'Data Repository Table'!$H:$H,$D54,'Data Repository Table'!$D:$D,F$48)</f>
        <v>1347738.8706587995</v>
      </c>
      <c r="G54" s="19">
        <f>SUMIFS('Data Repository Table'!$J:$J,'Data Repository Table'!$A:$A,"Financial Actual",'Data Repository Table'!$A:$A,"*",'Data Repository Table'!$B:$B,$B54,'Data Repository Table'!$G:$G,$C54,'Data Repository Table'!$H:$H,$D54,'Data Repository Table'!$D:$D,G$48)</f>
        <v>1561170.3574350001</v>
      </c>
      <c r="H54" s="19">
        <f>SUMIFS('Data Repository Table'!$J:$J,'Data Repository Table'!$A:$A,"Financial Actual",'Data Repository Table'!$A:$A,"*",'Data Repository Table'!$B:$B,$B54,'Data Repository Table'!$G:$G,$C54,'Data Repository Table'!$H:$H,$D54,'Data Repository Table'!$D:$D,H$48)</f>
        <v>1574874.1415601994</v>
      </c>
      <c r="I54" s="19">
        <f>SUMIFS('Data Repository Table'!$J:$J,'Data Repository Table'!$A:$A,"Financial Actual",'Data Repository Table'!$A:$A,"*",'Data Repository Table'!$B:$B,$B54,'Data Repository Table'!$G:$G,$C54,'Data Repository Table'!$H:$H,$D54,'Data Repository Table'!$D:$D,I$48)</f>
        <v>1880373.5227742002</v>
      </c>
      <c r="J54" s="19">
        <f>SUMIFS('Data Repository Table'!$J:$J,'Data Repository Table'!$A:$A,"Financial Actual",'Data Repository Table'!$A:$A,"*",'Data Repository Table'!$B:$B,$B54,'Data Repository Table'!$G:$G,$C54,'Data Repository Table'!$H:$H,$D54,'Data Repository Table'!$D:$D,J$48)</f>
        <v>1968683.2157081</v>
      </c>
      <c r="K54" s="19">
        <f>SUMIFS('Data Repository Table'!$J:$J,'Data Repository Table'!$A:$A,"Financial Actual",'Data Repository Table'!$A:$A,"*",'Data Repository Table'!$B:$B,$B54,'Data Repository Table'!$G:$G,$C54,'Data Repository Table'!$H:$H,$D54,'Data Repository Table'!$D:$D,K$48)</f>
        <v>1158623.1401823002</v>
      </c>
      <c r="L54" s="19">
        <f>SUMIFS('Data Repository Table'!$J:$J,'Data Repository Table'!$A:$A,"Financial Actual",'Data Repository Table'!$A:$A,"*",'Data Repository Table'!$B:$B,$B54,'Data Repository Table'!$G:$G,$C54,'Data Repository Table'!$H:$H,$D54,'Data Repository Table'!$D:$D,L$48)</f>
        <v>1176136.1610068001</v>
      </c>
      <c r="M54" s="19">
        <f>SUMIFS('Data Repository Table'!$J:$J,'Data Repository Table'!$A:$A,"Financial Actual",'Data Repository Table'!$A:$A,"*",'Data Repository Table'!$B:$B,$B54,'Data Repository Table'!$G:$G,$C54,'Data Repository Table'!$H:$H,$D54,'Data Repository Table'!$D:$D,M$48)</f>
        <v>1239117.5758722001</v>
      </c>
      <c r="N54" s="19">
        <f>SUMIFS('Data Repository Table'!$J:$J,'Data Repository Table'!$A:$A,"Financial Actual",'Data Repository Table'!$A:$A,"*",'Data Repository Table'!$B:$B,$B54,'Data Repository Table'!$G:$G,$C54,'Data Repository Table'!$H:$H,$D54,'Data Repository Table'!$D:$D,N$48)</f>
        <v>1215602.9551357001</v>
      </c>
      <c r="O54" s="19">
        <f>SUMIFS('Data Repository Table'!$J:$J,'Data Repository Table'!$A:$A,"Financial Actual",'Data Repository Table'!$A:$A,"*",'Data Repository Table'!$B:$B,$B54,'Data Repository Table'!$G:$G,$C54,'Data Repository Table'!$H:$H,$D54,'Data Repository Table'!$D:$D,O$48)</f>
        <v>1190750.2535102002</v>
      </c>
      <c r="P54" s="19">
        <f>SUMIFS('Data Repository Table'!$J:$J,'Data Repository Table'!$A:$A,"Financial Actual",'Data Repository Table'!$A:$A,"*",'Data Repository Table'!$B:$B,$B54,'Data Repository Table'!$G:$G,$C54,'Data Repository Table'!$H:$H,$D54,'Data Repository Table'!$D:$D,P$48)</f>
        <v>1381387.0449670001</v>
      </c>
      <c r="Q54" s="19">
        <f>SUMIFS('Data Repository Table'!$J:$J,'Data Repository Table'!$A:$A,"Financial Actual",'Data Repository Table'!$A:$A,"*",'Data Repository Table'!$B:$B,$B54,'Data Repository Table'!$G:$G,$C54,'Data Repository Table'!$H:$H,$D54,'Data Repository Table'!$D:$D,Q$48)</f>
        <v>1040665.7581107001</v>
      </c>
      <c r="R54" s="19">
        <f t="shared" si="6"/>
        <v>16735122.996921198</v>
      </c>
      <c r="S54" s="79"/>
      <c r="T54" s="79"/>
      <c r="U54" s="79"/>
      <c r="V54" s="79"/>
      <c r="W54" s="79"/>
    </row>
    <row r="55" spans="1:23">
      <c r="A55" s="80" t="s">
        <v>100</v>
      </c>
      <c r="B55" s="80" t="s">
        <v>49</v>
      </c>
      <c r="C55" s="80" t="s">
        <v>56</v>
      </c>
      <c r="D55" s="80" t="s">
        <v>59</v>
      </c>
      <c r="E55" s="79"/>
      <c r="F55" s="19">
        <f>SUMIFS('Data Repository Table'!$J:$J,'Data Repository Table'!$A:$A,"Financial Actual",'Data Repository Table'!$A:$A,"*",'Data Repository Table'!$B:$B,$B55,'Data Repository Table'!$G:$G,$C55,'Data Repository Table'!$H:$H,$D55,'Data Repository Table'!$D:$D,F$48)</f>
        <v>1800236.6472906992</v>
      </c>
      <c r="G55" s="19">
        <f>SUMIFS('Data Repository Table'!$J:$J,'Data Repository Table'!$A:$A,"Financial Actual",'Data Repository Table'!$A:$A,"*",'Data Repository Table'!$B:$B,$B55,'Data Repository Table'!$G:$G,$C55,'Data Repository Table'!$H:$H,$D55,'Data Repository Table'!$D:$D,G$48)</f>
        <v>1959718.9384044998</v>
      </c>
      <c r="H55" s="19">
        <f>SUMIFS('Data Repository Table'!$J:$J,'Data Repository Table'!$A:$A,"Financial Actual",'Data Repository Table'!$A:$A,"*",'Data Repository Table'!$B:$B,$B55,'Data Repository Table'!$G:$G,$C55,'Data Repository Table'!$H:$H,$D55,'Data Repository Table'!$D:$D,H$48)</f>
        <v>2069515.5841112991</v>
      </c>
      <c r="I55" s="19">
        <f>SUMIFS('Data Repository Table'!$J:$J,'Data Repository Table'!$A:$A,"Financial Actual",'Data Repository Table'!$A:$A,"*",'Data Repository Table'!$B:$B,$B55,'Data Repository Table'!$G:$G,$C55,'Data Repository Table'!$H:$H,$D55,'Data Repository Table'!$D:$D,I$48)</f>
        <v>2330999.3359503001</v>
      </c>
      <c r="J55" s="19">
        <f>SUMIFS('Data Repository Table'!$J:$J,'Data Repository Table'!$A:$A,"Financial Actual",'Data Repository Table'!$A:$A,"*",'Data Repository Table'!$B:$B,$B55,'Data Repository Table'!$G:$G,$C55,'Data Repository Table'!$H:$H,$D55,'Data Repository Table'!$D:$D,J$48)</f>
        <v>2376535.9434183999</v>
      </c>
      <c r="K55" s="19">
        <f>SUMIFS('Data Repository Table'!$J:$J,'Data Repository Table'!$A:$A,"Financial Actual",'Data Repository Table'!$A:$A,"*",'Data Repository Table'!$B:$B,$B55,'Data Repository Table'!$G:$G,$C55,'Data Repository Table'!$H:$H,$D55,'Data Repository Table'!$D:$D,K$48)</f>
        <v>1447049.2500542002</v>
      </c>
      <c r="L55" s="19">
        <f>SUMIFS('Data Repository Table'!$J:$J,'Data Repository Table'!$A:$A,"Financial Actual",'Data Repository Table'!$A:$A,"*",'Data Repository Table'!$B:$B,$B55,'Data Repository Table'!$G:$G,$C55,'Data Repository Table'!$H:$H,$D55,'Data Repository Table'!$D:$D,L$48)</f>
        <v>1483562.2037511999</v>
      </c>
      <c r="M55" s="19">
        <f>SUMIFS('Data Repository Table'!$J:$J,'Data Repository Table'!$A:$A,"Financial Actual",'Data Repository Table'!$A:$A,"*",'Data Repository Table'!$B:$B,$B55,'Data Repository Table'!$G:$G,$C55,'Data Repository Table'!$H:$H,$D55,'Data Repository Table'!$D:$D,M$48)</f>
        <v>1516247.7055998</v>
      </c>
      <c r="N55" s="19">
        <f>SUMIFS('Data Repository Table'!$J:$J,'Data Repository Table'!$A:$A,"Financial Actual",'Data Repository Table'!$A:$A,"*",'Data Repository Table'!$B:$B,$B55,'Data Repository Table'!$G:$G,$C55,'Data Repository Table'!$H:$H,$D55,'Data Repository Table'!$D:$D,N$48)</f>
        <v>1567231.2198758</v>
      </c>
      <c r="O55" s="19">
        <f>SUMIFS('Data Repository Table'!$J:$J,'Data Repository Table'!$A:$A,"Financial Actual",'Data Repository Table'!$A:$A,"*",'Data Repository Table'!$B:$B,$B55,'Data Repository Table'!$G:$G,$C55,'Data Repository Table'!$H:$H,$D55,'Data Repository Table'!$D:$D,O$48)</f>
        <v>1421177.7427773001</v>
      </c>
      <c r="P55" s="19">
        <f>SUMIFS('Data Repository Table'!$J:$J,'Data Repository Table'!$A:$A,"Financial Actual",'Data Repository Table'!$A:$A,"*",'Data Repository Table'!$B:$B,$B55,'Data Repository Table'!$G:$G,$C55,'Data Repository Table'!$H:$H,$D55,'Data Repository Table'!$D:$D,P$48)</f>
        <v>1665801.7318074999</v>
      </c>
      <c r="Q55" s="19">
        <f>SUMIFS('Data Repository Table'!$J:$J,'Data Repository Table'!$A:$A,"Financial Actual",'Data Repository Table'!$A:$A,"*",'Data Repository Table'!$B:$B,$B55,'Data Repository Table'!$G:$G,$C55,'Data Repository Table'!$H:$H,$D55,'Data Repository Table'!$D:$D,Q$48)</f>
        <v>1452590.2533372999</v>
      </c>
      <c r="R55" s="19">
        <f t="shared" si="6"/>
        <v>21090666.556378298</v>
      </c>
      <c r="S55" s="79"/>
      <c r="T55" s="79"/>
      <c r="U55" s="79"/>
      <c r="V55" s="79"/>
      <c r="W55" s="79"/>
    </row>
    <row r="56" spans="1:23">
      <c r="A56" s="80" t="s">
        <v>100</v>
      </c>
      <c r="B56" s="80" t="s">
        <v>49</v>
      </c>
      <c r="C56" s="80" t="s">
        <v>56</v>
      </c>
      <c r="D56" s="80" t="s">
        <v>60</v>
      </c>
      <c r="E56" s="79"/>
      <c r="F56" s="19">
        <f>SUMIFS('Data Repository Table'!$J:$J,'Data Repository Table'!$A:$A,"Financial Actual",'Data Repository Table'!$A:$A,"*",'Data Repository Table'!$B:$B,$B56,'Data Repository Table'!$G:$G,$C56,'Data Repository Table'!$H:$H,$D56,'Data Repository Table'!$D:$D,F$48)</f>
        <v>886197.60176639946</v>
      </c>
      <c r="G56" s="19">
        <f>SUMIFS('Data Repository Table'!$J:$J,'Data Repository Table'!$A:$A,"Financial Actual",'Data Repository Table'!$A:$A,"*",'Data Repository Table'!$B:$B,$B56,'Data Repository Table'!$G:$G,$C56,'Data Repository Table'!$H:$H,$D56,'Data Repository Table'!$D:$D,G$48)</f>
        <v>1012646.749821</v>
      </c>
      <c r="H56" s="19">
        <f>SUMIFS('Data Repository Table'!$J:$J,'Data Repository Table'!$A:$A,"Financial Actual",'Data Repository Table'!$A:$A,"*",'Data Repository Table'!$B:$B,$B56,'Data Repository Table'!$G:$G,$C56,'Data Repository Table'!$H:$H,$D56,'Data Repository Table'!$D:$D,H$48)</f>
        <v>1025398.9493285995</v>
      </c>
      <c r="I56" s="19">
        <f>SUMIFS('Data Repository Table'!$J:$J,'Data Repository Table'!$A:$A,"Financial Actual",'Data Repository Table'!$A:$A,"*",'Data Repository Table'!$B:$B,$B56,'Data Repository Table'!$G:$G,$C56,'Data Repository Table'!$H:$H,$D56,'Data Repository Table'!$D:$D,I$48)</f>
        <v>1186610.9527146001</v>
      </c>
      <c r="J56" s="19">
        <f>SUMIFS('Data Repository Table'!$J:$J,'Data Repository Table'!$A:$A,"Financial Actual",'Data Repository Table'!$A:$A,"*",'Data Repository Table'!$B:$B,$B56,'Data Repository Table'!$G:$G,$C56,'Data Repository Table'!$H:$H,$D56,'Data Repository Table'!$D:$D,J$48)</f>
        <v>1229462.2582892999</v>
      </c>
      <c r="K56" s="19">
        <f>SUMIFS('Data Repository Table'!$J:$J,'Data Repository Table'!$A:$A,"Financial Actual",'Data Repository Table'!$A:$A,"*",'Data Repository Table'!$B:$B,$B56,'Data Repository Table'!$G:$G,$C56,'Data Repository Table'!$H:$H,$D56,'Data Repository Table'!$D:$D,K$48)</f>
        <v>749668.56593790022</v>
      </c>
      <c r="L56" s="19">
        <f>SUMIFS('Data Repository Table'!$J:$J,'Data Repository Table'!$A:$A,"Financial Actual",'Data Repository Table'!$A:$A,"*",'Data Repository Table'!$B:$B,$B56,'Data Repository Table'!$G:$G,$C56,'Data Repository Table'!$H:$H,$D56,'Data Repository Table'!$D:$D,L$48)</f>
        <v>774322.04976840003</v>
      </c>
      <c r="M56" s="19">
        <f>SUMIFS('Data Repository Table'!$J:$J,'Data Repository Table'!$A:$A,"Financial Actual",'Data Repository Table'!$A:$A,"*",'Data Repository Table'!$B:$B,$B56,'Data Repository Table'!$G:$G,$C56,'Data Repository Table'!$H:$H,$D56,'Data Repository Table'!$D:$D,M$48)</f>
        <v>795356.48947859998</v>
      </c>
      <c r="N56" s="19">
        <f>SUMIFS('Data Repository Table'!$J:$J,'Data Repository Table'!$A:$A,"Financial Actual",'Data Repository Table'!$A:$A,"*",'Data Repository Table'!$B:$B,$B56,'Data Repository Table'!$G:$G,$C56,'Data Repository Table'!$H:$H,$D56,'Data Repository Table'!$D:$D,N$48)</f>
        <v>795992.24834010005</v>
      </c>
      <c r="O56" s="19">
        <f>SUMIFS('Data Repository Table'!$J:$J,'Data Repository Table'!$A:$A,"Financial Actual",'Data Repository Table'!$A:$A,"*",'Data Repository Table'!$B:$B,$B56,'Data Repository Table'!$G:$G,$C56,'Data Repository Table'!$H:$H,$D56,'Data Repository Table'!$D:$D,O$48)</f>
        <v>759387.99960660015</v>
      </c>
      <c r="P56" s="19">
        <f>SUMIFS('Data Repository Table'!$J:$J,'Data Repository Table'!$A:$A,"Financial Actual",'Data Repository Table'!$A:$A,"*",'Data Repository Table'!$B:$B,$B56,'Data Repository Table'!$G:$G,$C56,'Data Repository Table'!$H:$H,$D56,'Data Repository Table'!$D:$D,P$48)</f>
        <v>879614.44655700005</v>
      </c>
      <c r="Q56" s="19">
        <f>SUMIFS('Data Repository Table'!$J:$J,'Data Repository Table'!$A:$A,"Financial Actual",'Data Repository Table'!$A:$A,"*",'Data Repository Table'!$B:$B,$B56,'Data Repository Table'!$G:$G,$C56,'Data Repository Table'!$H:$H,$D56,'Data Repository Table'!$D:$D,Q$48)</f>
        <v>718766.35225710005</v>
      </c>
      <c r="R56" s="19">
        <f t="shared" si="6"/>
        <v>10813424.6638656</v>
      </c>
      <c r="S56" s="79"/>
      <c r="T56" s="79"/>
      <c r="U56" s="79"/>
      <c r="V56" s="79"/>
      <c r="W56" s="79"/>
    </row>
    <row r="57" spans="1:23" ht="15.95" thickBot="1">
      <c r="A57" s="80" t="s">
        <v>100</v>
      </c>
      <c r="B57" s="80" t="s">
        <v>49</v>
      </c>
      <c r="C57" s="80" t="s">
        <v>61</v>
      </c>
      <c r="D57" s="80" t="s">
        <v>62</v>
      </c>
      <c r="E57" s="79"/>
      <c r="F57" s="19">
        <f>SUMIFS('Data Repository Table'!$J:$J,'Data Repository Table'!$A:$A,"Financial Actual",'Data Repository Table'!$A:$A,"*",'Data Repository Table'!$B:$B,$B57,'Data Repository Table'!$G:$G,$C57,'Data Repository Table'!$H:$H,$D57,'Data Repository Table'!$D:$D,F$48)</f>
        <v>7367588.6791624967</v>
      </c>
      <c r="G57" s="19">
        <f>SUMIFS('Data Repository Table'!$J:$J,'Data Repository Table'!$A:$A,"Financial Actual",'Data Repository Table'!$A:$A,"*",'Data Repository Table'!$B:$B,$B57,'Data Repository Table'!$G:$G,$C57,'Data Repository Table'!$H:$H,$D57,'Data Repository Table'!$D:$D,G$48)</f>
        <v>7849336.0209874995</v>
      </c>
      <c r="H57" s="19">
        <f>SUMIFS('Data Repository Table'!$J:$J,'Data Repository Table'!$A:$A,"Financial Actual",'Data Repository Table'!$A:$A,"*",'Data Repository Table'!$B:$B,$B57,'Data Repository Table'!$G:$G,$C57,'Data Repository Table'!$H:$H,$D57,'Data Repository Table'!$D:$D,H$48)</f>
        <v>8389760.6297374964</v>
      </c>
      <c r="I57" s="19">
        <f>SUMIFS('Data Repository Table'!$J:$J,'Data Repository Table'!$A:$A,"Financial Actual",'Data Repository Table'!$A:$A,"*",'Data Repository Table'!$B:$B,$B57,'Data Repository Table'!$G:$G,$C57,'Data Repository Table'!$H:$H,$D57,'Data Repository Table'!$D:$D,I$48)</f>
        <v>9137407.9125625007</v>
      </c>
      <c r="J57" s="19">
        <f>SUMIFS('Data Repository Table'!$J:$J,'Data Repository Table'!$A:$A,"Financial Actual",'Data Repository Table'!$A:$A,"*",'Data Repository Table'!$B:$B,$B57,'Data Repository Table'!$G:$G,$C57,'Data Repository Table'!$H:$H,$D57,'Data Repository Table'!$D:$D,J$48)</f>
        <v>9187415.9798249993</v>
      </c>
      <c r="K57" s="19">
        <f>SUMIFS('Data Repository Table'!$J:$J,'Data Repository Table'!$A:$A,"Financial Actual",'Data Repository Table'!$A:$A,"*",'Data Repository Table'!$B:$B,$B57,'Data Repository Table'!$G:$G,$C57,'Data Repository Table'!$H:$H,$D57,'Data Repository Table'!$D:$D,K$48)</f>
        <v>5779740.0739000011</v>
      </c>
      <c r="L57" s="19">
        <f>SUMIFS('Data Repository Table'!$J:$J,'Data Repository Table'!$A:$A,"Financial Actual",'Data Repository Table'!$A:$A,"*",'Data Repository Table'!$B:$B,$B57,'Data Repository Table'!$G:$G,$C57,'Data Repository Table'!$H:$H,$D57,'Data Repository Table'!$D:$D,L$48)</f>
        <v>6008311.4579999996</v>
      </c>
      <c r="M57" s="19">
        <f>SUMIFS('Data Repository Table'!$J:$J,'Data Repository Table'!$A:$A,"Financial Actual",'Data Repository Table'!$A:$A,"*",'Data Repository Table'!$B:$B,$B57,'Data Repository Table'!$G:$G,$C57,'Data Repository Table'!$H:$H,$D57,'Data Repository Table'!$D:$D,M$48)</f>
        <v>6995040.989875</v>
      </c>
      <c r="N57" s="19">
        <f>SUMIFS('Data Repository Table'!$J:$J,'Data Repository Table'!$A:$A,"Financial Actual",'Data Repository Table'!$A:$A,"*",'Data Repository Table'!$B:$B,$B57,'Data Repository Table'!$G:$G,$C57,'Data Repository Table'!$H:$H,$D57,'Data Repository Table'!$D:$D,N$48)</f>
        <v>6352457.05155</v>
      </c>
      <c r="O57" s="19">
        <f>SUMIFS('Data Repository Table'!$J:$J,'Data Repository Table'!$A:$A,"Financial Actual",'Data Repository Table'!$A:$A,"*",'Data Repository Table'!$B:$B,$B57,'Data Repository Table'!$G:$G,$C57,'Data Repository Table'!$H:$H,$D57,'Data Repository Table'!$D:$D,O$48)</f>
        <v>6560328.9663875001</v>
      </c>
      <c r="P57" s="19">
        <f>SUMIFS('Data Repository Table'!$J:$J,'Data Repository Table'!$A:$A,"Financial Actual",'Data Repository Table'!$A:$A,"*",'Data Repository Table'!$B:$B,$B57,'Data Repository Table'!$G:$G,$C57,'Data Repository Table'!$H:$H,$D57,'Data Repository Table'!$D:$D,P$48)</f>
        <v>7526766.7026125006</v>
      </c>
      <c r="Q57" s="19">
        <f>SUMIFS('Data Repository Table'!$J:$J,'Data Repository Table'!$A:$A,"Financial Actual",'Data Repository Table'!$A:$A,"*",'Data Repository Table'!$B:$B,$B57,'Data Repository Table'!$G:$G,$C57,'Data Repository Table'!$H:$H,$D57,'Data Repository Table'!$D:$D,Q$48)</f>
        <v>6174477.1062125005</v>
      </c>
      <c r="R57" s="19">
        <f t="shared" si="6"/>
        <v>87328631.570812494</v>
      </c>
      <c r="S57" s="79"/>
      <c r="T57" s="79"/>
      <c r="U57" s="79"/>
      <c r="V57" s="79"/>
      <c r="W57" s="79"/>
    </row>
    <row r="58" spans="1:23" s="117" customFormat="1">
      <c r="A58" s="115" t="s">
        <v>79</v>
      </c>
      <c r="B58" s="115" t="s">
        <v>79</v>
      </c>
      <c r="C58" s="115" t="s">
        <v>79</v>
      </c>
      <c r="D58" s="115" t="s">
        <v>79</v>
      </c>
      <c r="E58" s="116"/>
      <c r="F58" s="43">
        <f>SUM(F50:F57)</f>
        <v>22966838.620812498</v>
      </c>
      <c r="G58" s="43">
        <f>SUM(G50:G57)</f>
        <v>24947249.959452901</v>
      </c>
      <c r="H58" s="43">
        <f t="shared" ref="H58:S58" si="7">SUM(H50:H57)</f>
        <v>26345250.763193868</v>
      </c>
      <c r="I58" s="43">
        <f t="shared" si="7"/>
        <v>29462554.841881588</v>
      </c>
      <c r="J58" s="43">
        <f t="shared" si="7"/>
        <v>29964506.389362231</v>
      </c>
      <c r="K58" s="43">
        <f t="shared" si="7"/>
        <v>22328717.471234206</v>
      </c>
      <c r="L58" s="43">
        <f t="shared" si="7"/>
        <v>26435964.487404898</v>
      </c>
      <c r="M58" s="43">
        <f t="shared" si="7"/>
        <v>28369994.790195849</v>
      </c>
      <c r="N58" s="43">
        <f t="shared" si="7"/>
        <v>28114194.668248728</v>
      </c>
      <c r="O58" s="43">
        <f t="shared" si="7"/>
        <v>27287085.003526852</v>
      </c>
      <c r="P58" s="43">
        <f t="shared" si="7"/>
        <v>31724933.607775252</v>
      </c>
      <c r="Q58" s="43">
        <f t="shared" si="7"/>
        <v>23319121.809010051</v>
      </c>
      <c r="R58" s="43">
        <f t="shared" si="7"/>
        <v>321266412.41209888</v>
      </c>
      <c r="S58" s="43">
        <f t="shared" si="7"/>
        <v>0</v>
      </c>
      <c r="T58" s="116"/>
      <c r="U58" s="116"/>
      <c r="V58" s="116"/>
      <c r="W58" s="116"/>
    </row>
    <row r="59" spans="1:23" ht="25.35" customHeight="1" thickTop="1">
      <c r="A59" s="155"/>
      <c r="B59" s="172"/>
      <c r="C59" s="172"/>
      <c r="D59" s="172"/>
      <c r="E59" s="172"/>
      <c r="F59" s="172"/>
      <c r="G59" s="172"/>
      <c r="H59" s="172"/>
      <c r="I59" s="172"/>
      <c r="J59" s="172"/>
      <c r="K59" s="172"/>
      <c r="L59" s="172"/>
      <c r="M59" s="172"/>
      <c r="N59" s="172"/>
      <c r="O59" s="172"/>
      <c r="P59" s="172"/>
      <c r="Q59" s="172"/>
      <c r="R59" s="172"/>
      <c r="S59" s="172"/>
      <c r="T59" s="93"/>
      <c r="U59" s="93"/>
      <c r="V59" s="93"/>
      <c r="W59" s="93"/>
    </row>
    <row r="60" spans="1:23" ht="93.6" customHeight="1">
      <c r="A60" s="154" t="s">
        <v>101</v>
      </c>
      <c r="B60" s="154"/>
      <c r="C60" s="154"/>
      <c r="D60" s="154"/>
      <c r="E60" s="154"/>
      <c r="F60" s="154"/>
      <c r="G60" s="154"/>
      <c r="H60" s="154"/>
      <c r="I60" s="154"/>
      <c r="J60" s="154"/>
      <c r="K60" s="154"/>
      <c r="L60" s="154"/>
      <c r="M60" s="154"/>
      <c r="N60"/>
      <c r="O60"/>
      <c r="P60"/>
      <c r="Q60"/>
      <c r="R60"/>
    </row>
    <row r="61" spans="1:23" ht="17.850000000000001" customHeight="1">
      <c r="A61" s="118"/>
      <c r="F61"/>
      <c r="G61"/>
      <c r="H61"/>
      <c r="I61"/>
      <c r="J61"/>
      <c r="K61"/>
      <c r="L61"/>
      <c r="M61"/>
      <c r="N61"/>
      <c r="O61"/>
      <c r="P61"/>
      <c r="Q61"/>
      <c r="R61"/>
      <c r="U61" s="95"/>
      <c r="V61" s="95"/>
    </row>
    <row r="62" spans="1:23" ht="17.850000000000001" customHeight="1">
      <c r="A62" s="118"/>
      <c r="F62"/>
      <c r="G62"/>
      <c r="H62"/>
      <c r="I62"/>
      <c r="J62"/>
      <c r="K62"/>
      <c r="L62"/>
      <c r="M62"/>
      <c r="N62"/>
      <c r="O62"/>
      <c r="P62"/>
      <c r="Q62"/>
      <c r="R62"/>
      <c r="T62" s="95"/>
      <c r="U62" s="95"/>
      <c r="V62" s="95"/>
    </row>
    <row r="63" spans="1:23">
      <c r="A63" s="118"/>
      <c r="F63"/>
      <c r="G63"/>
      <c r="H63"/>
      <c r="I63"/>
      <c r="J63"/>
      <c r="K63"/>
      <c r="L63"/>
      <c r="M63"/>
      <c r="N63"/>
      <c r="O63"/>
      <c r="P63"/>
      <c r="Q63"/>
      <c r="R63"/>
      <c r="T63" s="95"/>
      <c r="U63" s="95"/>
      <c r="V63" s="95"/>
      <c r="W63" s="95"/>
    </row>
    <row r="64" spans="1:23">
      <c r="A64" s="118"/>
      <c r="F64"/>
      <c r="G64"/>
      <c r="H64"/>
      <c r="I64"/>
      <c r="J64"/>
      <c r="K64"/>
      <c r="L64"/>
      <c r="M64"/>
      <c r="N64"/>
      <c r="O64"/>
      <c r="P64"/>
      <c r="Q64"/>
      <c r="R64"/>
      <c r="T64" s="95"/>
      <c r="U64" s="95"/>
      <c r="V64" s="95"/>
      <c r="W64" s="95"/>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c r="A77" s="79"/>
      <c r="B77" s="79"/>
      <c r="C77" s="79"/>
      <c r="D77" s="79"/>
      <c r="E77" s="79"/>
      <c r="S77" s="79"/>
      <c r="T77" s="79"/>
      <c r="U77" s="79"/>
      <c r="V77" s="79"/>
      <c r="W77" s="79"/>
    </row>
    <row r="78" spans="1:23" ht="83.85" customHeight="1">
      <c r="A78" s="152" t="s">
        <v>102</v>
      </c>
      <c r="B78" s="153"/>
      <c r="C78" s="153"/>
      <c r="D78" s="153"/>
      <c r="E78" s="153"/>
      <c r="F78" s="153"/>
      <c r="G78" s="153"/>
      <c r="H78" s="153"/>
      <c r="I78" s="153"/>
      <c r="J78" s="153"/>
      <c r="K78" s="153"/>
      <c r="L78" s="153"/>
      <c r="M78" s="153"/>
      <c r="N78" s="153"/>
      <c r="O78" s="153"/>
      <c r="P78" s="153"/>
      <c r="Q78" s="153"/>
      <c r="R78" s="153"/>
      <c r="S78" s="153"/>
      <c r="T78" s="153"/>
      <c r="U78" s="153"/>
      <c r="V78" s="153"/>
      <c r="W78" s="83"/>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ht="36.6" customHeight="1">
      <c r="A94" s="154" t="s">
        <v>103</v>
      </c>
      <c r="B94" s="154"/>
      <c r="C94" s="154"/>
      <c r="D94" s="154"/>
      <c r="E94" s="154"/>
      <c r="F94" s="154"/>
      <c r="G94" s="154"/>
      <c r="H94" s="154"/>
      <c r="I94" s="154"/>
      <c r="J94" s="154"/>
      <c r="K94" s="154"/>
      <c r="S94" s="79"/>
      <c r="T94" s="79"/>
      <c r="U94" s="79"/>
      <c r="V94" s="79"/>
      <c r="W94" s="79"/>
    </row>
    <row r="96" spans="1:23" ht="26.85" customHeight="1">
      <c r="A96" s="152" t="s">
        <v>104</v>
      </c>
      <c r="B96" s="153"/>
      <c r="C96" s="153"/>
      <c r="D96" s="153"/>
      <c r="E96" s="153"/>
      <c r="F96" s="153"/>
      <c r="G96" s="153"/>
      <c r="H96" s="153"/>
      <c r="I96" s="153"/>
      <c r="J96" s="153"/>
      <c r="K96" s="153"/>
      <c r="L96" s="153"/>
      <c r="M96" s="153"/>
      <c r="N96" s="153"/>
      <c r="O96" s="153"/>
      <c r="P96" s="153"/>
      <c r="Q96" s="153"/>
      <c r="R96" s="153"/>
      <c r="S96" s="153"/>
      <c r="T96" s="153"/>
      <c r="U96" s="153"/>
      <c r="V96" s="153"/>
      <c r="W96" s="83"/>
    </row>
    <row r="97" spans="1:23" ht="21" customHeight="1">
      <c r="A97" s="152" t="s">
        <v>105</v>
      </c>
      <c r="B97" s="153"/>
      <c r="C97" s="153"/>
      <c r="D97" s="153"/>
      <c r="E97" s="153"/>
      <c r="F97" s="153"/>
      <c r="G97" s="153"/>
      <c r="H97" s="153"/>
      <c r="I97" s="153"/>
      <c r="J97" s="153"/>
      <c r="K97" s="153"/>
      <c r="L97" s="153"/>
      <c r="M97" s="153"/>
      <c r="N97" s="153"/>
      <c r="O97" s="153"/>
      <c r="P97" s="153"/>
      <c r="Q97" s="153"/>
      <c r="R97" s="153"/>
      <c r="S97" s="153"/>
      <c r="T97" s="153"/>
      <c r="U97" s="153"/>
      <c r="V97" s="153"/>
      <c r="W97" s="83"/>
    </row>
    <row r="98" spans="1:23" ht="22.35" customHeight="1">
      <c r="A98" s="152" t="s">
        <v>106</v>
      </c>
      <c r="B98" s="153"/>
      <c r="C98" s="153"/>
      <c r="D98" s="153"/>
      <c r="E98" s="153"/>
      <c r="F98" s="153"/>
      <c r="G98" s="153"/>
      <c r="H98" s="153"/>
      <c r="I98" s="153"/>
      <c r="J98" s="153"/>
      <c r="K98" s="153"/>
      <c r="L98" s="153"/>
      <c r="M98" s="153"/>
      <c r="N98" s="153"/>
      <c r="O98" s="153"/>
      <c r="P98" s="153"/>
      <c r="Q98" s="153"/>
      <c r="R98" s="153"/>
      <c r="S98" s="153"/>
      <c r="T98" s="153"/>
      <c r="U98" s="153"/>
      <c r="V98" s="153"/>
      <c r="W98" s="83"/>
    </row>
    <row r="99" spans="1:23" ht="19.350000000000001" customHeight="1">
      <c r="A99" s="152" t="s">
        <v>107</v>
      </c>
      <c r="B99" s="153"/>
      <c r="C99" s="153"/>
      <c r="D99" s="153"/>
      <c r="E99" s="153"/>
      <c r="F99" s="153"/>
      <c r="G99" s="153"/>
      <c r="H99" s="153"/>
      <c r="I99" s="153"/>
      <c r="J99" s="153"/>
      <c r="K99" s="153"/>
      <c r="L99" s="153"/>
      <c r="M99" s="153"/>
      <c r="N99" s="153"/>
      <c r="O99" s="153"/>
      <c r="P99" s="153"/>
      <c r="Q99" s="153"/>
      <c r="R99" s="153"/>
      <c r="S99" s="153"/>
      <c r="T99" s="153"/>
      <c r="U99" s="153"/>
      <c r="V99" s="153"/>
      <c r="W99" s="83"/>
    </row>
    <row r="100" spans="1:23" ht="18.600000000000001" customHeight="1">
      <c r="A100" s="152" t="s">
        <v>108</v>
      </c>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83"/>
    </row>
    <row r="101" spans="1:23" ht="18.600000000000001" customHeight="1">
      <c r="A101" s="152" t="s">
        <v>109</v>
      </c>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83"/>
    </row>
    <row r="102" spans="1:23" s="119" customFormat="1" ht="54" customHeight="1">
      <c r="A102" s="152" t="s">
        <v>110</v>
      </c>
      <c r="B102" s="153"/>
      <c r="C102" s="153"/>
      <c r="D102" s="153"/>
      <c r="E102" s="153"/>
      <c r="F102" s="153"/>
      <c r="G102" s="153"/>
      <c r="H102" s="153"/>
      <c r="I102" s="153"/>
      <c r="J102" s="153"/>
      <c r="K102" s="153"/>
      <c r="L102" s="153"/>
      <c r="M102" s="153"/>
      <c r="N102" s="153"/>
      <c r="O102" s="153"/>
      <c r="P102" s="83"/>
      <c r="Q102" s="83"/>
      <c r="R102" s="83"/>
    </row>
    <row r="103" spans="1:23">
      <c r="A103" s="2"/>
      <c r="B103" s="2"/>
      <c r="C103" s="2"/>
      <c r="D103" s="2"/>
      <c r="E103" s="2"/>
    </row>
    <row r="104" spans="1:23" s="114" customFormat="1">
      <c r="A104" s="85" t="s">
        <v>16</v>
      </c>
      <c r="B104" s="85" t="s">
        <v>20</v>
      </c>
      <c r="C104" s="85" t="s">
        <v>77</v>
      </c>
      <c r="D104" s="85" t="s">
        <v>50</v>
      </c>
      <c r="E104" s="85" t="s">
        <v>95</v>
      </c>
      <c r="F104" s="97">
        <v>41456</v>
      </c>
      <c r="G104" s="97">
        <v>41487</v>
      </c>
      <c r="H104" s="97">
        <v>41518</v>
      </c>
      <c r="I104" s="97">
        <v>41548</v>
      </c>
      <c r="J104" s="97">
        <v>41579</v>
      </c>
      <c r="K104" s="97">
        <v>41609</v>
      </c>
      <c r="L104" s="97">
        <v>41640</v>
      </c>
      <c r="M104" s="97">
        <v>41671</v>
      </c>
      <c r="N104" s="97">
        <v>41699</v>
      </c>
      <c r="O104" s="97">
        <v>41730</v>
      </c>
      <c r="P104" s="97">
        <v>41760</v>
      </c>
      <c r="Q104" s="97">
        <v>41791</v>
      </c>
      <c r="R104" s="98"/>
    </row>
    <row r="105" spans="1:23" s="114" customFormat="1">
      <c r="A105" s="85"/>
      <c r="B105" s="85"/>
      <c r="C105" s="85"/>
      <c r="D105" s="84"/>
      <c r="E105" s="98"/>
      <c r="F105" s="98"/>
      <c r="G105" s="98"/>
      <c r="H105" s="98"/>
      <c r="I105" s="98"/>
      <c r="J105" s="98"/>
      <c r="K105" s="98"/>
      <c r="L105" s="98"/>
      <c r="M105" s="98"/>
      <c r="N105" s="98"/>
      <c r="O105" s="98"/>
      <c r="P105" s="98"/>
      <c r="Q105" s="98"/>
      <c r="R105" s="98"/>
    </row>
    <row r="106" spans="1:23">
      <c r="A106" s="80" t="s">
        <v>37</v>
      </c>
      <c r="B106" s="80" t="s">
        <v>39</v>
      </c>
      <c r="C106" s="80" t="s">
        <v>49</v>
      </c>
      <c r="D106" s="80" t="s">
        <v>51</v>
      </c>
      <c r="E106" s="80" t="s">
        <v>52</v>
      </c>
      <c r="F106" s="19">
        <f>SUMIFS('Data Repository Table'!$J:$J,'Data Repository Table'!$A:$A,$A106,'Data Repository Table'!$C:$C,$B106,'Data Repository Table'!$B:$B,$C106,'Data Repository Table'!$G:$G,$D106,'Data Repository Table'!$H:$H,$E106,'Data Repository Table'!$D:$D,F$104)</f>
        <v>593751.84077137313</v>
      </c>
      <c r="G106" s="19">
        <f>SUMIFS('Data Repository Table'!$J:$J,'Data Repository Table'!$A:$A,$A106,'Data Repository Table'!$C:$C,$B106,'Data Repository Table'!$B:$B,$C106,'Data Repository Table'!$G:$G,$D106,'Data Repository Table'!$H:$H,$E106,'Data Repository Table'!$D:$D,G$104)</f>
        <v>820393.03401412489</v>
      </c>
      <c r="H106" s="19">
        <f>SUMIFS('Data Repository Table'!$J:$J,'Data Repository Table'!$A:$A,$A106,'Data Repository Table'!$C:$C,$B106,'Data Repository Table'!$B:$B,$C106,'Data Repository Table'!$G:$G,$D106,'Data Repository Table'!$H:$H,$E106,'Data Repository Table'!$D:$D,H$104)</f>
        <v>642291.58212862327</v>
      </c>
      <c r="I106" s="19">
        <f>SUMIFS('Data Repository Table'!$J:$J,'Data Repository Table'!$A:$A,$A106,'Data Repository Table'!$C:$C,$B106,'Data Repository Table'!$B:$B,$C106,'Data Repository Table'!$G:$G,$D106,'Data Repository Table'!$H:$H,$E106,'Data Repository Table'!$D:$D,I$104)</f>
        <v>609639.97288837493</v>
      </c>
      <c r="J106" s="19">
        <f>SUMIFS('Data Repository Table'!$J:$J,'Data Repository Table'!$A:$A,$A106,'Data Repository Table'!$C:$C,$B106,'Data Repository Table'!$B:$B,$C106,'Data Repository Table'!$G:$G,$D106,'Data Repository Table'!$H:$H,$E106,'Data Repository Table'!$D:$D,J$104)</f>
        <v>626073.16897124995</v>
      </c>
      <c r="K106" s="19">
        <f>SUMIFS('Data Repository Table'!$J:$J,'Data Repository Table'!$A:$A,$A106,'Data Repository Table'!$C:$C,$B106,'Data Repository Table'!$B:$B,$C106,'Data Repository Table'!$G:$G,$D106,'Data Repository Table'!$H:$H,$E106,'Data Repository Table'!$D:$D,K$104)</f>
        <v>602153.37789750006</v>
      </c>
      <c r="L106" s="19">
        <f>SUMIFS('Data Repository Table'!$J:$J,'Data Repository Table'!$A:$A,$A106,'Data Repository Table'!$C:$C,$B106,'Data Repository Table'!$B:$B,$C106,'Data Repository Table'!$G:$G,$D106,'Data Repository Table'!$H:$H,$E106,'Data Repository Table'!$D:$D,L$104)</f>
        <v>1146143.9846999997</v>
      </c>
      <c r="M106" s="19">
        <f>SUMIFS('Data Repository Table'!$J:$J,'Data Repository Table'!$A:$A,$A106,'Data Repository Table'!$C:$C,$B106,'Data Repository Table'!$B:$B,$C106,'Data Repository Table'!$G:$G,$D106,'Data Repository Table'!$H:$H,$E106,'Data Repository Table'!$D:$D,M$104)</f>
        <v>964931.83751249989</v>
      </c>
      <c r="N106" s="19">
        <f>SUMIFS('Data Repository Table'!$J:$J,'Data Repository Table'!$A:$A,$A106,'Data Repository Table'!$C:$C,$B106,'Data Repository Table'!$B:$B,$C106,'Data Repository Table'!$G:$G,$D106,'Data Repository Table'!$H:$H,$E106,'Data Repository Table'!$D:$D,N$104)</f>
        <v>962733.95790000004</v>
      </c>
      <c r="O106" s="19">
        <f>SUMIFS('Data Repository Table'!$J:$J,'Data Repository Table'!$A:$A,$A106,'Data Repository Table'!$C:$C,$B106,'Data Repository Table'!$B:$B,$C106,'Data Repository Table'!$G:$G,$D106,'Data Repository Table'!$H:$H,$E106,'Data Repository Table'!$D:$D,O$104)</f>
        <v>964825.21760624985</v>
      </c>
      <c r="P106" s="19">
        <f>SUMIFS('Data Repository Table'!$J:$J,'Data Repository Table'!$A:$A,$A106,'Data Repository Table'!$C:$C,$B106,'Data Repository Table'!$B:$B,$C106,'Data Repository Table'!$G:$G,$D106,'Data Repository Table'!$H:$H,$E106,'Data Repository Table'!$D:$D,P$104)</f>
        <v>1024534.78359375</v>
      </c>
      <c r="Q106" s="19">
        <f>SUMIFS('Data Repository Table'!$J:$J,'Data Repository Table'!$A:$A,$A106,'Data Repository Table'!$C:$C,$B106,'Data Repository Table'!$B:$B,$C106,'Data Repository Table'!$G:$G,$D106,'Data Repository Table'!$H:$H,$E106,'Data Repository Table'!$D:$D,Q$104)</f>
        <v>1168045.22566875</v>
      </c>
    </row>
    <row r="107" spans="1:23">
      <c r="A107" s="80" t="s">
        <v>37</v>
      </c>
      <c r="B107" s="80" t="s">
        <v>47</v>
      </c>
      <c r="C107" s="80" t="s">
        <v>49</v>
      </c>
      <c r="D107" s="80" t="s">
        <v>51</v>
      </c>
      <c r="E107" s="80" t="s">
        <v>52</v>
      </c>
      <c r="F107" s="19">
        <f>SUMIFS('Data Repository Table'!$J:$J,'Data Repository Table'!$A:$A,$A107,'Data Repository Table'!$C:$C,$B107,'Data Repository Table'!$B:$B,$C107,'Data Repository Table'!$G:$G,$D107,'Data Repository Table'!$H:$H,$E107,'Data Repository Table'!$D:$D,F$104)</f>
        <v>2533034.5131168002</v>
      </c>
      <c r="G107" s="19">
        <f>SUMIFS('Data Repository Table'!$J:$J,'Data Repository Table'!$A:$A,$A107,'Data Repository Table'!$C:$C,$B107,'Data Repository Table'!$B:$B,$C107,'Data Repository Table'!$G:$G,$D107,'Data Repository Table'!$H:$H,$E107,'Data Repository Table'!$D:$D,G$104)</f>
        <v>3051574.1625600001</v>
      </c>
      <c r="H107" s="19">
        <f>SUMIFS('Data Repository Table'!$J:$J,'Data Repository Table'!$A:$A,$A107,'Data Repository Table'!$C:$C,$B107,'Data Repository Table'!$B:$B,$C107,'Data Repository Table'!$G:$G,$D107,'Data Repository Table'!$H:$H,$E107,'Data Repository Table'!$D:$D,H$104)</f>
        <v>3084202.7580672004</v>
      </c>
      <c r="I107" s="19">
        <f>SUMIFS('Data Repository Table'!$J:$J,'Data Repository Table'!$A:$A,$A107,'Data Repository Table'!$C:$C,$B107,'Data Repository Table'!$B:$B,$C107,'Data Repository Table'!$G:$G,$D107,'Data Repository Table'!$H:$H,$E107,'Data Repository Table'!$D:$D,I$104)</f>
        <v>4135202.765971201</v>
      </c>
      <c r="J107" s="19">
        <f>SUMIFS('Data Repository Table'!$J:$J,'Data Repository Table'!$A:$A,$A107,'Data Repository Table'!$C:$C,$B107,'Data Repository Table'!$B:$B,$C107,'Data Repository Table'!$G:$G,$D107,'Data Repository Table'!$H:$H,$E107,'Data Repository Table'!$D:$D,J$104)</f>
        <v>4473275.8948415993</v>
      </c>
      <c r="K107" s="19">
        <f>SUMIFS('Data Repository Table'!$J:$J,'Data Repository Table'!$A:$A,$A107,'Data Repository Table'!$C:$C,$B107,'Data Repository Table'!$B:$B,$C107,'Data Repository Table'!$G:$G,$D107,'Data Repository Table'!$H:$H,$E107,'Data Repository Table'!$D:$D,K$104)</f>
        <v>3464957.9260800011</v>
      </c>
      <c r="L107" s="19">
        <f>SUMIFS('Data Repository Table'!$J:$J,'Data Repository Table'!$A:$A,$A107,'Data Repository Table'!$C:$C,$B107,'Data Repository Table'!$B:$B,$C107,'Data Repository Table'!$G:$G,$D107,'Data Repository Table'!$H:$H,$E107,'Data Repository Table'!$D:$D,L$104)</f>
        <v>4049642.8266000003</v>
      </c>
      <c r="M107" s="19">
        <f>SUMIFS('Data Repository Table'!$J:$J,'Data Repository Table'!$A:$A,$A107,'Data Repository Table'!$C:$C,$B107,'Data Repository Table'!$B:$B,$C107,'Data Repository Table'!$G:$G,$D107,'Data Repository Table'!$H:$H,$E107,'Data Repository Table'!$D:$D,M$104)</f>
        <v>4767948.2214000002</v>
      </c>
      <c r="N107" s="19">
        <f>SUMIFS('Data Repository Table'!$J:$J,'Data Repository Table'!$A:$A,$A107,'Data Repository Table'!$C:$C,$B107,'Data Repository Table'!$B:$B,$C107,'Data Repository Table'!$G:$G,$D107,'Data Repository Table'!$H:$H,$E107,'Data Repository Table'!$D:$D,N$104)</f>
        <v>4346722.8083999995</v>
      </c>
      <c r="O107" s="19">
        <f>SUMIFS('Data Repository Table'!$J:$J,'Data Repository Table'!$A:$A,$A107,'Data Repository Table'!$C:$C,$B107,'Data Repository Table'!$B:$B,$C107,'Data Repository Table'!$G:$G,$D107,'Data Repository Table'!$H:$H,$E107,'Data Repository Table'!$D:$D,O$104)</f>
        <v>4671541.1274000006</v>
      </c>
      <c r="P107" s="19">
        <f>SUMIFS('Data Repository Table'!$J:$J,'Data Repository Table'!$A:$A,$A107,'Data Repository Table'!$C:$C,$B107,'Data Repository Table'!$B:$B,$C107,'Data Repository Table'!$G:$G,$D107,'Data Repository Table'!$H:$H,$E107,'Data Repository Table'!$D:$D,P$104)</f>
        <v>5478104.6040000012</v>
      </c>
      <c r="Q107" s="19">
        <f>SUMIFS('Data Repository Table'!$J:$J,'Data Repository Table'!$A:$A,$A107,'Data Repository Table'!$C:$C,$B107,'Data Repository Table'!$B:$B,$C107,'Data Repository Table'!$G:$G,$D107,'Data Repository Table'!$H:$H,$E107,'Data Repository Table'!$D:$D,Q$104)</f>
        <v>2269805.1667200001</v>
      </c>
    </row>
    <row r="108" spans="1:23">
      <c r="A108" s="80" t="s">
        <v>37</v>
      </c>
      <c r="B108" s="80" t="s">
        <v>48</v>
      </c>
      <c r="C108" s="80" t="s">
        <v>49</v>
      </c>
      <c r="D108" s="80" t="s">
        <v>51</v>
      </c>
      <c r="E108" s="80" t="s">
        <v>52</v>
      </c>
      <c r="F108" s="19">
        <f>SUMIFS('Data Repository Table'!$J:$J,'Data Repository Table'!$A:$A,$A108,'Data Repository Table'!$C:$C,$B108,'Data Repository Table'!$B:$B,$C108,'Data Repository Table'!$G:$G,$D108,'Data Repository Table'!$H:$H,$E108,'Data Repository Table'!$D:$D,F$104)</f>
        <v>1625596.3356633</v>
      </c>
      <c r="G108" s="19">
        <f>SUMIFS('Data Repository Table'!$J:$J,'Data Repository Table'!$A:$A,$A108,'Data Repository Table'!$C:$C,$B108,'Data Repository Table'!$B:$B,$C108,'Data Repository Table'!$G:$G,$D108,'Data Repository Table'!$H:$H,$E108,'Data Repository Table'!$D:$D,G$104)</f>
        <v>1295067.8472731998</v>
      </c>
      <c r="H108" s="19">
        <f>SUMIFS('Data Repository Table'!$J:$J,'Data Repository Table'!$A:$A,$A108,'Data Repository Table'!$C:$C,$B108,'Data Repository Table'!$B:$B,$C108,'Data Repository Table'!$G:$G,$D108,'Data Repository Table'!$H:$H,$E108,'Data Repository Table'!$D:$D,H$104)</f>
        <v>1750624.8818057997</v>
      </c>
      <c r="I108" s="19">
        <f>SUMIFS('Data Repository Table'!$J:$J,'Data Repository Table'!$A:$A,$A108,'Data Repository Table'!$C:$C,$B108,'Data Repository Table'!$B:$B,$C108,'Data Repository Table'!$G:$G,$D108,'Data Repository Table'!$H:$H,$E108,'Data Repository Table'!$D:$D,I$104)</f>
        <v>1472529.3869285996</v>
      </c>
      <c r="J108" s="19">
        <f>SUMIFS('Data Repository Table'!$J:$J,'Data Repository Table'!$A:$A,$A108,'Data Repository Table'!$C:$C,$B108,'Data Repository Table'!$B:$B,$C108,'Data Repository Table'!$G:$G,$D108,'Data Repository Table'!$H:$H,$E108,'Data Repository Table'!$D:$D,J$104)</f>
        <v>1252200.4923928501</v>
      </c>
      <c r="K108" s="19">
        <f>SUMIFS('Data Repository Table'!$J:$J,'Data Repository Table'!$A:$A,$A108,'Data Repository Table'!$C:$C,$B108,'Data Repository Table'!$B:$B,$C108,'Data Repository Table'!$G:$G,$D108,'Data Repository Table'!$H:$H,$E108,'Data Repository Table'!$D:$D,K$104)</f>
        <v>1406782.6738875001</v>
      </c>
      <c r="L108" s="19">
        <f>SUMIFS('Data Repository Table'!$J:$J,'Data Repository Table'!$A:$A,$A108,'Data Repository Table'!$C:$C,$B108,'Data Repository Table'!$B:$B,$C108,'Data Repository Table'!$G:$G,$D108,'Data Repository Table'!$H:$H,$E108,'Data Repository Table'!$D:$D,L$104)</f>
        <v>1877449.5046125001</v>
      </c>
      <c r="M108" s="19">
        <f>SUMIFS('Data Repository Table'!$J:$J,'Data Repository Table'!$A:$A,$A108,'Data Repository Table'!$C:$C,$B108,'Data Repository Table'!$B:$B,$C108,'Data Repository Table'!$G:$G,$D108,'Data Repository Table'!$H:$H,$E108,'Data Repository Table'!$D:$D,M$104)</f>
        <v>1912219.1750437501</v>
      </c>
      <c r="N108" s="19">
        <f>SUMIFS('Data Repository Table'!$J:$J,'Data Repository Table'!$A:$A,$A108,'Data Repository Table'!$C:$C,$B108,'Data Repository Table'!$B:$B,$C108,'Data Repository Table'!$G:$G,$D108,'Data Repository Table'!$H:$H,$E108,'Data Repository Table'!$D:$D,N$104)</f>
        <v>2266625.1980531253</v>
      </c>
      <c r="O108" s="19">
        <f>SUMIFS('Data Repository Table'!$J:$J,'Data Repository Table'!$A:$A,$A108,'Data Repository Table'!$C:$C,$B108,'Data Repository Table'!$B:$B,$C108,'Data Repository Table'!$G:$G,$D108,'Data Repository Table'!$H:$H,$E108,'Data Repository Table'!$D:$D,O$104)</f>
        <v>2234200.5744250002</v>
      </c>
      <c r="P108" s="19">
        <f>SUMIFS('Data Repository Table'!$J:$J,'Data Repository Table'!$A:$A,$A108,'Data Repository Table'!$C:$C,$B108,'Data Repository Table'!$B:$B,$C108,'Data Repository Table'!$G:$G,$D108,'Data Repository Table'!$H:$H,$E108,'Data Repository Table'!$D:$D,P$104)</f>
        <v>2593715.6428375002</v>
      </c>
      <c r="Q108" s="19">
        <f>SUMIFS('Data Repository Table'!$J:$J,'Data Repository Table'!$A:$A,$A108,'Data Repository Table'!$C:$C,$B108,'Data Repository Table'!$B:$B,$C108,'Data Repository Table'!$G:$G,$D108,'Data Repository Table'!$H:$H,$E108,'Data Repository Table'!$D:$D,Q$104)</f>
        <v>2274807.7859325004</v>
      </c>
    </row>
    <row r="109" spans="1:23">
      <c r="A109" s="80" t="s">
        <v>64</v>
      </c>
      <c r="B109" s="80" t="s">
        <v>39</v>
      </c>
      <c r="C109" s="80" t="s">
        <v>65</v>
      </c>
      <c r="D109" s="80" t="s">
        <v>65</v>
      </c>
      <c r="E109" s="80" t="s">
        <v>65</v>
      </c>
      <c r="F109" s="144">
        <f>SUMIFS('Data Repository Table'!$J:$J,'Data Repository Table'!$A:$A,$A109,'Data Repository Table'!$C:$C,$B109,'Data Repository Table'!$B:$B,$C109,'Data Repository Table'!$G:$G,$D109,'Data Repository Table'!$H:$H,$E109,'Data Repository Table'!$D:$D,F$104)</f>
        <v>181.933291</v>
      </c>
      <c r="G109" s="144">
        <f>SUMIFS('Data Repository Table'!$J:$J,'Data Repository Table'!$A:$A,$A109,'Data Repository Table'!$C:$C,$B109,'Data Repository Table'!$B:$B,$C109,'Data Repository Table'!$G:$G,$D109,'Data Repository Table'!$H:$H,$E109,'Data Repository Table'!$D:$D,G$104)</f>
        <v>187.44394299999999</v>
      </c>
      <c r="H109" s="144">
        <f>SUMIFS('Data Repository Table'!$J:$J,'Data Repository Table'!$A:$A,$A109,'Data Repository Table'!$C:$C,$B109,'Data Repository Table'!$B:$B,$C109,'Data Repository Table'!$G:$G,$D109,'Data Repository Table'!$H:$H,$E109,'Data Repository Table'!$D:$D,H$104)</f>
        <v>184.77365699999999</v>
      </c>
      <c r="I109" s="144">
        <f>SUMIFS('Data Repository Table'!$J:$J,'Data Repository Table'!$A:$A,$A109,'Data Repository Table'!$C:$C,$B109,'Data Repository Table'!$B:$B,$C109,'Data Repository Table'!$G:$G,$D109,'Data Repository Table'!$H:$H,$E109,'Data Repository Table'!$D:$D,I$104)</f>
        <v>191.54109299999999</v>
      </c>
      <c r="J109" s="144">
        <f>SUMIFS('Data Repository Table'!$J:$J,'Data Repository Table'!$A:$A,$A109,'Data Repository Table'!$C:$C,$B109,'Data Repository Table'!$B:$B,$C109,'Data Repository Table'!$G:$G,$D109,'Data Repository Table'!$H:$H,$E109,'Data Repository Table'!$D:$D,J$104)</f>
        <v>98.096062000000003</v>
      </c>
      <c r="K109" s="144">
        <f>SUMIFS('Data Repository Table'!$J:$J,'Data Repository Table'!$A:$A,$A109,'Data Repository Table'!$C:$C,$B109,'Data Repository Table'!$B:$B,$C109,'Data Repository Table'!$G:$G,$D109,'Data Repository Table'!$H:$H,$E109,'Data Repository Table'!$D:$D,K$104)</f>
        <v>185.30685299999999</v>
      </c>
      <c r="L109" s="144">
        <f>SUMIFS('Data Repository Table'!$J:$J,'Data Repository Table'!$A:$A,$A109,'Data Repository Table'!$C:$C,$B109,'Data Repository Table'!$B:$B,$C109,'Data Repository Table'!$G:$G,$D109,'Data Repository Table'!$H:$H,$E109,'Data Repository Table'!$D:$D,L$104)</f>
        <v>186.90143900000001</v>
      </c>
      <c r="M109" s="144">
        <f>SUMIFS('Data Repository Table'!$J:$J,'Data Repository Table'!$A:$A,$A109,'Data Repository Table'!$C:$C,$B109,'Data Repository Table'!$B:$B,$C109,'Data Repository Table'!$G:$G,$D109,'Data Repository Table'!$H:$H,$E109,'Data Repository Table'!$D:$D,M$104)</f>
        <v>158.58676500000001</v>
      </c>
      <c r="N109" s="144">
        <f>SUMIFS('Data Repository Table'!$J:$J,'Data Repository Table'!$A:$A,$A109,'Data Repository Table'!$C:$C,$B109,'Data Repository Table'!$B:$B,$C109,'Data Repository Table'!$G:$G,$D109,'Data Repository Table'!$H:$H,$E109,'Data Repository Table'!$D:$D,N$104)</f>
        <v>191.40367599999999</v>
      </c>
      <c r="O109" s="144">
        <f>SUMIFS('Data Repository Table'!$J:$J,'Data Repository Table'!$A:$A,$A109,'Data Repository Table'!$C:$C,$B109,'Data Repository Table'!$B:$B,$C109,'Data Repository Table'!$G:$G,$D109,'Data Repository Table'!$H:$H,$E109,'Data Repository Table'!$D:$D,O$104)</f>
        <v>171.057864</v>
      </c>
      <c r="P109" s="144">
        <f>SUMIFS('Data Repository Table'!$J:$J,'Data Repository Table'!$A:$A,$A109,'Data Repository Table'!$C:$C,$B109,'Data Repository Table'!$B:$B,$C109,'Data Repository Table'!$G:$G,$D109,'Data Repository Table'!$H:$H,$E109,'Data Repository Table'!$D:$D,P$104)</f>
        <v>169.28699900000001</v>
      </c>
      <c r="Q109" s="144">
        <f>SUMIFS('Data Repository Table'!$J:$J,'Data Repository Table'!$A:$A,$A109,'Data Repository Table'!$C:$C,$B109,'Data Repository Table'!$B:$B,$C109,'Data Repository Table'!$G:$G,$D109,'Data Repository Table'!$H:$H,$E109,'Data Repository Table'!$D:$D,Q$104)</f>
        <v>142.50871699999999</v>
      </c>
    </row>
    <row r="110" spans="1:23">
      <c r="A110" s="80" t="s">
        <v>64</v>
      </c>
      <c r="B110" s="80" t="s">
        <v>47</v>
      </c>
      <c r="C110" s="80" t="s">
        <v>65</v>
      </c>
      <c r="D110" s="80" t="s">
        <v>65</v>
      </c>
      <c r="E110" s="80" t="s">
        <v>65</v>
      </c>
      <c r="F110" s="144">
        <f>SUMIFS('Data Repository Table'!$J:$J,'Data Repository Table'!$A:$A,$A110,'Data Repository Table'!$C:$C,$B110,'Data Repository Table'!$B:$B,$C110,'Data Repository Table'!$G:$G,$D110,'Data Repository Table'!$H:$H,$E110,'Data Repository Table'!$D:$D,F$104)</f>
        <v>214.968999</v>
      </c>
      <c r="G110" s="144">
        <f>SUMIFS('Data Repository Table'!$J:$J,'Data Repository Table'!$A:$A,$A110,'Data Repository Table'!$C:$C,$B110,'Data Repository Table'!$B:$B,$C110,'Data Repository Table'!$G:$G,$D110,'Data Repository Table'!$H:$H,$E110,'Data Repository Table'!$D:$D,G$104)</f>
        <v>228.199051</v>
      </c>
      <c r="H110" s="144">
        <f>SUMIFS('Data Repository Table'!$J:$J,'Data Repository Table'!$A:$A,$A110,'Data Repository Table'!$C:$C,$B110,'Data Repository Table'!$B:$B,$C110,'Data Repository Table'!$G:$G,$D110,'Data Repository Table'!$H:$H,$E110,'Data Repository Table'!$D:$D,H$104)</f>
        <v>216.53646700000002</v>
      </c>
      <c r="I110" s="144">
        <f>SUMIFS('Data Repository Table'!$J:$J,'Data Repository Table'!$A:$A,$A110,'Data Repository Table'!$C:$C,$B110,'Data Repository Table'!$B:$B,$C110,'Data Repository Table'!$G:$G,$D110,'Data Repository Table'!$H:$H,$E110,'Data Repository Table'!$D:$D,I$104)</f>
        <v>236.760276</v>
      </c>
      <c r="J110" s="144">
        <f>SUMIFS('Data Repository Table'!$J:$J,'Data Repository Table'!$A:$A,$A110,'Data Repository Table'!$C:$C,$B110,'Data Repository Table'!$B:$B,$C110,'Data Repository Table'!$G:$G,$D110,'Data Repository Table'!$H:$H,$E110,'Data Repository Table'!$D:$D,J$104)</f>
        <v>232.052864</v>
      </c>
      <c r="K110" s="144">
        <f>SUMIFS('Data Repository Table'!$J:$J,'Data Repository Table'!$A:$A,$A110,'Data Repository Table'!$C:$C,$B110,'Data Repository Table'!$B:$B,$C110,'Data Repository Table'!$G:$G,$D110,'Data Repository Table'!$H:$H,$E110,'Data Repository Table'!$D:$D,K$104)</f>
        <v>240.21016</v>
      </c>
      <c r="L110" s="144">
        <f>SUMIFS('Data Repository Table'!$J:$J,'Data Repository Table'!$A:$A,$A110,'Data Repository Table'!$C:$C,$B110,'Data Repository Table'!$B:$B,$C110,'Data Repository Table'!$G:$G,$D110,'Data Repository Table'!$H:$H,$E110,'Data Repository Table'!$D:$D,L$104)</f>
        <v>288.160549</v>
      </c>
      <c r="M110" s="144">
        <f>SUMIFS('Data Repository Table'!$J:$J,'Data Repository Table'!$A:$A,$A110,'Data Repository Table'!$C:$C,$B110,'Data Repository Table'!$B:$B,$C110,'Data Repository Table'!$G:$G,$D110,'Data Repository Table'!$H:$H,$E110,'Data Repository Table'!$D:$D,M$104)</f>
        <v>306.884524</v>
      </c>
      <c r="N110" s="144">
        <f>SUMIFS('Data Repository Table'!$J:$J,'Data Repository Table'!$A:$A,$A110,'Data Repository Table'!$C:$C,$B110,'Data Repository Table'!$B:$B,$C110,'Data Repository Table'!$G:$G,$D110,'Data Repository Table'!$H:$H,$E110,'Data Repository Table'!$D:$D,N$104)</f>
        <v>367.65100600000005</v>
      </c>
      <c r="O110" s="144">
        <f>SUMIFS('Data Repository Table'!$J:$J,'Data Repository Table'!$A:$A,$A110,'Data Repository Table'!$C:$C,$B110,'Data Repository Table'!$B:$B,$C110,'Data Repository Table'!$G:$G,$D110,'Data Repository Table'!$H:$H,$E110,'Data Repository Table'!$D:$D,O$104)</f>
        <v>351.99016599999999</v>
      </c>
      <c r="P110" s="144">
        <f>SUMIFS('Data Repository Table'!$J:$J,'Data Repository Table'!$A:$A,$A110,'Data Repository Table'!$C:$C,$B110,'Data Repository Table'!$B:$B,$C110,'Data Repository Table'!$G:$G,$D110,'Data Repository Table'!$H:$H,$E110,'Data Repository Table'!$D:$D,P$104)</f>
        <v>362.822</v>
      </c>
      <c r="Q110" s="144">
        <f>SUMIFS('Data Repository Table'!$J:$J,'Data Repository Table'!$A:$A,$A110,'Data Repository Table'!$C:$C,$B110,'Data Repository Table'!$B:$B,$C110,'Data Repository Table'!$G:$G,$D110,'Data Repository Table'!$H:$H,$E110,'Data Repository Table'!$D:$D,Q$104)</f>
        <v>260.31229999999999</v>
      </c>
    </row>
    <row r="111" spans="1:23">
      <c r="A111" s="80" t="s">
        <v>64</v>
      </c>
      <c r="B111" s="80" t="s">
        <v>48</v>
      </c>
      <c r="C111" s="80" t="s">
        <v>65</v>
      </c>
      <c r="D111" s="80" t="s">
        <v>65</v>
      </c>
      <c r="E111" s="80" t="s">
        <v>65</v>
      </c>
      <c r="F111" s="144">
        <f>SUMIFS('Data Repository Table'!$J:$J,'Data Repository Table'!$A:$A,$A111,'Data Repository Table'!$C:$C,$B111,'Data Repository Table'!$B:$B,$C111,'Data Repository Table'!$G:$G,$D111,'Data Repository Table'!$H:$H,$E111,'Data Repository Table'!$D:$D,F$104)</f>
        <v>250.24199099999998</v>
      </c>
      <c r="G111" s="144">
        <f>SUMIFS('Data Repository Table'!$J:$J,'Data Repository Table'!$A:$A,$A111,'Data Repository Table'!$C:$C,$B111,'Data Repository Table'!$B:$B,$C111,'Data Repository Table'!$G:$G,$D111,'Data Repository Table'!$H:$H,$E111,'Data Repository Table'!$D:$D,G$104)</f>
        <v>206.740703</v>
      </c>
      <c r="H111" s="144">
        <f>SUMIFS('Data Repository Table'!$J:$J,'Data Repository Table'!$A:$A,$A111,'Data Repository Table'!$C:$C,$B111,'Data Repository Table'!$B:$B,$C111,'Data Repository Table'!$G:$G,$D111,'Data Repository Table'!$H:$H,$E111,'Data Repository Table'!$D:$D,H$104)</f>
        <v>201.23546099999996</v>
      </c>
      <c r="I111" s="144">
        <f>SUMIFS('Data Repository Table'!$J:$J,'Data Repository Table'!$A:$A,$A111,'Data Repository Table'!$C:$C,$B111,'Data Repository Table'!$B:$B,$C111,'Data Repository Table'!$G:$G,$D111,'Data Repository Table'!$H:$H,$E111,'Data Repository Table'!$D:$D,I$104)</f>
        <v>174.36956599999999</v>
      </c>
      <c r="J111" s="144">
        <f>SUMIFS('Data Repository Table'!$J:$J,'Data Repository Table'!$A:$A,$A111,'Data Repository Table'!$C:$C,$B111,'Data Repository Table'!$B:$B,$C111,'Data Repository Table'!$G:$G,$D111,'Data Repository Table'!$H:$H,$E111,'Data Repository Table'!$D:$D,J$104)</f>
        <v>204.09105</v>
      </c>
      <c r="K111" s="144">
        <f>SUMIFS('Data Repository Table'!$J:$J,'Data Repository Table'!$A:$A,$A111,'Data Repository Table'!$C:$C,$B111,'Data Repository Table'!$B:$B,$C111,'Data Repository Table'!$G:$G,$D111,'Data Repository Table'!$H:$H,$E111,'Data Repository Table'!$D:$D,K$104)</f>
        <v>146.35666599999999</v>
      </c>
      <c r="L111" s="144">
        <f>SUMIFS('Data Repository Table'!$J:$J,'Data Repository Table'!$A:$A,$A111,'Data Repository Table'!$C:$C,$B111,'Data Repository Table'!$B:$B,$C111,'Data Repository Table'!$G:$G,$D111,'Data Repository Table'!$H:$H,$E111,'Data Repository Table'!$D:$D,L$104)</f>
        <v>204.20249700000002</v>
      </c>
      <c r="M111" s="144">
        <f>SUMIFS('Data Repository Table'!$J:$J,'Data Repository Table'!$A:$A,$A111,'Data Repository Table'!$C:$C,$B111,'Data Repository Table'!$B:$B,$C111,'Data Repository Table'!$G:$G,$D111,'Data Repository Table'!$H:$H,$E111,'Data Repository Table'!$D:$D,M$104)</f>
        <v>217.43019900000002</v>
      </c>
      <c r="N111" s="144">
        <f>SUMIFS('Data Repository Table'!$J:$J,'Data Repository Table'!$A:$A,$A111,'Data Repository Table'!$C:$C,$B111,'Data Repository Table'!$B:$B,$C111,'Data Repository Table'!$G:$G,$D111,'Data Repository Table'!$H:$H,$E111,'Data Repository Table'!$D:$D,N$104)</f>
        <v>230.98220000000001</v>
      </c>
      <c r="O111" s="144">
        <f>SUMIFS('Data Repository Table'!$J:$J,'Data Repository Table'!$A:$A,$A111,'Data Repository Table'!$C:$C,$B111,'Data Repository Table'!$B:$B,$C111,'Data Repository Table'!$G:$G,$D111,'Data Repository Table'!$H:$H,$E111,'Data Repository Table'!$D:$D,O$104)</f>
        <v>236.441136</v>
      </c>
      <c r="P111" s="144">
        <f>SUMIFS('Data Repository Table'!$J:$J,'Data Repository Table'!$A:$A,$A111,'Data Repository Table'!$C:$C,$B111,'Data Repository Table'!$B:$B,$C111,'Data Repository Table'!$G:$G,$D111,'Data Repository Table'!$H:$H,$E111,'Data Repository Table'!$D:$D,P$104)</f>
        <v>241.40736899999999</v>
      </c>
      <c r="Q111" s="144">
        <f>SUMIFS('Data Repository Table'!$J:$J,'Data Repository Table'!$A:$A,$A111,'Data Repository Table'!$C:$C,$B111,'Data Repository Table'!$B:$B,$C111,'Data Repository Table'!$G:$G,$D111,'Data Repository Table'!$H:$H,$E111,'Data Repository Table'!$D:$D,Q$104)</f>
        <v>220.380334</v>
      </c>
    </row>
    <row r="112" spans="1:23">
      <c r="A112" s="80" t="s">
        <v>37</v>
      </c>
      <c r="B112" s="80" t="s">
        <v>39</v>
      </c>
      <c r="C112" s="80" t="s">
        <v>49</v>
      </c>
      <c r="D112" s="80" t="s">
        <v>61</v>
      </c>
      <c r="E112" s="80" t="s">
        <v>62</v>
      </c>
      <c r="F112" s="19">
        <f>SUMIFS('Data Repository Table'!$J:$J,'Data Repository Table'!$A:$A,$A112,'Data Repository Table'!$C:$C,$B112,'Data Repository Table'!$B:$B,$C112,'Data Repository Table'!$G:$G,$D112,'Data Repository Table'!$H:$H,$E112,'Data Repository Table'!$D:$D,F$104)</f>
        <v>1153364.1040624965</v>
      </c>
      <c r="G112" s="19">
        <f>SUMIFS('Data Repository Table'!$J:$J,'Data Repository Table'!$A:$A,$A112,'Data Repository Table'!$C:$C,$B112,'Data Repository Table'!$B:$B,$C112,'Data Repository Table'!$G:$G,$D112,'Data Repository Table'!$H:$H,$E112,'Data Repository Table'!$D:$D,G$104)</f>
        <v>1593615.0621875001</v>
      </c>
      <c r="H112" s="19">
        <f>SUMIFS('Data Repository Table'!$J:$J,'Data Repository Table'!$A:$A,$A112,'Data Repository Table'!$C:$C,$B112,'Data Repository Table'!$B:$B,$C112,'Data Repository Table'!$G:$G,$D112,'Data Repository Table'!$H:$H,$E112,'Data Repository Table'!$D:$D,H$104)</f>
        <v>1247652.6459374966</v>
      </c>
      <c r="I112" s="19">
        <f>SUMIFS('Data Repository Table'!$J:$J,'Data Repository Table'!$A:$A,$A112,'Data Repository Table'!$C:$C,$B112,'Data Repository Table'!$B:$B,$C112,'Data Repository Table'!$G:$G,$D112,'Data Repository Table'!$H:$H,$E112,'Data Repository Table'!$D:$D,I$104)</f>
        <v>1184226.8315625</v>
      </c>
      <c r="J112" s="19">
        <f>SUMIFS('Data Repository Table'!$J:$J,'Data Repository Table'!$A:$A,$A112,'Data Repository Table'!$C:$C,$B112,'Data Repository Table'!$B:$B,$C112,'Data Repository Table'!$G:$G,$D112,'Data Repository Table'!$H:$H,$E112,'Data Repository Table'!$D:$D,J$104)</f>
        <v>1216148.346875</v>
      </c>
      <c r="K112" s="19">
        <f>SUMIFS('Data Repository Table'!$J:$J,'Data Repository Table'!$A:$A,$A112,'Data Repository Table'!$C:$C,$B112,'Data Repository Table'!$B:$B,$C112,'Data Repository Table'!$G:$G,$D112,'Data Repository Table'!$H:$H,$E112,'Data Repository Table'!$D:$D,K$104)</f>
        <v>1169684.1062500002</v>
      </c>
      <c r="L112" s="19">
        <f>SUMIFS('Data Repository Table'!$J:$J,'Data Repository Table'!$A:$A,$A112,'Data Repository Table'!$C:$C,$B112,'Data Repository Table'!$B:$B,$C112,'Data Repository Table'!$G:$G,$D112,'Data Repository Table'!$H:$H,$E112,'Data Repository Table'!$D:$D,L$104)</f>
        <v>1469415.3649999998</v>
      </c>
      <c r="M112" s="19">
        <f>SUMIFS('Data Repository Table'!$J:$J,'Data Repository Table'!$A:$A,$A112,'Data Repository Table'!$C:$C,$B112,'Data Repository Table'!$B:$B,$C112,'Data Repository Table'!$G:$G,$D112,'Data Repository Table'!$H:$H,$E112,'Data Repository Table'!$D:$D,M$104)</f>
        <v>1237092.099375</v>
      </c>
      <c r="N112" s="19">
        <f>SUMIFS('Data Repository Table'!$J:$J,'Data Repository Table'!$A:$A,$A112,'Data Repository Table'!$C:$C,$B112,'Data Repository Table'!$B:$B,$C112,'Data Repository Table'!$G:$G,$D112,'Data Repository Table'!$H:$H,$E112,'Data Repository Table'!$D:$D,N$104)</f>
        <v>1234274.3050000002</v>
      </c>
      <c r="O112" s="19">
        <f>SUMIFS('Data Repository Table'!$J:$J,'Data Repository Table'!$A:$A,$A112,'Data Repository Table'!$C:$C,$B112,'Data Repository Table'!$B:$B,$C112,'Data Repository Table'!$G:$G,$D112,'Data Repository Table'!$H:$H,$E112,'Data Repository Table'!$D:$D,O$104)</f>
        <v>1236955.4071875</v>
      </c>
      <c r="P112" s="19">
        <f>SUMIFS('Data Repository Table'!$J:$J,'Data Repository Table'!$A:$A,$A112,'Data Repository Table'!$C:$C,$B112,'Data Repository Table'!$B:$B,$C112,'Data Repository Table'!$G:$G,$D112,'Data Repository Table'!$H:$H,$E112,'Data Repository Table'!$D:$D,P$104)</f>
        <v>1313506.1328125</v>
      </c>
      <c r="Q112" s="19">
        <f>SUMIFS('Data Repository Table'!$J:$J,'Data Repository Table'!$A:$A,$A112,'Data Repository Table'!$C:$C,$B112,'Data Repository Table'!$B:$B,$C112,'Data Repository Table'!$G:$G,$D112,'Data Repository Table'!$H:$H,$E112,'Data Repository Table'!$D:$D,Q$104)</f>
        <v>1497493.8790625001</v>
      </c>
    </row>
    <row r="113" spans="1:17">
      <c r="A113" s="80" t="s">
        <v>37</v>
      </c>
      <c r="B113" s="80" t="s">
        <v>47</v>
      </c>
      <c r="C113" s="80" t="s">
        <v>49</v>
      </c>
      <c r="D113" s="80" t="s">
        <v>61</v>
      </c>
      <c r="E113" s="80" t="s">
        <v>62</v>
      </c>
      <c r="F113" s="19">
        <f>SUMIFS('Data Repository Table'!$J:$J,'Data Repository Table'!$A:$A,$A113,'Data Repository Table'!$C:$C,$B113,'Data Repository Table'!$B:$B,$C113,'Data Repository Table'!$G:$G,$D113,'Data Repository Table'!$H:$H,$E113,'Data Repository Table'!$D:$D,F$104)</f>
        <v>3198275.9004000002</v>
      </c>
      <c r="G113" s="19">
        <f>SUMIFS('Data Repository Table'!$J:$J,'Data Repository Table'!$A:$A,$A113,'Data Repository Table'!$C:$C,$B113,'Data Repository Table'!$B:$B,$C113,'Data Repository Table'!$G:$G,$D113,'Data Repository Table'!$H:$H,$E113,'Data Repository Table'!$D:$D,G$104)</f>
        <v>3852997.68</v>
      </c>
      <c r="H113" s="19">
        <f>SUMIFS('Data Repository Table'!$J:$J,'Data Repository Table'!$A:$A,$A113,'Data Repository Table'!$C:$C,$B113,'Data Repository Table'!$B:$B,$C113,'Data Repository Table'!$G:$G,$D113,'Data Repository Table'!$H:$H,$E113,'Data Repository Table'!$D:$D,H$104)</f>
        <v>3894195.4016000004</v>
      </c>
      <c r="I113" s="19">
        <f>SUMIFS('Data Repository Table'!$J:$J,'Data Repository Table'!$A:$A,$A113,'Data Repository Table'!$C:$C,$B113,'Data Repository Table'!$B:$B,$C113,'Data Repository Table'!$G:$G,$D113,'Data Repository Table'!$H:$H,$E113,'Data Repository Table'!$D:$D,I$104)</f>
        <v>5221215.6136000007</v>
      </c>
      <c r="J113" s="19">
        <f>SUMIFS('Data Repository Table'!$J:$J,'Data Repository Table'!$A:$A,$A113,'Data Repository Table'!$C:$C,$B113,'Data Repository Table'!$B:$B,$C113,'Data Repository Table'!$G:$G,$D113,'Data Repository Table'!$H:$H,$E113,'Data Repository Table'!$D:$D,J$104)</f>
        <v>5648075.6247999994</v>
      </c>
      <c r="K113" s="19">
        <f>SUMIFS('Data Repository Table'!$J:$J,'Data Repository Table'!$A:$A,$A113,'Data Repository Table'!$C:$C,$B113,'Data Repository Table'!$B:$B,$C113,'Data Repository Table'!$G:$G,$D113,'Data Repository Table'!$H:$H,$E113,'Data Repository Table'!$D:$D,K$104)</f>
        <v>2887464.9384000008</v>
      </c>
      <c r="L113" s="19">
        <f>SUMIFS('Data Repository Table'!$J:$J,'Data Repository Table'!$A:$A,$A113,'Data Repository Table'!$C:$C,$B113,'Data Repository Table'!$B:$B,$C113,'Data Repository Table'!$G:$G,$D113,'Data Repository Table'!$H:$H,$E113,'Data Repository Table'!$D:$D,L$104)</f>
        <v>2699761.8844000003</v>
      </c>
      <c r="M113" s="19">
        <f>SUMIFS('Data Repository Table'!$J:$J,'Data Repository Table'!$A:$A,$A113,'Data Repository Table'!$C:$C,$B113,'Data Repository Table'!$B:$B,$C113,'Data Repository Table'!$G:$G,$D113,'Data Repository Table'!$H:$H,$E113,'Data Repository Table'!$D:$D,M$104)</f>
        <v>3178632.1476000003</v>
      </c>
      <c r="N113" s="19">
        <f>SUMIFS('Data Repository Table'!$J:$J,'Data Repository Table'!$A:$A,$A113,'Data Repository Table'!$C:$C,$B113,'Data Repository Table'!$B:$B,$C113,'Data Repository Table'!$G:$G,$D113,'Data Repository Table'!$H:$H,$E113,'Data Repository Table'!$D:$D,N$104)</f>
        <v>2897815.2056</v>
      </c>
      <c r="O113" s="19">
        <f>SUMIFS('Data Repository Table'!$J:$J,'Data Repository Table'!$A:$A,$A113,'Data Repository Table'!$C:$C,$B113,'Data Repository Table'!$B:$B,$C113,'Data Repository Table'!$G:$G,$D113,'Data Repository Table'!$H:$H,$E113,'Data Repository Table'!$D:$D,O$104)</f>
        <v>3114360.7516000005</v>
      </c>
      <c r="P113" s="19">
        <f>SUMIFS('Data Repository Table'!$J:$J,'Data Repository Table'!$A:$A,$A113,'Data Repository Table'!$C:$C,$B113,'Data Repository Table'!$B:$B,$C113,'Data Repository Table'!$G:$G,$D113,'Data Repository Table'!$H:$H,$E113,'Data Repository Table'!$D:$D,P$104)</f>
        <v>3652069.7360000005</v>
      </c>
      <c r="Q113" s="19">
        <f>SUMIFS('Data Repository Table'!$J:$J,'Data Repository Table'!$A:$A,$A113,'Data Repository Table'!$C:$C,$B113,'Data Repository Table'!$B:$B,$C113,'Data Repository Table'!$G:$G,$D113,'Data Repository Table'!$H:$H,$E113,'Data Repository Table'!$D:$D,Q$104)</f>
        <v>1891504.3056000001</v>
      </c>
    </row>
    <row r="114" spans="1:17">
      <c r="A114" s="80" t="s">
        <v>37</v>
      </c>
      <c r="B114" s="80" t="s">
        <v>48</v>
      </c>
      <c r="C114" s="80" t="s">
        <v>49</v>
      </c>
      <c r="D114" s="80" t="s">
        <v>61</v>
      </c>
      <c r="E114" s="80" t="s">
        <v>62</v>
      </c>
      <c r="F114" s="19">
        <f>SUMIFS('Data Repository Table'!$J:$J,'Data Repository Table'!$A:$A,$A114,'Data Repository Table'!$C:$C,$B114,'Data Repository Table'!$B:$B,$C114,'Data Repository Table'!$G:$G,$D114,'Data Repository Table'!$H:$H,$E114,'Data Repository Table'!$D:$D,F$104)</f>
        <v>3015948.6746999999</v>
      </c>
      <c r="G114" s="19">
        <f>SUMIFS('Data Repository Table'!$J:$J,'Data Repository Table'!$A:$A,$A114,'Data Repository Table'!$C:$C,$B114,'Data Repository Table'!$B:$B,$C114,'Data Repository Table'!$G:$G,$D114,'Data Repository Table'!$H:$H,$E114,'Data Repository Table'!$D:$D,G$104)</f>
        <v>2402723.2787999995</v>
      </c>
      <c r="H114" s="19">
        <f>SUMIFS('Data Repository Table'!$J:$J,'Data Repository Table'!$A:$A,$A114,'Data Repository Table'!$C:$C,$B114,'Data Repository Table'!$B:$B,$C114,'Data Repository Table'!$G:$G,$D114,'Data Repository Table'!$H:$H,$E114,'Data Repository Table'!$D:$D,H$104)</f>
        <v>3247912.5821999996</v>
      </c>
      <c r="I114" s="19">
        <f>SUMIFS('Data Repository Table'!$J:$J,'Data Repository Table'!$A:$A,$A114,'Data Repository Table'!$C:$C,$B114,'Data Repository Table'!$B:$B,$C114,'Data Repository Table'!$G:$G,$D114,'Data Repository Table'!$H:$H,$E114,'Data Repository Table'!$D:$D,I$104)</f>
        <v>2731965.4673999995</v>
      </c>
      <c r="J114" s="19">
        <f>SUMIFS('Data Repository Table'!$J:$J,'Data Repository Table'!$A:$A,$A114,'Data Repository Table'!$C:$C,$B114,'Data Repository Table'!$B:$B,$C114,'Data Repository Table'!$G:$G,$D114,'Data Repository Table'!$H:$H,$E114,'Data Repository Table'!$D:$D,J$104)</f>
        <v>2323192.0081500001</v>
      </c>
      <c r="K114" s="19">
        <f>SUMIFS('Data Repository Table'!$J:$J,'Data Repository Table'!$A:$A,$A114,'Data Repository Table'!$C:$C,$B114,'Data Repository Table'!$B:$B,$C114,'Data Repository Table'!$G:$G,$D114,'Data Repository Table'!$H:$H,$E114,'Data Repository Table'!$D:$D,K$104)</f>
        <v>1722591.0292499999</v>
      </c>
      <c r="L114" s="19">
        <f>SUMIFS('Data Repository Table'!$J:$J,'Data Repository Table'!$A:$A,$A114,'Data Repository Table'!$C:$C,$B114,'Data Repository Table'!$B:$B,$C114,'Data Repository Table'!$G:$G,$D114,'Data Repository Table'!$H:$H,$E114,'Data Repository Table'!$D:$D,L$104)</f>
        <v>1839134.2085999998</v>
      </c>
      <c r="M114" s="19">
        <f>SUMIFS('Data Repository Table'!$J:$J,'Data Repository Table'!$A:$A,$A114,'Data Repository Table'!$C:$C,$B114,'Data Repository Table'!$B:$B,$C114,'Data Repository Table'!$G:$G,$D114,'Data Repository Table'!$H:$H,$E114,'Data Repository Table'!$D:$D,M$104)</f>
        <v>2579316.7429</v>
      </c>
      <c r="N114" s="19">
        <f>SUMIFS('Data Repository Table'!$J:$J,'Data Repository Table'!$A:$A,$A114,'Data Repository Table'!$C:$C,$B114,'Data Repository Table'!$B:$B,$C114,'Data Repository Table'!$G:$G,$D114,'Data Repository Table'!$H:$H,$E114,'Data Repository Table'!$D:$D,N$104)</f>
        <v>2220367.5409499998</v>
      </c>
      <c r="O114" s="19">
        <f>SUMIFS('Data Repository Table'!$J:$J,'Data Repository Table'!$A:$A,$A114,'Data Repository Table'!$C:$C,$B114,'Data Repository Table'!$B:$B,$C114,'Data Repository Table'!$G:$G,$D114,'Data Repository Table'!$H:$H,$E114,'Data Repository Table'!$D:$D,O$104)</f>
        <v>2209012.8075999999</v>
      </c>
      <c r="P114" s="19">
        <f>SUMIFS('Data Repository Table'!$J:$J,'Data Repository Table'!$A:$A,$A114,'Data Repository Table'!$C:$C,$B114,'Data Repository Table'!$B:$B,$C114,'Data Repository Table'!$G:$G,$D114,'Data Repository Table'!$H:$H,$E114,'Data Repository Table'!$D:$D,P$104)</f>
        <v>2561190.8338000001</v>
      </c>
      <c r="Q114" s="19">
        <f>SUMIFS('Data Repository Table'!$J:$J,'Data Repository Table'!$A:$A,$A114,'Data Repository Table'!$C:$C,$B114,'Data Repository Table'!$B:$B,$C114,'Data Repository Table'!$G:$G,$D114,'Data Repository Table'!$H:$H,$E114,'Data Repository Table'!$D:$D,Q$104)</f>
        <v>2785478.9215500001</v>
      </c>
    </row>
    <row r="134" spans="1:11" ht="20.45" customHeight="1">
      <c r="A134" s="154"/>
      <c r="B134" s="154"/>
      <c r="C134" s="154"/>
      <c r="D134" s="154"/>
      <c r="E134" s="154"/>
      <c r="F134" s="154"/>
      <c r="G134" s="154"/>
      <c r="H134" s="154"/>
      <c r="I134" s="154"/>
      <c r="J134" s="154"/>
      <c r="K134" s="154"/>
    </row>
    <row r="149" spans="1:11" ht="22.5" customHeight="1">
      <c r="A149" s="154"/>
      <c r="B149" s="154"/>
      <c r="C149" s="154"/>
      <c r="D149" s="154"/>
      <c r="E149" s="154"/>
      <c r="F149" s="154"/>
      <c r="G149" s="154"/>
      <c r="H149" s="154"/>
      <c r="I149" s="154"/>
      <c r="J149" s="154"/>
      <c r="K149" s="154"/>
    </row>
    <row r="151" spans="1:11" ht="27" customHeight="1"/>
    <row r="152" spans="1:11" ht="36" customHeight="1">
      <c r="A152" s="154" t="s">
        <v>111</v>
      </c>
      <c r="B152" s="154"/>
      <c r="C152" s="154"/>
      <c r="D152" s="154"/>
      <c r="E152" s="154"/>
      <c r="F152" s="154"/>
      <c r="G152" s="154"/>
      <c r="H152" s="154"/>
      <c r="I152" s="154"/>
      <c r="J152" s="154"/>
      <c r="K152" s="154"/>
    </row>
  </sheetData>
  <mergeCells count="21">
    <mergeCell ref="A149:K149"/>
    <mergeCell ref="A152:K152"/>
    <mergeCell ref="A59:S59"/>
    <mergeCell ref="A4:T4"/>
    <mergeCell ref="A10:V10"/>
    <mergeCell ref="A11:W11"/>
    <mergeCell ref="A45:V45"/>
    <mergeCell ref="A46:W46"/>
    <mergeCell ref="A47:M47"/>
    <mergeCell ref="A44:F44"/>
    <mergeCell ref="A78:V78"/>
    <mergeCell ref="A101:V101"/>
    <mergeCell ref="A102:O102"/>
    <mergeCell ref="A97:V97"/>
    <mergeCell ref="A96:V96"/>
    <mergeCell ref="A98:V98"/>
    <mergeCell ref="A99:V99"/>
    <mergeCell ref="A100:V100"/>
    <mergeCell ref="A94:K94"/>
    <mergeCell ref="A134:K134"/>
    <mergeCell ref="A60:M60"/>
  </mergeCells>
  <conditionalFormatting sqref="F15:Q22 F25:Q32 F35:Q42">
    <cfRule type="colorScale" priority="14">
      <colorScale>
        <cfvo type="min"/>
        <cfvo type="percentile" val="50"/>
        <cfvo type="max"/>
        <color rgb="FF5A8AC6"/>
        <color rgb="FFFCFCFF"/>
        <color rgb="FFF8696B"/>
      </colorScale>
    </cfRule>
  </conditionalFormatting>
  <conditionalFormatting sqref="F50:Q57">
    <cfRule type="colorScale" priority="1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81"/>
  <sheetViews>
    <sheetView showGridLines="0" zoomScale="130" zoomScaleNormal="130" workbookViewId="0">
      <selection activeCell="A4" sqref="A4:R4"/>
    </sheetView>
  </sheetViews>
  <sheetFormatPr defaultColWidth="8.7109375" defaultRowHeight="14.1"/>
  <cols>
    <col min="1" max="1" width="8.7109375" style="79"/>
    <col min="2" max="2" width="10.7109375" style="79" bestFit="1" customWidth="1"/>
    <col min="3" max="3" width="10.28515625" style="79" bestFit="1" customWidth="1"/>
    <col min="4" max="4" width="17.28515625" style="79" bestFit="1" customWidth="1"/>
    <col min="5" max="5" width="13.28515625" style="79" bestFit="1" customWidth="1"/>
    <col min="6" max="16" width="10.85546875" style="79" bestFit="1" customWidth="1"/>
    <col min="17" max="17" width="13.140625" style="79" bestFit="1" customWidth="1"/>
    <col min="18" max="16384" width="8.7109375" style="79"/>
  </cols>
  <sheetData>
    <row r="1" spans="1:22" ht="18">
      <c r="A1" s="81" t="s">
        <v>112</v>
      </c>
      <c r="B1" s="82"/>
    </row>
    <row r="2" spans="1:22">
      <c r="A2" s="2" t="s">
        <v>113</v>
      </c>
      <c r="B2" s="2"/>
    </row>
    <row r="3" spans="1:22">
      <c r="A3" s="2" t="s">
        <v>114</v>
      </c>
      <c r="B3" s="2"/>
    </row>
    <row r="4" spans="1:22" ht="55.35" customHeight="1">
      <c r="A4" s="156"/>
      <c r="B4" s="173"/>
      <c r="C4" s="173"/>
      <c r="D4" s="173"/>
      <c r="E4" s="173"/>
      <c r="F4" s="173"/>
      <c r="G4" s="173"/>
      <c r="H4" s="173"/>
      <c r="I4" s="173"/>
      <c r="J4" s="173"/>
      <c r="K4" s="173"/>
      <c r="L4" s="173"/>
      <c r="M4" s="173"/>
      <c r="N4" s="173"/>
      <c r="O4" s="173"/>
      <c r="P4" s="173"/>
      <c r="Q4" s="173"/>
      <c r="R4" s="173"/>
    </row>
    <row r="5" spans="1:22">
      <c r="A5" s="1"/>
      <c r="B5" s="2"/>
    </row>
    <row r="6" spans="1:22">
      <c r="A6" s="1" t="s">
        <v>74</v>
      </c>
      <c r="B6" s="2"/>
    </row>
    <row r="7" spans="1:22">
      <c r="A7" s="2"/>
      <c r="B7" s="2"/>
    </row>
    <row r="8" spans="1:22">
      <c r="A8" s="79" t="s">
        <v>115</v>
      </c>
    </row>
    <row r="9" spans="1:22">
      <c r="A9" s="79" t="s">
        <v>116</v>
      </c>
    </row>
    <row r="10" spans="1:22">
      <c r="A10" s="79" t="s">
        <v>117</v>
      </c>
    </row>
    <row r="12" spans="1:22" customFormat="1" ht="69.599999999999994" customHeight="1">
      <c r="A12" s="157" t="s">
        <v>118</v>
      </c>
      <c r="B12" s="158"/>
      <c r="C12" s="158"/>
      <c r="D12" s="158"/>
      <c r="E12" s="158"/>
      <c r="F12" s="158"/>
      <c r="G12" s="158"/>
      <c r="H12" s="158"/>
      <c r="I12" s="158"/>
      <c r="J12" s="158"/>
      <c r="K12" s="158"/>
      <c r="L12" s="158"/>
      <c r="M12" s="158"/>
      <c r="N12" s="158"/>
      <c r="O12" s="158"/>
      <c r="P12" s="158"/>
      <c r="Q12" s="158"/>
      <c r="R12" s="158"/>
      <c r="S12" s="158"/>
      <c r="T12" s="158"/>
      <c r="U12" s="158"/>
      <c r="V12" s="101"/>
    </row>
    <row r="13" spans="1:22" s="84" customFormat="1">
      <c r="A13" s="85" t="s">
        <v>20</v>
      </c>
      <c r="B13" s="85" t="s">
        <v>77</v>
      </c>
      <c r="C13" s="85"/>
      <c r="D13" s="85"/>
      <c r="E13" s="97">
        <v>41456</v>
      </c>
      <c r="F13" s="97">
        <v>41487</v>
      </c>
      <c r="G13" s="97">
        <v>41518</v>
      </c>
      <c r="H13" s="97">
        <v>41548</v>
      </c>
      <c r="I13" s="97">
        <v>41579</v>
      </c>
      <c r="J13" s="97">
        <v>41609</v>
      </c>
      <c r="K13" s="97">
        <v>41640</v>
      </c>
      <c r="L13" s="97">
        <v>41671</v>
      </c>
      <c r="M13" s="97">
        <v>41699</v>
      </c>
      <c r="N13" s="97">
        <v>41730</v>
      </c>
      <c r="O13" s="97">
        <v>41760</v>
      </c>
      <c r="P13" s="97">
        <v>41791</v>
      </c>
      <c r="Q13" s="100" t="s">
        <v>79</v>
      </c>
    </row>
    <row r="14" spans="1:22" s="84" customFormat="1">
      <c r="A14" s="85"/>
      <c r="B14" s="85"/>
      <c r="C14" s="85"/>
      <c r="D14" s="85"/>
      <c r="E14" s="99"/>
      <c r="F14" s="99"/>
      <c r="G14" s="99"/>
      <c r="H14" s="99"/>
      <c r="I14" s="99"/>
      <c r="J14" s="99"/>
      <c r="K14" s="99"/>
      <c r="L14" s="99"/>
      <c r="M14" s="99"/>
      <c r="N14" s="99"/>
      <c r="O14" s="99"/>
      <c r="P14" s="99"/>
      <c r="Q14" s="100"/>
    </row>
    <row r="15" spans="1:22" s="80" customFormat="1" ht="12">
      <c r="A15" s="80" t="s">
        <v>39</v>
      </c>
      <c r="B15" s="80" t="s">
        <v>80</v>
      </c>
      <c r="E15" s="120">
        <f>SUMIFS('Data Repository Table'!$J:$J,'Data Repository Table'!$A:$A,"Financial Actual",'Data Repository Table'!$C:$C,$A15,'Data Repository Table'!$B:$B,$B15&amp;"*",'Data Repository Table'!$D:$D,E$13)</f>
        <v>5914581.1976700742</v>
      </c>
      <c r="F15" s="120">
        <f>SUMIFS('Data Repository Table'!$J:$J,'Data Repository Table'!$A:$A,"Financial Actual",'Data Repository Table'!$C:$C,$A15,'Data Repository Table'!$B:$B,$B15&amp;"*",'Data Repository Table'!$D:$D,F$13)</f>
        <v>5696664.2399759311</v>
      </c>
      <c r="G15" s="120">
        <f>SUMIFS('Data Repository Table'!$J:$J,'Data Repository Table'!$A:$A,"Financial Actual",'Data Repository Table'!$C:$C,$A15,'Data Repository Table'!$B:$B,$B15&amp;"*",'Data Repository Table'!$D:$D,G$13)</f>
        <v>5260681.8298072498</v>
      </c>
      <c r="H15" s="120">
        <f>SUMIFS('Data Repository Table'!$J:$J,'Data Repository Table'!$A:$A,"Financial Actual",'Data Repository Table'!$C:$C,$A15,'Data Repository Table'!$B:$B,$B15&amp;"*",'Data Repository Table'!$D:$D,H$13)</f>
        <v>5221955.4924466992</v>
      </c>
      <c r="I15" s="120">
        <f>SUMIFS('Data Repository Table'!$J:$J,'Data Repository Table'!$A:$A,"Financial Actual",'Data Repository Table'!$C:$C,$A15,'Data Repository Table'!$B:$B,$B15&amp;"*",'Data Repository Table'!$D:$D,I$13)</f>
        <v>5514147.1707946751</v>
      </c>
      <c r="J15" s="120">
        <f>SUMIFS('Data Repository Table'!$J:$J,'Data Repository Table'!$A:$A,"Financial Actual",'Data Repository Table'!$C:$C,$A15,'Data Repository Table'!$B:$B,$B15&amp;"*",'Data Repository Table'!$D:$D,J$13)</f>
        <v>5380892.2001862573</v>
      </c>
      <c r="K15" s="120">
        <f>SUMIFS('Data Repository Table'!$J:$J,'Data Repository Table'!$A:$A,"Financial Actual",'Data Repository Table'!$C:$C,$A15,'Data Repository Table'!$B:$B,$B15&amp;"*",'Data Repository Table'!$D:$D,K$13)</f>
        <v>7822599.7200296307</v>
      </c>
      <c r="L15" s="120">
        <f>SUMIFS('Data Repository Table'!$J:$J,'Data Repository Table'!$A:$A,"Financial Actual",'Data Repository Table'!$C:$C,$A15,'Data Repository Table'!$B:$B,$B15&amp;"*",'Data Repository Table'!$D:$D,L$13)</f>
        <v>6924324.6322913244</v>
      </c>
      <c r="M15" s="120">
        <f>SUMIFS('Data Repository Table'!$J:$J,'Data Repository Table'!$A:$A,"Financial Actual",'Data Repository Table'!$C:$C,$A15,'Data Repository Table'!$B:$B,$B15&amp;"*",'Data Repository Table'!$D:$D,M$13)</f>
        <v>7297789.3913026378</v>
      </c>
      <c r="N15" s="120">
        <f>SUMIFS('Data Repository Table'!$J:$J,'Data Repository Table'!$A:$A,"Financial Actual",'Data Repository Table'!$C:$C,$A15,'Data Repository Table'!$B:$B,$B15&amp;"*",'Data Repository Table'!$D:$D,N$13)</f>
        <v>5332240.4186026063</v>
      </c>
      <c r="O15" s="120">
        <f>SUMIFS('Data Repository Table'!$J:$J,'Data Repository Table'!$A:$A,"Financial Actual",'Data Repository Table'!$C:$C,$A15,'Data Repository Table'!$B:$B,$B15&amp;"*",'Data Repository Table'!$D:$D,O$13)</f>
        <v>5394917.135688588</v>
      </c>
      <c r="P15" s="120">
        <f>SUMIFS('Data Repository Table'!$J:$J,'Data Repository Table'!$A:$A,"Financial Actual",'Data Repository Table'!$C:$C,$A15,'Data Repository Table'!$B:$B,$B15&amp;"*",'Data Repository Table'!$D:$D,P$13)</f>
        <v>5184163.8693572879</v>
      </c>
      <c r="Q15" s="120">
        <f>SUM(E15:P15)</f>
        <v>70944957.298152953</v>
      </c>
    </row>
    <row r="16" spans="1:22" s="80" customFormat="1" ht="12">
      <c r="A16" s="80" t="s">
        <v>47</v>
      </c>
      <c r="B16" s="80" t="s">
        <v>80</v>
      </c>
      <c r="E16" s="120">
        <f>SUMIFS('Data Repository Table'!$J:$J,'Data Repository Table'!$A:$A,"Financial Actual",'Data Repository Table'!$C:$C,$A16,'Data Repository Table'!$B:$B,$B16&amp;"*",'Data Repository Table'!$D:$D,E$13)</f>
        <v>17328050.972999997</v>
      </c>
      <c r="F16" s="120">
        <f>SUMIFS('Data Repository Table'!$J:$J,'Data Repository Table'!$A:$A,"Financial Actual",'Data Repository Table'!$C:$C,$A16,'Data Repository Table'!$B:$B,$B16&amp;"*",'Data Repository Table'!$D:$D,F$13)</f>
        <v>14604314.435999997</v>
      </c>
      <c r="G16" s="120">
        <f>SUMIFS('Data Repository Table'!$J:$J,'Data Repository Table'!$A:$A,"Financial Actual",'Data Repository Table'!$C:$C,$A16,'Data Repository Table'!$B:$B,$B16&amp;"*",'Data Repository Table'!$D:$D,G$13)</f>
        <v>16135900.118999999</v>
      </c>
      <c r="H16" s="120">
        <f>SUMIFS('Data Repository Table'!$J:$J,'Data Repository Table'!$A:$A,"Financial Actual",'Data Repository Table'!$C:$C,$A16,'Data Repository Table'!$B:$B,$B16&amp;"*",'Data Repository Table'!$D:$D,H$13)</f>
        <v>15151633.271999998</v>
      </c>
      <c r="I16" s="120">
        <f>SUMIFS('Data Repository Table'!$J:$J,'Data Repository Table'!$A:$A,"Financial Actual",'Data Repository Table'!$C:$C,$A16,'Data Repository Table'!$B:$B,$B16&amp;"*",'Data Repository Table'!$D:$D,I$13)</f>
        <v>13832900.801999997</v>
      </c>
      <c r="J16" s="120">
        <f>SUMIFS('Data Repository Table'!$J:$J,'Data Repository Table'!$A:$A,"Financial Actual",'Data Repository Table'!$C:$C,$A16,'Data Repository Table'!$B:$B,$B16&amp;"*",'Data Repository Table'!$D:$D,J$13)</f>
        <v>15562959.623999998</v>
      </c>
      <c r="K16" s="120">
        <f>SUMIFS('Data Repository Table'!$J:$J,'Data Repository Table'!$A:$A,"Financial Actual",'Data Repository Table'!$C:$C,$A16,'Data Repository Table'!$B:$B,$B16&amp;"*",'Data Repository Table'!$D:$D,K$13)</f>
        <v>22354057.620000001</v>
      </c>
      <c r="L16" s="120">
        <f>SUMIFS('Data Repository Table'!$J:$J,'Data Repository Table'!$A:$A,"Financial Actual",'Data Repository Table'!$C:$C,$A16,'Data Repository Table'!$B:$B,$B16&amp;"*",'Data Repository Table'!$D:$D,L$13)</f>
        <v>18580950.729999997</v>
      </c>
      <c r="M16" s="120">
        <f>SUMIFS('Data Repository Table'!$J:$J,'Data Repository Table'!$A:$A,"Financial Actual",'Data Repository Table'!$C:$C,$A16,'Data Repository Table'!$B:$B,$B16&amp;"*",'Data Repository Table'!$D:$D,M$13)</f>
        <v>19644680.780999999</v>
      </c>
      <c r="N16" s="120">
        <f>SUMIFS('Data Repository Table'!$J:$J,'Data Repository Table'!$A:$A,"Financial Actual",'Data Repository Table'!$C:$C,$A16,'Data Repository Table'!$B:$B,$B16&amp;"*",'Data Repository Table'!$D:$D,N$13)</f>
        <v>18268435.046</v>
      </c>
      <c r="O16" s="120">
        <f>SUMIFS('Data Repository Table'!$J:$J,'Data Repository Table'!$A:$A,"Financial Actual",'Data Repository Table'!$C:$C,$A16,'Data Repository Table'!$B:$B,$B16&amp;"*",'Data Repository Table'!$D:$D,O$13)</f>
        <v>14627298.491999999</v>
      </c>
      <c r="P16" s="120">
        <f>SUMIFS('Data Repository Table'!$J:$J,'Data Repository Table'!$A:$A,"Financial Actual",'Data Repository Table'!$C:$C,$A16,'Data Repository Table'!$B:$B,$B16&amp;"*",'Data Repository Table'!$D:$D,P$13)</f>
        <v>16164167.273999998</v>
      </c>
      <c r="Q16" s="120">
        <f>SUM(E16:P16)</f>
        <v>202255349.16899997</v>
      </c>
    </row>
    <row r="17" spans="1:17" s="80" customFormat="1" ht="12">
      <c r="A17" s="80" t="s">
        <v>48</v>
      </c>
      <c r="B17" s="80" t="s">
        <v>80</v>
      </c>
      <c r="E17" s="120">
        <f>SUMIFS('Data Repository Table'!$J:$J,'Data Repository Table'!$A:$A,"Financial Actual",'Data Repository Table'!$C:$C,$A17,'Data Repository Table'!$B:$B,$B17&amp;"*",'Data Repository Table'!$D:$D,E$13)</f>
        <v>12716846.793</v>
      </c>
      <c r="F17" s="120">
        <f>SUMIFS('Data Repository Table'!$J:$J,'Data Repository Table'!$A:$A,"Financial Actual",'Data Repository Table'!$C:$C,$A17,'Data Repository Table'!$B:$B,$B17&amp;"*",'Data Repository Table'!$D:$D,F$13)</f>
        <v>13050243.880999997</v>
      </c>
      <c r="G17" s="120">
        <f>SUMIFS('Data Repository Table'!$J:$J,'Data Repository Table'!$A:$A,"Financial Actual",'Data Repository Table'!$C:$C,$A17,'Data Repository Table'!$B:$B,$B17&amp;"*",'Data Repository Table'!$D:$D,G$13)</f>
        <v>13235472.919</v>
      </c>
      <c r="H17" s="120">
        <f>SUMIFS('Data Repository Table'!$J:$J,'Data Repository Table'!$A:$A,"Financial Actual",'Data Repository Table'!$C:$C,$A17,'Data Repository Table'!$B:$B,$B17&amp;"*",'Data Repository Table'!$D:$D,H$13)</f>
        <v>11815762.267000001</v>
      </c>
      <c r="I17" s="120">
        <f>SUMIFS('Data Repository Table'!$J:$J,'Data Repository Table'!$A:$A,"Financial Actual",'Data Repository Table'!$C:$C,$A17,'Data Repository Table'!$B:$B,$B17&amp;"*",'Data Repository Table'!$D:$D,I$13)</f>
        <v>11881724.445</v>
      </c>
      <c r="J17" s="120">
        <f>SUMIFS('Data Repository Table'!$J:$J,'Data Repository Table'!$A:$A,"Financial Actual",'Data Repository Table'!$C:$C,$A17,'Data Repository Table'!$B:$B,$B17&amp;"*",'Data Repository Table'!$D:$D,J$13)</f>
        <v>11127131.811999999</v>
      </c>
      <c r="K17" s="120">
        <f>SUMIFS('Data Repository Table'!$J:$J,'Data Repository Table'!$A:$A,"Financial Actual",'Data Repository Table'!$C:$C,$A17,'Data Repository Table'!$B:$B,$B17&amp;"*",'Data Repository Table'!$D:$D,K$13)</f>
        <v>15491089.403999997</v>
      </c>
      <c r="L17" s="120">
        <f>SUMIFS('Data Repository Table'!$J:$J,'Data Repository Table'!$A:$A,"Financial Actual",'Data Repository Table'!$C:$C,$A17,'Data Repository Table'!$B:$B,$B17&amp;"*",'Data Repository Table'!$D:$D,L$13)</f>
        <v>15776843.228999998</v>
      </c>
      <c r="M17" s="120">
        <f>SUMIFS('Data Repository Table'!$J:$J,'Data Repository Table'!$A:$A,"Financial Actual",'Data Repository Table'!$C:$C,$A17,'Data Repository Table'!$B:$B,$B17&amp;"*",'Data Repository Table'!$D:$D,M$13)</f>
        <v>14151791.636999998</v>
      </c>
      <c r="N17" s="120">
        <f>SUMIFS('Data Repository Table'!$J:$J,'Data Repository Table'!$A:$A,"Financial Actual",'Data Repository Table'!$C:$C,$A17,'Data Repository Table'!$B:$B,$B17&amp;"*",'Data Repository Table'!$D:$D,N$13)</f>
        <v>15011361.791999999</v>
      </c>
      <c r="O17" s="120">
        <f>SUMIFS('Data Repository Table'!$J:$J,'Data Repository Table'!$A:$A,"Financial Actual",'Data Repository Table'!$C:$C,$A17,'Data Repository Table'!$B:$B,$B17&amp;"*",'Data Repository Table'!$D:$D,O$13)</f>
        <v>14286635.347000001</v>
      </c>
      <c r="P17" s="120">
        <f>SUMIFS('Data Repository Table'!$J:$J,'Data Repository Table'!$A:$A,"Financial Actual",'Data Repository Table'!$C:$C,$A17,'Data Repository Table'!$B:$B,$B17&amp;"*",'Data Repository Table'!$D:$D,P$13)</f>
        <v>15120321.851</v>
      </c>
      <c r="Q17" s="120">
        <f>SUM(E17:P17)</f>
        <v>163665225.377</v>
      </c>
    </row>
    <row r="18" spans="1:17" s="87" customFormat="1" ht="12">
      <c r="E18" s="120"/>
      <c r="F18" s="122"/>
      <c r="G18" s="122"/>
      <c r="H18" s="122"/>
      <c r="I18" s="122"/>
      <c r="J18" s="122"/>
      <c r="K18" s="122"/>
      <c r="L18" s="122"/>
      <c r="M18" s="122"/>
      <c r="N18" s="122"/>
      <c r="O18" s="122"/>
      <c r="P18" s="122"/>
      <c r="Q18" s="122"/>
    </row>
    <row r="19" spans="1:17">
      <c r="A19" s="80" t="s">
        <v>39</v>
      </c>
      <c r="B19" s="80" t="s">
        <v>49</v>
      </c>
      <c r="E19" s="120">
        <f>SUMIFS('Data Repository Table'!$J:$J,'Data Repository Table'!$A:$A,"Financial Actual",'Data Repository Table'!$C:$C,$A19,'Data Repository Table'!$B:$B,$B19&amp;"*",'Data Repository Table'!$D:$D,E$13)</f>
        <v>3458288.8701338647</v>
      </c>
      <c r="F19" s="120">
        <f>SUMIFS('Data Repository Table'!$J:$J,'Data Repository Table'!$A:$A,"Financial Actual",'Data Repository Table'!$C:$C,$A19,'Data Repository Table'!$B:$B,$B19&amp;"*",'Data Repository Table'!$D:$D,F$13)</f>
        <v>4778353.3521016249</v>
      </c>
      <c r="G19" s="120">
        <f>SUMIFS('Data Repository Table'!$J:$J,'Data Repository Table'!$A:$A,"Financial Actual",'Data Repository Table'!$C:$C,$A19,'Data Repository Table'!$B:$B,$B19&amp;"*",'Data Repository Table'!$D:$D,G$13)</f>
        <v>3741007.0627661142</v>
      </c>
      <c r="H19" s="120">
        <f>SUMIFS('Data Repository Table'!$J:$J,'Data Repository Table'!$A:$A,"Financial Actual",'Data Repository Table'!$C:$C,$A19,'Data Repository Table'!$B:$B,$B19&amp;"*",'Data Repository Table'!$D:$D,H$13)</f>
        <v>3550828.7945508747</v>
      </c>
      <c r="I19" s="120">
        <f>SUMIFS('Data Repository Table'!$J:$J,'Data Repository Table'!$A:$A,"Financial Actual",'Data Repository Table'!$C:$C,$A19,'Data Repository Table'!$B:$B,$B19&amp;"*",'Data Repository Table'!$D:$D,I$13)</f>
        <v>3646543.42684625</v>
      </c>
      <c r="J19" s="120">
        <f>SUMIFS('Data Repository Table'!$J:$J,'Data Repository Table'!$A:$A,"Financial Actual",'Data Repository Table'!$C:$C,$A19,'Data Repository Table'!$B:$B,$B19&amp;"*",'Data Repository Table'!$D:$D,J$13)</f>
        <v>3507223.3581475001</v>
      </c>
      <c r="K19" s="120">
        <f>SUMIFS('Data Repository Table'!$J:$J,'Data Repository Table'!$A:$A,"Financial Actual",'Data Repository Table'!$C:$C,$A19,'Data Repository Table'!$B:$B,$B19&amp;"*",'Data Repository Table'!$D:$D,K$13)</f>
        <v>5249820.3494999986</v>
      </c>
      <c r="L19" s="120">
        <f>SUMIFS('Data Repository Table'!$J:$J,'Data Repository Table'!$A:$A,"Financial Actual",'Data Repository Table'!$C:$C,$A19,'Data Repository Table'!$B:$B,$B19&amp;"*",'Data Repository Table'!$D:$D,L$13)</f>
        <v>4419792.6823125007</v>
      </c>
      <c r="M19" s="120">
        <f>SUMIFS('Data Repository Table'!$J:$J,'Data Repository Table'!$A:$A,"Financial Actual",'Data Repository Table'!$C:$C,$A19,'Data Repository Table'!$B:$B,$B19&amp;"*",'Data Repository Table'!$D:$D,M$13)</f>
        <v>4409725.4715</v>
      </c>
      <c r="N19" s="120">
        <f>SUMIFS('Data Repository Table'!$J:$J,'Data Repository Table'!$A:$A,"Financial Actual",'Data Repository Table'!$C:$C,$A19,'Data Repository Table'!$B:$B,$B19&amp;"*",'Data Repository Table'!$D:$D,N$13)</f>
        <v>4419304.3184062503</v>
      </c>
      <c r="O19" s="120">
        <f>SUMIFS('Data Repository Table'!$J:$J,'Data Repository Table'!$A:$A,"Financial Actual",'Data Repository Table'!$C:$C,$A19,'Data Repository Table'!$B:$B,$B19&amp;"*",'Data Repository Table'!$D:$D,O$13)</f>
        <v>4692799.18359375</v>
      </c>
      <c r="P19" s="120">
        <f>SUMIFS('Data Repository Table'!$J:$J,'Data Repository Table'!$A:$A,"Financial Actual",'Data Repository Table'!$C:$C,$A19,'Data Repository Table'!$B:$B,$B19&amp;"*",'Data Repository Table'!$D:$D,P$13)</f>
        <v>5350137.2224687496</v>
      </c>
      <c r="Q19" s="120">
        <f t="shared" ref="Q19:Q25" si="0">SUM(E19:P19)</f>
        <v>51223824.092327476</v>
      </c>
    </row>
    <row r="20" spans="1:17">
      <c r="A20" s="80" t="s">
        <v>47</v>
      </c>
      <c r="B20" s="80" t="s">
        <v>49</v>
      </c>
      <c r="E20" s="120">
        <f>SUMIFS('Data Repository Table'!$J:$J,'Data Repository Table'!$A:$A,"Financial Actual",'Data Repository Table'!$C:$C,$A20,'Data Repository Table'!$B:$B,$B20&amp;"*",'Data Repository Table'!$D:$D,E$13)</f>
        <v>11339551.170386208</v>
      </c>
      <c r="F20" s="120">
        <f>SUMIFS('Data Repository Table'!$J:$J,'Data Repository Table'!$A:$A,"Financial Actual",'Data Repository Table'!$C:$C,$A20,'Data Repository Table'!$B:$B,$B20&amp;"*",'Data Repository Table'!$D:$D,F$13)</f>
        <v>13660880.3343936</v>
      </c>
      <c r="G20" s="120">
        <f>SUMIFS('Data Repository Table'!$J:$J,'Data Repository Table'!$A:$A,"Financial Actual",'Data Repository Table'!$C:$C,$A20,'Data Repository Table'!$B:$B,$B20&amp;"*",'Data Repository Table'!$D:$D,G$13)</f>
        <v>13806947.680280834</v>
      </c>
      <c r="H20" s="120">
        <f>SUMIFS('Data Repository Table'!$J:$J,'Data Repository Table'!$A:$A,"Financial Actual",'Data Repository Table'!$C:$C,$A20,'Data Repository Table'!$B:$B,$B20&amp;"*",'Data Repository Table'!$D:$D,H$13)</f>
        <v>18511924.382331077</v>
      </c>
      <c r="I20" s="120">
        <f>SUMIFS('Data Repository Table'!$J:$J,'Data Repository Table'!$A:$A,"Financial Actual",'Data Repository Table'!$C:$C,$A20,'Data Repository Table'!$B:$B,$B20&amp;"*",'Data Repository Table'!$D:$D,I$13)</f>
        <v>20025365.089240894</v>
      </c>
      <c r="J20" s="120">
        <f>SUMIFS('Data Repository Table'!$J:$J,'Data Repository Table'!$A:$A,"Financial Actual",'Data Repository Table'!$C:$C,$A20,'Data Repository Table'!$B:$B,$B20&amp;"*",'Data Repository Table'!$D:$D,J$13)</f>
        <v>12958942.643539203</v>
      </c>
      <c r="K20" s="120">
        <f>SUMIFS('Data Repository Table'!$J:$J,'Data Repository Table'!$A:$A,"Financial Actual",'Data Repository Table'!$C:$C,$A20,'Data Repository Table'!$B:$B,$B20&amp;"*",'Data Repository Table'!$D:$D,K$13)</f>
        <v>13987466.323076401</v>
      </c>
      <c r="L20" s="120">
        <f>SUMIFS('Data Repository Table'!$J:$J,'Data Repository Table'!$A:$A,"Financial Actual",'Data Repository Table'!$C:$C,$A20,'Data Repository Table'!$B:$B,$B20&amp;"*",'Data Repository Table'!$D:$D,L$13)</f>
        <v>16468493.156715602</v>
      </c>
      <c r="M20" s="120">
        <f>SUMIFS('Data Repository Table'!$J:$J,'Data Repository Table'!$A:$A,"Financial Actual",'Data Repository Table'!$C:$C,$A20,'Data Repository Table'!$B:$B,$B20&amp;"*",'Data Repository Table'!$D:$D,M$13)</f>
        <v>15013580.580213603</v>
      </c>
      <c r="N20" s="120">
        <f>SUMIFS('Data Repository Table'!$J:$J,'Data Repository Table'!$A:$A,"Financial Actual",'Data Repository Table'!$C:$C,$A20,'Data Repository Table'!$B:$B,$B20&amp;"*",'Data Repository Table'!$D:$D,N$13)</f>
        <v>16135503.054039603</v>
      </c>
      <c r="O20" s="120">
        <f>SUMIFS('Data Repository Table'!$J:$J,'Data Repository Table'!$A:$A,"Financial Actual",'Data Repository Table'!$C:$C,$A20,'Data Repository Table'!$B:$B,$B20&amp;"*",'Data Repository Table'!$D:$D,O$13)</f>
        <v>18921373.302216005</v>
      </c>
      <c r="P20" s="120">
        <f>SUMIFS('Data Repository Table'!$J:$J,'Data Repository Table'!$A:$A,"Financial Actual",'Data Repository Table'!$C:$C,$A20,'Data Repository Table'!$B:$B,$B20&amp;"*",'Data Repository Table'!$D:$D,P$13)</f>
        <v>8489071.3235327993</v>
      </c>
      <c r="Q20" s="120">
        <f t="shared" si="0"/>
        <v>179319099.03996581</v>
      </c>
    </row>
    <row r="21" spans="1:17">
      <c r="A21" s="80" t="s">
        <v>48</v>
      </c>
      <c r="B21" s="80" t="s">
        <v>49</v>
      </c>
      <c r="E21" s="120">
        <f>SUMIFS('Data Repository Table'!$J:$J,'Data Repository Table'!$A:$A,"Financial Actual",'Data Repository Table'!$C:$C,$A21,'Data Repository Table'!$B:$B,$B21&amp;"*",'Data Repository Table'!$D:$D,E$13)</f>
        <v>8168998.5802924205</v>
      </c>
      <c r="F21" s="120">
        <f>SUMIFS('Data Repository Table'!$J:$J,'Data Repository Table'!$A:$A,"Financial Actual",'Data Repository Table'!$C:$C,$A21,'Data Repository Table'!$B:$B,$B21&amp;"*",'Data Repository Table'!$D:$D,F$13)</f>
        <v>6508016.2729576789</v>
      </c>
      <c r="G21" s="120">
        <f>SUMIFS('Data Repository Table'!$J:$J,'Data Repository Table'!$A:$A,"Financial Actual",'Data Repository Table'!$C:$C,$A21,'Data Repository Table'!$B:$B,$B21&amp;"*",'Data Repository Table'!$D:$D,G$13)</f>
        <v>8797296.0201469176</v>
      </c>
      <c r="H21" s="120">
        <f>SUMIFS('Data Repository Table'!$J:$J,'Data Repository Table'!$A:$A,"Financial Actual",'Data Repository Table'!$C:$C,$A21,'Data Repository Table'!$B:$B,$B21&amp;"*",'Data Repository Table'!$D:$D,H$13)</f>
        <v>7399801.6649996387</v>
      </c>
      <c r="I21" s="120">
        <f>SUMIFS('Data Repository Table'!$J:$J,'Data Repository Table'!$A:$A,"Financial Actual",'Data Repository Table'!$C:$C,$A21,'Data Repository Table'!$B:$B,$B21&amp;"*",'Data Repository Table'!$D:$D,I$13)</f>
        <v>6292597.87327509</v>
      </c>
      <c r="J21" s="120">
        <f>SUMIFS('Data Repository Table'!$J:$J,'Data Repository Table'!$A:$A,"Financial Actual",'Data Repository Table'!$C:$C,$A21,'Data Repository Table'!$B:$B,$B21&amp;"*",'Data Repository Table'!$D:$D,J$13)</f>
        <v>5862551.4695474999</v>
      </c>
      <c r="K21" s="120">
        <f>SUMIFS('Data Repository Table'!$J:$J,'Data Repository Table'!$A:$A,"Financial Actual",'Data Repository Table'!$C:$C,$A21,'Data Repository Table'!$B:$B,$B21&amp;"*",'Data Repository Table'!$D:$D,K$13)</f>
        <v>7198677.8148285002</v>
      </c>
      <c r="L21" s="120">
        <f>SUMIFS('Data Repository Table'!$J:$J,'Data Repository Table'!$A:$A,"Financial Actual",'Data Repository Table'!$C:$C,$A21,'Data Repository Table'!$B:$B,$B21&amp;"*",'Data Repository Table'!$D:$D,L$13)</f>
        <v>7481708.9511677492</v>
      </c>
      <c r="M21" s="120">
        <f>SUMIFS('Data Repository Table'!$J:$J,'Data Repository Table'!$A:$A,"Financial Actual",'Data Repository Table'!$C:$C,$A21,'Data Repository Table'!$B:$B,$B21&amp;"*",'Data Repository Table'!$D:$D,M$13)</f>
        <v>8690888.6165351253</v>
      </c>
      <c r="N21" s="120">
        <f>SUMIFS('Data Repository Table'!$J:$J,'Data Repository Table'!$A:$A,"Financial Actual",'Data Repository Table'!$C:$C,$A21,'Data Repository Table'!$B:$B,$B21&amp;"*",'Data Repository Table'!$D:$D,N$13)</f>
        <v>6732277.631081</v>
      </c>
      <c r="O21" s="120">
        <f>SUMIFS('Data Repository Table'!$J:$J,'Data Repository Table'!$A:$A,"Financial Actual",'Data Repository Table'!$C:$C,$A21,'Data Repository Table'!$B:$B,$B21&amp;"*",'Data Repository Table'!$D:$D,O$13)</f>
        <v>8110761.1219654996</v>
      </c>
      <c r="P21" s="120">
        <f>SUMIFS('Data Repository Table'!$J:$J,'Data Repository Table'!$A:$A,"Financial Actual",'Data Repository Table'!$C:$C,$A21,'Data Repository Table'!$B:$B,$B21&amp;"*",'Data Repository Table'!$D:$D,P$13)</f>
        <v>9479913.2630085014</v>
      </c>
      <c r="Q21" s="120">
        <f t="shared" si="0"/>
        <v>90723489.27980563</v>
      </c>
    </row>
    <row r="22" spans="1:17" s="84" customFormat="1">
      <c r="E22" s="123"/>
      <c r="F22" s="123"/>
      <c r="G22" s="123"/>
      <c r="H22" s="123"/>
      <c r="I22" s="123"/>
      <c r="J22" s="123"/>
      <c r="K22" s="123"/>
      <c r="L22" s="123"/>
      <c r="M22" s="123"/>
      <c r="N22" s="123"/>
      <c r="O22" s="123"/>
      <c r="P22" s="123"/>
      <c r="Q22" s="123"/>
    </row>
    <row r="23" spans="1:17">
      <c r="A23" s="80" t="s">
        <v>39</v>
      </c>
      <c r="B23" s="80" t="s">
        <v>119</v>
      </c>
      <c r="E23" s="120">
        <f>SUMIFS('Data Repository Table'!$J:$J,'Data Repository Table'!$A:$A,"Financial Actual",'Data Repository Table'!$C:$C,$A15,'Data Repository Table'!$B:$B,$B15&amp;"*",'Data Repository Table'!$D:$D,E$13)-SUMIFS('Data Repository Table'!$J:$J,'Data Repository Table'!$A:$A,"Financial Actual",'Data Repository Table'!$C:$C,$A19,'Data Repository Table'!$B:$B,$B19&amp;"*",'Data Repository Table'!$D:$D,E$13)</f>
        <v>2456292.3275362095</v>
      </c>
      <c r="F23" s="120">
        <f>SUMIFS('Data Repository Table'!$J:$J,'Data Repository Table'!$A:$A,"Financial Actual",'Data Repository Table'!$C:$C,$A15,'Data Repository Table'!$B:$B,$B15&amp;"*",'Data Repository Table'!$D:$D,F$13)-SUMIFS('Data Repository Table'!$J:$J,'Data Repository Table'!$A:$A,"Financial Actual",'Data Repository Table'!$C:$C,$A19,'Data Repository Table'!$B:$B,$B19&amp;"*",'Data Repository Table'!$D:$D,F$13)</f>
        <v>918310.88787430618</v>
      </c>
      <c r="G23" s="120">
        <f>SUMIFS('Data Repository Table'!$J:$J,'Data Repository Table'!$A:$A,"Financial Actual",'Data Repository Table'!$C:$C,$A15,'Data Repository Table'!$B:$B,$B15&amp;"*",'Data Repository Table'!$D:$D,G$13)-SUMIFS('Data Repository Table'!$J:$J,'Data Repository Table'!$A:$A,"Financial Actual",'Data Repository Table'!$C:$C,$A19,'Data Repository Table'!$B:$B,$B19&amp;"*",'Data Repository Table'!$D:$D,G$13)</f>
        <v>1519674.7670411356</v>
      </c>
      <c r="H23" s="120">
        <f>SUMIFS('Data Repository Table'!$J:$J,'Data Repository Table'!$A:$A,"Financial Actual",'Data Repository Table'!$C:$C,$A15,'Data Repository Table'!$B:$B,$B15&amp;"*",'Data Repository Table'!$D:$D,H$13)-SUMIFS('Data Repository Table'!$J:$J,'Data Repository Table'!$A:$A,"Financial Actual",'Data Repository Table'!$C:$C,$A19,'Data Repository Table'!$B:$B,$B19&amp;"*",'Data Repository Table'!$D:$D,H$13)</f>
        <v>1671126.6978958244</v>
      </c>
      <c r="I23" s="120">
        <f>SUMIFS('Data Repository Table'!$J:$J,'Data Repository Table'!$A:$A,"Financial Actual",'Data Repository Table'!$C:$C,$A15,'Data Repository Table'!$B:$B,$B15&amp;"*",'Data Repository Table'!$D:$D,I$13)-SUMIFS('Data Repository Table'!$J:$J,'Data Repository Table'!$A:$A,"Financial Actual",'Data Repository Table'!$C:$C,$A19,'Data Repository Table'!$B:$B,$B19&amp;"*",'Data Repository Table'!$D:$D,I$13)</f>
        <v>1867603.7439484252</v>
      </c>
      <c r="J23" s="120">
        <f>SUMIFS('Data Repository Table'!$J:$J,'Data Repository Table'!$A:$A,"Financial Actual",'Data Repository Table'!$C:$C,$A15,'Data Repository Table'!$B:$B,$B15&amp;"*",'Data Repository Table'!$D:$D,J$13)-SUMIFS('Data Repository Table'!$J:$J,'Data Repository Table'!$A:$A,"Financial Actual",'Data Repository Table'!$C:$C,$A19,'Data Repository Table'!$B:$B,$B19&amp;"*",'Data Repository Table'!$D:$D,J$13)</f>
        <v>1873668.8420387572</v>
      </c>
      <c r="K23" s="120">
        <f>SUMIFS('Data Repository Table'!$J:$J,'Data Repository Table'!$A:$A,"Financial Actual",'Data Repository Table'!$C:$C,$A15,'Data Repository Table'!$B:$B,$B15&amp;"*",'Data Repository Table'!$D:$D,K$13)-SUMIFS('Data Repository Table'!$J:$J,'Data Repository Table'!$A:$A,"Financial Actual",'Data Repository Table'!$C:$C,$A19,'Data Repository Table'!$B:$B,$B19&amp;"*",'Data Repository Table'!$D:$D,K$13)</f>
        <v>2572779.3705296321</v>
      </c>
      <c r="L23" s="120">
        <f>SUMIFS('Data Repository Table'!$J:$J,'Data Repository Table'!$A:$A,"Financial Actual",'Data Repository Table'!$C:$C,$A15,'Data Repository Table'!$B:$B,$B15&amp;"*",'Data Repository Table'!$D:$D,L$13)-SUMIFS('Data Repository Table'!$J:$J,'Data Repository Table'!$A:$A,"Financial Actual",'Data Repository Table'!$C:$C,$A19,'Data Repository Table'!$B:$B,$B19&amp;"*",'Data Repository Table'!$D:$D,L$13)</f>
        <v>2504531.9499788238</v>
      </c>
      <c r="M23" s="120">
        <f>SUMIFS('Data Repository Table'!$J:$J,'Data Repository Table'!$A:$A,"Financial Actual",'Data Repository Table'!$C:$C,$A15,'Data Repository Table'!$B:$B,$B15&amp;"*",'Data Repository Table'!$D:$D,M$13)-SUMIFS('Data Repository Table'!$J:$J,'Data Repository Table'!$A:$A,"Financial Actual",'Data Repository Table'!$C:$C,$A19,'Data Repository Table'!$B:$B,$B19&amp;"*",'Data Repository Table'!$D:$D,M$13)</f>
        <v>2888063.9198026378</v>
      </c>
      <c r="N23" s="120">
        <f>SUMIFS('Data Repository Table'!$J:$J,'Data Repository Table'!$A:$A,"Financial Actual",'Data Repository Table'!$C:$C,$A15,'Data Repository Table'!$B:$B,$B15&amp;"*",'Data Repository Table'!$D:$D,N$13)-SUMIFS('Data Repository Table'!$J:$J,'Data Repository Table'!$A:$A,"Financial Actual",'Data Repository Table'!$C:$C,$A19,'Data Repository Table'!$B:$B,$B19&amp;"*",'Data Repository Table'!$D:$D,N$13)</f>
        <v>912936.10019635595</v>
      </c>
      <c r="O23" s="120">
        <f>SUMIFS('Data Repository Table'!$J:$J,'Data Repository Table'!$A:$A,"Financial Actual",'Data Repository Table'!$C:$C,$A15,'Data Repository Table'!$B:$B,$B15&amp;"*",'Data Repository Table'!$D:$D,O$13)-SUMIFS('Data Repository Table'!$J:$J,'Data Repository Table'!$A:$A,"Financial Actual",'Data Repository Table'!$C:$C,$A19,'Data Repository Table'!$B:$B,$B19&amp;"*",'Data Repository Table'!$D:$D,O$13)</f>
        <v>702117.95209483802</v>
      </c>
      <c r="P23" s="120">
        <f>SUMIFS('Data Repository Table'!$J:$J,'Data Repository Table'!$A:$A,"Financial Actual",'Data Repository Table'!$C:$C,$A15,'Data Repository Table'!$B:$B,$B15&amp;"*",'Data Repository Table'!$D:$D,P$13)-SUMIFS('Data Repository Table'!$J:$J,'Data Repository Table'!$A:$A,"Financial Actual",'Data Repository Table'!$C:$C,$A19,'Data Repository Table'!$B:$B,$B19&amp;"*",'Data Repository Table'!$D:$D,P$13)</f>
        <v>-165973.35311146174</v>
      </c>
      <c r="Q23" s="120">
        <f t="shared" si="0"/>
        <v>19721133.205825485</v>
      </c>
    </row>
    <row r="24" spans="1:17">
      <c r="A24" s="80" t="s">
        <v>47</v>
      </c>
      <c r="B24" s="80" t="s">
        <v>119</v>
      </c>
      <c r="E24" s="120">
        <f>SUMIFS('Data Repository Table'!$J:$J,'Data Repository Table'!$A:$A,"Financial Actual",'Data Repository Table'!$C:$C,$A16,'Data Repository Table'!$B:$B,$B16&amp;"*",'Data Repository Table'!$D:$D,E$13)-SUMIFS('Data Repository Table'!$J:$J,'Data Repository Table'!$A:$A,"Financial Actual",'Data Repository Table'!$C:$C,$A20,'Data Repository Table'!$B:$B,$B20&amp;"*",'Data Repository Table'!$D:$D,E$13)</f>
        <v>5988499.8026137892</v>
      </c>
      <c r="F24" s="120">
        <f>SUMIFS('Data Repository Table'!$J:$J,'Data Repository Table'!$A:$A,"Financial Actual",'Data Repository Table'!$C:$C,$A16,'Data Repository Table'!$B:$B,$B16&amp;"*",'Data Repository Table'!$D:$D,F$13)-SUMIFS('Data Repository Table'!$J:$J,'Data Repository Table'!$A:$A,"Financial Actual",'Data Repository Table'!$C:$C,$A20,'Data Repository Table'!$B:$B,$B20&amp;"*",'Data Repository Table'!$D:$D,F$13)</f>
        <v>943434.10160639696</v>
      </c>
      <c r="G24" s="120">
        <f>SUMIFS('Data Repository Table'!$J:$J,'Data Repository Table'!$A:$A,"Financial Actual",'Data Repository Table'!$C:$C,$A16,'Data Repository Table'!$B:$B,$B16&amp;"*",'Data Repository Table'!$D:$D,G$13)-SUMIFS('Data Repository Table'!$J:$J,'Data Repository Table'!$A:$A,"Financial Actual",'Data Repository Table'!$C:$C,$A20,'Data Repository Table'!$B:$B,$B20&amp;"*",'Data Repository Table'!$D:$D,G$13)</f>
        <v>2328952.4387191646</v>
      </c>
      <c r="H24" s="120">
        <f>SUMIFS('Data Repository Table'!$J:$J,'Data Repository Table'!$A:$A,"Financial Actual",'Data Repository Table'!$C:$C,$A16,'Data Repository Table'!$B:$B,$B16&amp;"*",'Data Repository Table'!$D:$D,H$13)-SUMIFS('Data Repository Table'!$J:$J,'Data Repository Table'!$A:$A,"Financial Actual",'Data Repository Table'!$C:$C,$A20,'Data Repository Table'!$B:$B,$B20&amp;"*",'Data Repository Table'!$D:$D,H$13)</f>
        <v>-3360291.110331079</v>
      </c>
      <c r="I24" s="120">
        <f>SUMIFS('Data Repository Table'!$J:$J,'Data Repository Table'!$A:$A,"Financial Actual",'Data Repository Table'!$C:$C,$A16,'Data Repository Table'!$B:$B,$B16&amp;"*",'Data Repository Table'!$D:$D,I$13)-SUMIFS('Data Repository Table'!$J:$J,'Data Repository Table'!$A:$A,"Financial Actual",'Data Repository Table'!$C:$C,$A20,'Data Repository Table'!$B:$B,$B20&amp;"*",'Data Repository Table'!$D:$D,I$13)</f>
        <v>-6192464.2872408964</v>
      </c>
      <c r="J24" s="120">
        <f>SUMIFS('Data Repository Table'!$J:$J,'Data Repository Table'!$A:$A,"Financial Actual",'Data Repository Table'!$C:$C,$A16,'Data Repository Table'!$B:$B,$B16&amp;"*",'Data Repository Table'!$D:$D,J$13)-SUMIFS('Data Repository Table'!$J:$J,'Data Repository Table'!$A:$A,"Financial Actual",'Data Repository Table'!$C:$C,$A20,'Data Repository Table'!$B:$B,$B20&amp;"*",'Data Repository Table'!$D:$D,J$13)</f>
        <v>2604016.9804607946</v>
      </c>
      <c r="K24" s="120">
        <f>SUMIFS('Data Repository Table'!$J:$J,'Data Repository Table'!$A:$A,"Financial Actual",'Data Repository Table'!$C:$C,$A16,'Data Repository Table'!$B:$B,$B16&amp;"*",'Data Repository Table'!$D:$D,K$13)-SUMIFS('Data Repository Table'!$J:$J,'Data Repository Table'!$A:$A,"Financial Actual",'Data Repository Table'!$C:$C,$A20,'Data Repository Table'!$B:$B,$B20&amp;"*",'Data Repository Table'!$D:$D,K$13)</f>
        <v>8366591.2969236001</v>
      </c>
      <c r="L24" s="120">
        <f>SUMIFS('Data Repository Table'!$J:$J,'Data Repository Table'!$A:$A,"Financial Actual",'Data Repository Table'!$C:$C,$A16,'Data Repository Table'!$B:$B,$B16&amp;"*",'Data Repository Table'!$D:$D,L$13)-SUMIFS('Data Repository Table'!$J:$J,'Data Repository Table'!$A:$A,"Financial Actual",'Data Repository Table'!$C:$C,$A20,'Data Repository Table'!$B:$B,$B20&amp;"*",'Data Repository Table'!$D:$D,L$13)</f>
        <v>2112457.573284395</v>
      </c>
      <c r="M24" s="120">
        <f>SUMIFS('Data Repository Table'!$J:$J,'Data Repository Table'!$A:$A,"Financial Actual",'Data Repository Table'!$C:$C,$A16,'Data Repository Table'!$B:$B,$B16&amp;"*",'Data Repository Table'!$D:$D,M$13)-SUMIFS('Data Repository Table'!$J:$J,'Data Repository Table'!$A:$A,"Financial Actual",'Data Repository Table'!$C:$C,$A20,'Data Repository Table'!$B:$B,$B20&amp;"*",'Data Repository Table'!$D:$D,M$13)</f>
        <v>4631100.2007863969</v>
      </c>
      <c r="N24" s="120">
        <f>SUMIFS('Data Repository Table'!$J:$J,'Data Repository Table'!$A:$A,"Financial Actual",'Data Repository Table'!$C:$C,$A16,'Data Repository Table'!$B:$B,$B16&amp;"*",'Data Repository Table'!$D:$D,N$13)-SUMIFS('Data Repository Table'!$J:$J,'Data Repository Table'!$A:$A,"Financial Actual",'Data Repository Table'!$C:$C,$A20,'Data Repository Table'!$B:$B,$B20&amp;"*",'Data Repository Table'!$D:$D,N$13)</f>
        <v>2132931.991960397</v>
      </c>
      <c r="O24" s="120">
        <f>SUMIFS('Data Repository Table'!$J:$J,'Data Repository Table'!$A:$A,"Financial Actual",'Data Repository Table'!$C:$C,$A16,'Data Repository Table'!$B:$B,$B16&amp;"*",'Data Repository Table'!$D:$D,O$13)-SUMIFS('Data Repository Table'!$J:$J,'Data Repository Table'!$A:$A,"Financial Actual",'Data Repository Table'!$C:$C,$A20,'Data Repository Table'!$B:$B,$B20&amp;"*",'Data Repository Table'!$D:$D,O$13)</f>
        <v>-4294074.8102160059</v>
      </c>
      <c r="P24" s="120">
        <f>SUMIFS('Data Repository Table'!$J:$J,'Data Repository Table'!$A:$A,"Financial Actual",'Data Repository Table'!$C:$C,$A16,'Data Repository Table'!$B:$B,$B16&amp;"*",'Data Repository Table'!$D:$D,P$13)-SUMIFS('Data Repository Table'!$J:$J,'Data Repository Table'!$A:$A,"Financial Actual",'Data Repository Table'!$C:$C,$A20,'Data Repository Table'!$B:$B,$B20&amp;"*",'Data Repository Table'!$D:$D,P$13)</f>
        <v>7675095.9504671991</v>
      </c>
      <c r="Q24" s="120">
        <f t="shared" si="0"/>
        <v>22936250.12903415</v>
      </c>
    </row>
    <row r="25" spans="1:17">
      <c r="A25" s="80" t="s">
        <v>48</v>
      </c>
      <c r="B25" s="80" t="s">
        <v>119</v>
      </c>
      <c r="E25" s="120">
        <f>SUMIFS('Data Repository Table'!$J:$J,'Data Repository Table'!$A:$A,"Financial Actual",'Data Repository Table'!$C:$C,$A17,'Data Repository Table'!$B:$B,$B17&amp;"*",'Data Repository Table'!$D:$D,E$13)-SUMIFS('Data Repository Table'!$J:$J,'Data Repository Table'!$A:$A,"Financial Actual",'Data Repository Table'!$C:$C,$A21,'Data Repository Table'!$B:$B,$B21&amp;"*",'Data Repository Table'!$D:$D,E$13)</f>
        <v>4547848.2127075791</v>
      </c>
      <c r="F25" s="120">
        <f>SUMIFS('Data Repository Table'!$J:$J,'Data Repository Table'!$A:$A,"Financial Actual",'Data Repository Table'!$C:$C,$A17,'Data Repository Table'!$B:$B,$B17&amp;"*",'Data Repository Table'!$D:$D,F$13)-SUMIFS('Data Repository Table'!$J:$J,'Data Repository Table'!$A:$A,"Financial Actual",'Data Repository Table'!$C:$C,$A21,'Data Repository Table'!$B:$B,$B21&amp;"*",'Data Repository Table'!$D:$D,F$13)</f>
        <v>6542227.6080423184</v>
      </c>
      <c r="G25" s="120">
        <f>SUMIFS('Data Repository Table'!$J:$J,'Data Repository Table'!$A:$A,"Financial Actual",'Data Repository Table'!$C:$C,$A17,'Data Repository Table'!$B:$B,$B17&amp;"*",'Data Repository Table'!$D:$D,G$13)-SUMIFS('Data Repository Table'!$J:$J,'Data Repository Table'!$A:$A,"Financial Actual",'Data Repository Table'!$C:$C,$A21,'Data Repository Table'!$B:$B,$B21&amp;"*",'Data Repository Table'!$D:$D,G$13)</f>
        <v>4438176.8988530822</v>
      </c>
      <c r="H25" s="120">
        <f>SUMIFS('Data Repository Table'!$J:$J,'Data Repository Table'!$A:$A,"Financial Actual",'Data Repository Table'!$C:$C,$A17,'Data Repository Table'!$B:$B,$B17&amp;"*",'Data Repository Table'!$D:$D,H$13)-SUMIFS('Data Repository Table'!$J:$J,'Data Repository Table'!$A:$A,"Financial Actual",'Data Repository Table'!$C:$C,$A21,'Data Repository Table'!$B:$B,$B21&amp;"*",'Data Repository Table'!$D:$D,H$13)</f>
        <v>4415960.6020003622</v>
      </c>
      <c r="I25" s="120">
        <f>SUMIFS('Data Repository Table'!$J:$J,'Data Repository Table'!$A:$A,"Financial Actual",'Data Repository Table'!$C:$C,$A17,'Data Repository Table'!$B:$B,$B17&amp;"*",'Data Repository Table'!$D:$D,I$13)-SUMIFS('Data Repository Table'!$J:$J,'Data Repository Table'!$A:$A,"Financial Actual",'Data Repository Table'!$C:$C,$A21,'Data Repository Table'!$B:$B,$B21&amp;"*",'Data Repository Table'!$D:$D,I$13)</f>
        <v>5589126.5717249103</v>
      </c>
      <c r="J25" s="120">
        <f>SUMIFS('Data Repository Table'!$J:$J,'Data Repository Table'!$A:$A,"Financial Actual",'Data Repository Table'!$C:$C,$A17,'Data Repository Table'!$B:$B,$B17&amp;"*",'Data Repository Table'!$D:$D,J$13)-SUMIFS('Data Repository Table'!$J:$J,'Data Repository Table'!$A:$A,"Financial Actual",'Data Repository Table'!$C:$C,$A21,'Data Repository Table'!$B:$B,$B21&amp;"*",'Data Repository Table'!$D:$D,J$13)</f>
        <v>5264580.3424524991</v>
      </c>
      <c r="K25" s="120">
        <f>SUMIFS('Data Repository Table'!$J:$J,'Data Repository Table'!$A:$A,"Financial Actual",'Data Repository Table'!$C:$C,$A17,'Data Repository Table'!$B:$B,$B17&amp;"*",'Data Repository Table'!$D:$D,K$13)-SUMIFS('Data Repository Table'!$J:$J,'Data Repository Table'!$A:$A,"Financial Actual",'Data Repository Table'!$C:$C,$A21,'Data Repository Table'!$B:$B,$B21&amp;"*",'Data Repository Table'!$D:$D,K$13)</f>
        <v>8292411.5891714972</v>
      </c>
      <c r="L25" s="120">
        <f>SUMIFS('Data Repository Table'!$J:$J,'Data Repository Table'!$A:$A,"Financial Actual",'Data Repository Table'!$C:$C,$A17,'Data Repository Table'!$B:$B,$B17&amp;"*",'Data Repository Table'!$D:$D,L$13)-SUMIFS('Data Repository Table'!$J:$J,'Data Repository Table'!$A:$A,"Financial Actual",'Data Repository Table'!$C:$C,$A21,'Data Repository Table'!$B:$B,$B21&amp;"*",'Data Repository Table'!$D:$D,L$13)</f>
        <v>8295134.2778322492</v>
      </c>
      <c r="M25" s="120">
        <f>SUMIFS('Data Repository Table'!$J:$J,'Data Repository Table'!$A:$A,"Financial Actual",'Data Repository Table'!$C:$C,$A17,'Data Repository Table'!$B:$B,$B17&amp;"*",'Data Repository Table'!$D:$D,M$13)-SUMIFS('Data Repository Table'!$J:$J,'Data Repository Table'!$A:$A,"Financial Actual",'Data Repository Table'!$C:$C,$A21,'Data Repository Table'!$B:$B,$B21&amp;"*",'Data Repository Table'!$D:$D,M$13)</f>
        <v>5460903.0204648729</v>
      </c>
      <c r="N25" s="120">
        <f>SUMIFS('Data Repository Table'!$J:$J,'Data Repository Table'!$A:$A,"Financial Actual",'Data Repository Table'!$C:$C,$A17,'Data Repository Table'!$B:$B,$B17&amp;"*",'Data Repository Table'!$D:$D,N$13)-SUMIFS('Data Repository Table'!$J:$J,'Data Repository Table'!$A:$A,"Financial Actual",'Data Repository Table'!$C:$C,$A21,'Data Repository Table'!$B:$B,$B21&amp;"*",'Data Repository Table'!$D:$D,N$13)</f>
        <v>8279084.1609189995</v>
      </c>
      <c r="O25" s="120">
        <f>SUMIFS('Data Repository Table'!$J:$J,'Data Repository Table'!$A:$A,"Financial Actual",'Data Repository Table'!$C:$C,$A17,'Data Repository Table'!$B:$B,$B17&amp;"*",'Data Repository Table'!$D:$D,O$13)-SUMIFS('Data Repository Table'!$J:$J,'Data Repository Table'!$A:$A,"Financial Actual",'Data Repository Table'!$C:$C,$A21,'Data Repository Table'!$B:$B,$B21&amp;"*",'Data Repository Table'!$D:$D,O$13)</f>
        <v>6175874.2250345014</v>
      </c>
      <c r="P25" s="120">
        <f>SUMIFS('Data Repository Table'!$J:$J,'Data Repository Table'!$A:$A,"Financial Actual",'Data Repository Table'!$C:$C,$A17,'Data Repository Table'!$B:$B,$B17&amp;"*",'Data Repository Table'!$D:$D,P$13)-SUMIFS('Data Repository Table'!$J:$J,'Data Repository Table'!$A:$A,"Financial Actual",'Data Repository Table'!$C:$C,$A21,'Data Repository Table'!$B:$B,$B21&amp;"*",'Data Repository Table'!$D:$D,P$13)</f>
        <v>5640408.5879914984</v>
      </c>
      <c r="Q25" s="120">
        <f t="shared" si="0"/>
        <v>72941736.097194374</v>
      </c>
    </row>
    <row r="26" spans="1:17">
      <c r="E26" s="121"/>
      <c r="F26" s="121"/>
      <c r="G26" s="121"/>
      <c r="H26" s="121"/>
      <c r="I26" s="121"/>
      <c r="J26" s="121"/>
      <c r="K26" s="121"/>
      <c r="L26" s="121"/>
      <c r="M26" s="121"/>
      <c r="N26" s="121"/>
      <c r="O26" s="121"/>
      <c r="P26" s="121"/>
      <c r="Q26" s="121"/>
    </row>
    <row r="51" spans="1:22" ht="21" customHeight="1">
      <c r="A51" s="160" t="s">
        <v>120</v>
      </c>
      <c r="B51" s="160"/>
      <c r="C51" s="160"/>
      <c r="D51" s="160"/>
      <c r="E51" s="160"/>
      <c r="F51" s="160"/>
      <c r="G51" s="160"/>
      <c r="H51" s="160"/>
      <c r="I51" s="160"/>
      <c r="J51" s="160"/>
      <c r="K51" s="160"/>
      <c r="L51" s="25"/>
      <c r="M51" s="25"/>
      <c r="N51" s="25"/>
      <c r="O51" s="25"/>
      <c r="P51" s="25"/>
    </row>
    <row r="52" spans="1:22" customFormat="1" ht="140.85" customHeight="1">
      <c r="A52" s="157" t="s">
        <v>121</v>
      </c>
      <c r="B52" s="158"/>
      <c r="C52" s="158"/>
      <c r="D52" s="158"/>
      <c r="E52" s="158"/>
      <c r="F52" s="158"/>
      <c r="G52" s="158"/>
      <c r="H52" s="158"/>
      <c r="I52" s="158"/>
      <c r="J52" s="158"/>
      <c r="K52" s="158"/>
      <c r="L52" s="158"/>
      <c r="M52" s="158"/>
      <c r="N52" s="158"/>
      <c r="O52" s="158"/>
      <c r="P52" s="158"/>
      <c r="Q52" s="158"/>
      <c r="R52" s="158"/>
      <c r="S52" s="158"/>
      <c r="T52" s="158"/>
      <c r="U52" s="158"/>
      <c r="V52" s="101"/>
    </row>
    <row r="54" spans="1:22" s="84" customFormat="1">
      <c r="A54" s="85" t="s">
        <v>20</v>
      </c>
      <c r="B54" s="85" t="s">
        <v>77</v>
      </c>
      <c r="C54" s="85" t="s">
        <v>50</v>
      </c>
      <c r="D54" s="85" t="s">
        <v>95</v>
      </c>
      <c r="E54" s="97">
        <v>41456</v>
      </c>
      <c r="F54" s="97">
        <v>41487</v>
      </c>
      <c r="G54" s="97">
        <v>41518</v>
      </c>
      <c r="H54" s="97">
        <v>41548</v>
      </c>
      <c r="I54" s="97">
        <v>41579</v>
      </c>
      <c r="J54" s="97">
        <v>41609</v>
      </c>
      <c r="K54" s="97">
        <v>41640</v>
      </c>
      <c r="L54" s="97">
        <v>41671</v>
      </c>
      <c r="M54" s="97">
        <v>41699</v>
      </c>
      <c r="N54" s="97">
        <v>41730</v>
      </c>
      <c r="O54" s="97">
        <v>41760</v>
      </c>
      <c r="P54" s="97">
        <v>41791</v>
      </c>
      <c r="Q54" s="100" t="s">
        <v>79</v>
      </c>
    </row>
    <row r="55" spans="1:22" s="84" customFormat="1">
      <c r="A55" s="85"/>
      <c r="B55" s="85"/>
      <c r="C55" s="85"/>
      <c r="D55" s="85"/>
      <c r="E55" s="99"/>
      <c r="F55" s="99"/>
      <c r="G55" s="99"/>
      <c r="H55" s="99"/>
      <c r="I55" s="99"/>
      <c r="J55" s="99"/>
      <c r="K55" s="99"/>
      <c r="L55" s="99"/>
      <c r="M55" s="99"/>
      <c r="N55" s="99"/>
      <c r="O55" s="99"/>
      <c r="P55" s="99"/>
      <c r="Q55" s="100"/>
    </row>
    <row r="56" spans="1:22">
      <c r="A56" s="80" t="s">
        <v>39</v>
      </c>
      <c r="B56" s="80" t="s">
        <v>119</v>
      </c>
      <c r="E56" s="124">
        <f>E23/E15</f>
        <v>0.41529437933894875</v>
      </c>
      <c r="F56" s="124">
        <f t="shared" ref="F56:Q56" si="1">F23/F15</f>
        <v>0.16120151183040166</v>
      </c>
      <c r="G56" s="124">
        <f t="shared" si="1"/>
        <v>0.28887410723655493</v>
      </c>
      <c r="H56" s="124">
        <f t="shared" si="1"/>
        <v>0.32001932998338012</v>
      </c>
      <c r="I56" s="124">
        <f t="shared" si="1"/>
        <v>0.33869312626258291</v>
      </c>
      <c r="J56" s="124">
        <f t="shared" si="1"/>
        <v>0.34820783846476255</v>
      </c>
      <c r="K56" s="124">
        <f t="shared" si="1"/>
        <v>0.32889058147025918</v>
      </c>
      <c r="L56" s="124">
        <f t="shared" si="1"/>
        <v>0.36170053874987812</v>
      </c>
      <c r="M56" s="124">
        <f t="shared" si="1"/>
        <v>0.3957450352355435</v>
      </c>
      <c r="N56" s="124">
        <f t="shared" si="1"/>
        <v>0.17121060352256295</v>
      </c>
      <c r="O56" s="124">
        <f t="shared" si="1"/>
        <v>0.13014434409940612</v>
      </c>
      <c r="P56" s="124">
        <f t="shared" si="1"/>
        <v>-3.2015452692863752E-2</v>
      </c>
      <c r="Q56" s="124">
        <f t="shared" si="1"/>
        <v>0.27797794172946699</v>
      </c>
    </row>
    <row r="57" spans="1:22">
      <c r="A57" s="80" t="s">
        <v>47</v>
      </c>
      <c r="B57" s="80" t="s">
        <v>119</v>
      </c>
      <c r="E57" s="124">
        <f t="shared" ref="E57:Q58" si="2">E24/E16</f>
        <v>0.3455956940538133</v>
      </c>
      <c r="F57" s="124">
        <f t="shared" si="2"/>
        <v>6.4599684274176436E-2</v>
      </c>
      <c r="G57" s="124">
        <f t="shared" si="2"/>
        <v>0.14433359289184161</v>
      </c>
      <c r="H57" s="124">
        <f t="shared" si="2"/>
        <v>-0.22177748431522884</v>
      </c>
      <c r="I57" s="124">
        <f t="shared" si="2"/>
        <v>-0.44766201795834271</v>
      </c>
      <c r="J57" s="124">
        <f t="shared" si="2"/>
        <v>0.16732145063494736</v>
      </c>
      <c r="K57" s="124">
        <f t="shared" si="2"/>
        <v>0.37427618015254988</v>
      </c>
      <c r="L57" s="124">
        <f t="shared" si="2"/>
        <v>0.11368942332287189</v>
      </c>
      <c r="M57" s="124">
        <f t="shared" si="2"/>
        <v>0.23574321478746135</v>
      </c>
      <c r="N57" s="124">
        <f t="shared" si="2"/>
        <v>0.11675504697526991</v>
      </c>
      <c r="O57" s="124">
        <f t="shared" si="2"/>
        <v>-0.29356581548975247</v>
      </c>
      <c r="P57" s="124">
        <f t="shared" si="2"/>
        <v>0.47482161130642109</v>
      </c>
      <c r="Q57" s="124">
        <f t="shared" si="2"/>
        <v>0.11340244014940312</v>
      </c>
    </row>
    <row r="58" spans="1:22">
      <c r="A58" s="80" t="s">
        <v>48</v>
      </c>
      <c r="B58" s="80" t="s">
        <v>119</v>
      </c>
      <c r="E58" s="124">
        <f t="shared" si="2"/>
        <v>0.35762388953297342</v>
      </c>
      <c r="F58" s="124">
        <f t="shared" si="2"/>
        <v>0.5013107546263732</v>
      </c>
      <c r="G58" s="124">
        <f t="shared" si="2"/>
        <v>0.33532439120342417</v>
      </c>
      <c r="H58" s="124">
        <f t="shared" si="2"/>
        <v>0.37373471996246976</v>
      </c>
      <c r="I58" s="124">
        <f t="shared" si="2"/>
        <v>0.47039691903281722</v>
      </c>
      <c r="J58" s="124">
        <f t="shared" si="2"/>
        <v>0.47313004208100951</v>
      </c>
      <c r="K58" s="124">
        <f t="shared" si="2"/>
        <v>0.5353020289864372</v>
      </c>
      <c r="L58" s="124">
        <f t="shared" si="2"/>
        <v>0.52577909011510338</v>
      </c>
      <c r="M58" s="124">
        <f t="shared" si="2"/>
        <v>0.38588068285200638</v>
      </c>
      <c r="N58" s="124">
        <f t="shared" si="2"/>
        <v>0.55152119278952894</v>
      </c>
      <c r="O58" s="124">
        <f t="shared" si="2"/>
        <v>0.43228332459198315</v>
      </c>
      <c r="P58" s="124">
        <f t="shared" si="2"/>
        <v>0.37303495544431575</v>
      </c>
      <c r="Q58" s="124">
        <f t="shared" si="2"/>
        <v>0.44567644671722018</v>
      </c>
    </row>
    <row r="80" ht="25.35" customHeight="1"/>
    <row r="81" spans="1:16" ht="35.450000000000003" customHeight="1">
      <c r="A81" s="154" t="s">
        <v>122</v>
      </c>
      <c r="B81" s="154"/>
      <c r="C81" s="154"/>
      <c r="D81" s="154"/>
      <c r="E81" s="154"/>
      <c r="F81" s="154"/>
      <c r="G81" s="154"/>
      <c r="H81" s="154"/>
      <c r="I81" s="154"/>
      <c r="J81" s="154"/>
      <c r="K81" s="154"/>
      <c r="L81" s="154"/>
      <c r="M81" s="25"/>
      <c r="N81" s="25"/>
      <c r="O81" s="25"/>
      <c r="P81" s="25"/>
    </row>
  </sheetData>
  <mergeCells count="5">
    <mergeCell ref="A4:R4"/>
    <mergeCell ref="A12:U12"/>
    <mergeCell ref="A52:U52"/>
    <mergeCell ref="A51:K51"/>
    <mergeCell ref="A81:L81"/>
  </mergeCells>
  <conditionalFormatting sqref="E23:P25">
    <cfRule type="colorScale" priority="6">
      <colorScale>
        <cfvo type="min"/>
        <cfvo type="percentile" val="50"/>
        <cfvo type="max"/>
        <color rgb="FFF8696B"/>
        <color rgb="FFFCFCFF"/>
        <color rgb="FF5A8AC6"/>
      </colorScale>
    </cfRule>
  </conditionalFormatting>
  <conditionalFormatting sqref="E15:P17 F19:P21 E18:E21">
    <cfRule type="colorScale" priority="4">
      <colorScale>
        <cfvo type="min"/>
        <cfvo type="percentile" val="50"/>
        <cfvo type="max"/>
        <color rgb="FFF8696B"/>
        <color rgb="FFFCFCFF"/>
        <color rgb="FF5A8AC6"/>
      </colorScale>
    </cfRule>
  </conditionalFormatting>
  <conditionalFormatting sqref="Q15:Q17 Q23:Q25 Q19:Q21">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28515625" defaultRowHeight="15" customHeight="1"/>
  <cols>
    <col min="1" max="14" width="26.85546875" style="2" customWidth="1"/>
    <col min="15" max="22" width="8.7109375" style="2" customWidth="1"/>
    <col min="23" max="16384" width="14.28515625" style="2"/>
  </cols>
  <sheetData>
    <row r="1" spans="1:22" s="21" customFormat="1" ht="42.75" customHeight="1">
      <c r="A1" s="161" t="s">
        <v>123</v>
      </c>
      <c r="B1" s="174"/>
      <c r="C1" s="174"/>
      <c r="D1" s="174"/>
      <c r="E1" s="174"/>
      <c r="F1" s="41"/>
      <c r="G1" s="41"/>
      <c r="H1" s="41"/>
      <c r="I1" s="41"/>
      <c r="J1" s="41"/>
      <c r="K1" s="41"/>
      <c r="L1" s="41"/>
      <c r="M1" s="41"/>
      <c r="N1" s="41"/>
      <c r="O1" s="41"/>
      <c r="P1" s="41"/>
      <c r="Q1" s="41"/>
      <c r="R1" s="41"/>
      <c r="S1" s="41"/>
      <c r="T1" s="41"/>
      <c r="U1" s="41"/>
      <c r="V1" s="41"/>
    </row>
    <row r="2" spans="1:22" ht="119.85" customHeight="1">
      <c r="A2" s="162" t="s">
        <v>124</v>
      </c>
      <c r="B2" s="175"/>
      <c r="C2" s="175"/>
      <c r="D2" s="175"/>
      <c r="E2" s="175"/>
      <c r="F2" s="175"/>
      <c r="G2" s="175"/>
      <c r="H2" s="175"/>
      <c r="I2" s="175"/>
      <c r="J2" s="175"/>
      <c r="K2" s="175"/>
    </row>
    <row r="3" spans="1:22" ht="12.75" customHeight="1">
      <c r="A3" s="44"/>
    </row>
    <row r="4" spans="1:22" s="21" customFormat="1" ht="72" customHeight="1">
      <c r="A4" s="163" t="s">
        <v>125</v>
      </c>
      <c r="B4" s="170"/>
      <c r="C4" s="170"/>
      <c r="D4" s="170"/>
      <c r="E4" s="170"/>
      <c r="F4" s="170"/>
      <c r="G4" s="170"/>
      <c r="H4" s="170"/>
      <c r="I4" s="170"/>
      <c r="J4" s="170"/>
    </row>
    <row r="5" spans="1:22" s="21" customFormat="1" ht="20.85" customHeight="1">
      <c r="A5" s="48"/>
      <c r="B5" s="26"/>
      <c r="C5" s="26"/>
      <c r="D5" s="26"/>
      <c r="E5" s="26"/>
      <c r="F5" s="26"/>
      <c r="G5" s="26"/>
      <c r="H5" s="26"/>
      <c r="I5" s="26"/>
      <c r="J5" s="26"/>
    </row>
    <row r="6" spans="1:22" s="149" customFormat="1" ht="13.35" customHeight="1">
      <c r="A6" s="163" t="s">
        <v>126</v>
      </c>
      <c r="B6" s="170"/>
      <c r="C6" s="170"/>
      <c r="D6" s="170"/>
      <c r="E6" s="170"/>
      <c r="F6" s="170"/>
      <c r="G6" s="170"/>
      <c r="H6" s="170"/>
      <c r="I6" s="170"/>
      <c r="J6" s="170"/>
      <c r="K6" s="170"/>
      <c r="L6" s="170"/>
      <c r="M6" s="170"/>
      <c r="N6" s="170"/>
      <c r="O6" s="170"/>
      <c r="P6" s="170"/>
      <c r="Q6" s="170"/>
      <c r="R6" s="170"/>
      <c r="S6" s="170"/>
      <c r="T6" s="170"/>
      <c r="U6" s="170"/>
      <c r="V6" s="170"/>
    </row>
    <row r="7" spans="1:22" s="21" customFormat="1" ht="30" customHeight="1">
      <c r="A7" s="36" t="s">
        <v>127</v>
      </c>
    </row>
    <row r="8" spans="1:22" s="21" customFormat="1" ht="12.75" customHeight="1">
      <c r="A8" s="45" t="s">
        <v>128</v>
      </c>
      <c r="B8" s="46"/>
      <c r="C8" s="29" t="s">
        <v>129</v>
      </c>
      <c r="D8" s="29" t="s">
        <v>130</v>
      </c>
      <c r="E8" s="29" t="s">
        <v>131</v>
      </c>
      <c r="F8" s="29" t="s">
        <v>132</v>
      </c>
      <c r="G8" s="29" t="s">
        <v>133</v>
      </c>
      <c r="H8" s="29" t="s">
        <v>134</v>
      </c>
      <c r="I8" s="29" t="s">
        <v>135</v>
      </c>
      <c r="J8" s="29" t="s">
        <v>136</v>
      </c>
      <c r="K8" s="29" t="s">
        <v>137</v>
      </c>
      <c r="L8" s="29" t="s">
        <v>138</v>
      </c>
      <c r="M8" s="29" t="s">
        <v>139</v>
      </c>
      <c r="N8" s="29" t="s">
        <v>140</v>
      </c>
    </row>
    <row r="9" spans="1:22" ht="12.75" customHeight="1">
      <c r="A9" s="23" t="s">
        <v>141</v>
      </c>
      <c r="B9" s="6" t="s">
        <v>80</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141</v>
      </c>
      <c r="B10" s="23" t="s">
        <v>142</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141</v>
      </c>
      <c r="B11" s="23" t="s">
        <v>143</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141</v>
      </c>
      <c r="B12" s="23" t="s">
        <v>144</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145</v>
      </c>
      <c r="B13" s="23" t="s">
        <v>80</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145</v>
      </c>
      <c r="B14" s="23" t="s">
        <v>142</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145</v>
      </c>
      <c r="B15" s="23" t="s">
        <v>143</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145</v>
      </c>
      <c r="B16" s="23" t="s">
        <v>144</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146</v>
      </c>
      <c r="B17" s="23" t="s">
        <v>80</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146</v>
      </c>
      <c r="B18" s="23" t="s">
        <v>142</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146</v>
      </c>
      <c r="B19" s="23" t="s">
        <v>143</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146</v>
      </c>
      <c r="B20" s="23" t="s">
        <v>144</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128</v>
      </c>
      <c r="B21" s="23" t="s">
        <v>80</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128</v>
      </c>
      <c r="B22" s="23" t="s">
        <v>142</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128</v>
      </c>
      <c r="B23" s="23" t="s">
        <v>143</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128</v>
      </c>
      <c r="B24" s="2" t="s">
        <v>144</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c r="A25" s="36" t="s">
        <v>147</v>
      </c>
    </row>
    <row r="26" spans="1:22" s="21" customFormat="1" ht="58.35" customHeight="1">
      <c r="A26" s="163" t="s">
        <v>148</v>
      </c>
      <c r="B26" s="170"/>
      <c r="C26" s="170"/>
      <c r="D26" s="170"/>
      <c r="E26" s="170"/>
      <c r="F26" s="170"/>
      <c r="G26" s="170"/>
      <c r="H26" s="170"/>
      <c r="I26" s="170"/>
      <c r="J26" s="170"/>
      <c r="K26" s="170"/>
    </row>
    <row r="27" spans="1:22" s="20" customFormat="1" ht="15" customHeight="1"/>
    <row r="28" spans="1:22" s="149" customFormat="1" ht="13.35" customHeight="1">
      <c r="A28" s="163" t="s">
        <v>149</v>
      </c>
      <c r="B28" s="170"/>
      <c r="C28" s="170"/>
      <c r="D28" s="170"/>
      <c r="E28" s="170"/>
      <c r="F28" s="170"/>
      <c r="G28" s="170"/>
      <c r="H28" s="170"/>
      <c r="I28" s="170"/>
      <c r="J28" s="170"/>
      <c r="K28" s="170"/>
      <c r="L28" s="170"/>
      <c r="M28" s="170"/>
      <c r="N28" s="170"/>
      <c r="O28" s="170"/>
      <c r="P28" s="170"/>
      <c r="Q28" s="170"/>
      <c r="R28" s="170"/>
      <c r="S28" s="170"/>
      <c r="T28" s="170"/>
      <c r="U28" s="170"/>
      <c r="V28" s="170"/>
    </row>
    <row r="29" spans="1:22" ht="27.75" customHeight="1">
      <c r="A29" s="49" t="s">
        <v>128</v>
      </c>
      <c r="B29" s="46"/>
      <c r="C29" s="29" t="s">
        <v>129</v>
      </c>
      <c r="D29" s="29" t="s">
        <v>130</v>
      </c>
      <c r="E29" s="29" t="s">
        <v>131</v>
      </c>
      <c r="F29" s="29" t="s">
        <v>132</v>
      </c>
      <c r="G29" s="29" t="s">
        <v>133</v>
      </c>
      <c r="H29" s="29" t="s">
        <v>134</v>
      </c>
      <c r="I29" s="29" t="s">
        <v>135</v>
      </c>
      <c r="J29" s="29" t="s">
        <v>136</v>
      </c>
      <c r="K29" s="29" t="s">
        <v>137</v>
      </c>
      <c r="L29" s="29" t="s">
        <v>138</v>
      </c>
      <c r="M29" s="29" t="s">
        <v>139</v>
      </c>
      <c r="N29" s="29" t="s">
        <v>140</v>
      </c>
    </row>
    <row r="30" spans="1:22" ht="12.75" customHeight="1">
      <c r="A30" s="23" t="s">
        <v>141</v>
      </c>
      <c r="B30" s="6" t="s">
        <v>80</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141</v>
      </c>
      <c r="B31" s="23" t="s">
        <v>150</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141</v>
      </c>
      <c r="B32" s="23" t="s">
        <v>151</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141</v>
      </c>
      <c r="B33" s="23" t="s">
        <v>144</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145</v>
      </c>
      <c r="B34" s="23" t="s">
        <v>80</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145</v>
      </c>
      <c r="B35" s="23" t="s">
        <v>150</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145</v>
      </c>
      <c r="B36" s="23" t="s">
        <v>151</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145</v>
      </c>
      <c r="B37" s="23" t="s">
        <v>144</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152</v>
      </c>
      <c r="B38" s="23" t="s">
        <v>80</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152</v>
      </c>
      <c r="B39" s="23" t="s">
        <v>150</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152</v>
      </c>
      <c r="B40" s="23" t="s">
        <v>151</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152</v>
      </c>
      <c r="B41" s="23" t="s">
        <v>144</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128</v>
      </c>
      <c r="B42" s="23" t="s">
        <v>80</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128</v>
      </c>
      <c r="B43" s="23" t="s">
        <v>150</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128</v>
      </c>
      <c r="B44" s="23" t="s">
        <v>151</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128</v>
      </c>
      <c r="B45" s="2" t="s">
        <v>144</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40.35" customHeight="1">
      <c r="A46" s="164" t="s">
        <v>153</v>
      </c>
      <c r="B46" s="176"/>
      <c r="C46" s="176"/>
      <c r="D46" s="176"/>
      <c r="E46" s="176"/>
      <c r="F46" s="176"/>
      <c r="G46" s="176"/>
      <c r="H46" s="176"/>
      <c r="I46" s="176"/>
      <c r="J46" s="176"/>
    </row>
    <row r="47" spans="1:14" s="37" customFormat="1" ht="30" customHeight="1">
      <c r="A47" s="165" t="s">
        <v>154</v>
      </c>
      <c r="B47" s="177"/>
      <c r="C47" s="177"/>
      <c r="D47" s="177"/>
      <c r="E47" s="177"/>
      <c r="F47" s="177"/>
      <c r="G47" s="177"/>
      <c r="H47" s="177"/>
      <c r="I47" s="177"/>
      <c r="J47" s="177"/>
    </row>
    <row r="48" spans="1:14" s="37" customFormat="1" ht="46.35" customHeight="1">
      <c r="A48" s="165" t="s">
        <v>155</v>
      </c>
      <c r="B48" s="177"/>
      <c r="C48" s="177"/>
      <c r="D48" s="177"/>
      <c r="E48" s="177"/>
      <c r="F48" s="177"/>
      <c r="G48" s="177"/>
      <c r="H48" s="177"/>
      <c r="I48" s="177"/>
      <c r="J48" s="177"/>
    </row>
    <row r="49" spans="1:14" s="37" customFormat="1" ht="46.35" customHeight="1">
      <c r="A49" s="70" t="s">
        <v>156</v>
      </c>
      <c r="B49" s="77" t="s">
        <v>157</v>
      </c>
      <c r="C49" s="76"/>
      <c r="D49" s="76"/>
      <c r="E49" s="76"/>
      <c r="F49" s="76"/>
      <c r="G49" s="76"/>
      <c r="H49" s="76"/>
      <c r="I49" s="76"/>
      <c r="J49" s="76"/>
    </row>
    <row r="50" spans="1:14" ht="28.5" customHeight="1">
      <c r="A50" s="49" t="s">
        <v>128</v>
      </c>
      <c r="B50" s="46"/>
      <c r="C50" s="29" t="s">
        <v>129</v>
      </c>
      <c r="D50" s="29" t="s">
        <v>130</v>
      </c>
      <c r="E50" s="29" t="s">
        <v>131</v>
      </c>
      <c r="F50" s="29" t="s">
        <v>132</v>
      </c>
      <c r="G50" s="29" t="s">
        <v>133</v>
      </c>
      <c r="H50" s="29" t="s">
        <v>134</v>
      </c>
      <c r="I50" s="29" t="s">
        <v>135</v>
      </c>
      <c r="J50" s="29" t="s">
        <v>136</v>
      </c>
      <c r="K50" s="29" t="s">
        <v>137</v>
      </c>
      <c r="L50" s="29" t="s">
        <v>138</v>
      </c>
      <c r="M50" s="29" t="s">
        <v>139</v>
      </c>
      <c r="N50" s="29" t="s">
        <v>140</v>
      </c>
    </row>
    <row r="51" spans="1:14" ht="12.75" customHeight="1">
      <c r="A51" s="5" t="s">
        <v>141</v>
      </c>
      <c r="B51" s="6" t="s">
        <v>80</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142</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143</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144</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145</v>
      </c>
      <c r="B55" s="23" t="s">
        <v>80</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142</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143</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144</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146</v>
      </c>
      <c r="B59" s="23" t="s">
        <v>80</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142</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143</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144</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128</v>
      </c>
      <c r="B63" s="23" t="s">
        <v>80</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142</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143</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144</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c r="A67" s="164" t="s">
        <v>158</v>
      </c>
      <c r="B67" s="176"/>
      <c r="C67" s="176"/>
      <c r="D67" s="176"/>
      <c r="E67" s="176"/>
      <c r="F67" s="176"/>
      <c r="G67" s="176"/>
      <c r="H67" s="176"/>
      <c r="I67" s="176"/>
      <c r="J67" s="176"/>
      <c r="K67" s="75"/>
      <c r="L67" s="75"/>
      <c r="M67" s="75"/>
      <c r="N67" s="75"/>
    </row>
    <row r="68" spans="1:14" ht="24.75" customHeight="1">
      <c r="A68" s="165" t="s">
        <v>159</v>
      </c>
      <c r="B68" s="177"/>
      <c r="C68" s="177"/>
      <c r="D68" s="177"/>
      <c r="E68" s="177"/>
      <c r="F68" s="177"/>
      <c r="G68" s="177"/>
      <c r="H68" s="177"/>
      <c r="I68" s="177"/>
      <c r="J68" s="177"/>
      <c r="K68" s="75"/>
      <c r="L68" s="75"/>
      <c r="M68" s="75"/>
      <c r="N68" s="75"/>
    </row>
    <row r="69" spans="1:14" ht="24.75" customHeight="1">
      <c r="A69" s="165" t="s">
        <v>160</v>
      </c>
      <c r="B69" s="177"/>
      <c r="C69" s="177"/>
      <c r="D69" s="177"/>
      <c r="E69" s="177"/>
      <c r="F69" s="177"/>
      <c r="G69" s="177"/>
      <c r="H69" s="177"/>
      <c r="I69" s="177"/>
      <c r="J69" s="177"/>
      <c r="K69" s="75"/>
      <c r="L69" s="75"/>
      <c r="M69" s="75"/>
      <c r="N69" s="75"/>
    </row>
    <row r="70" spans="1:14" ht="28.35" customHeight="1">
      <c r="A70" s="165"/>
      <c r="B70" s="177"/>
      <c r="C70" s="177"/>
      <c r="D70" s="177"/>
      <c r="E70" s="177"/>
      <c r="F70" s="177"/>
      <c r="G70" s="177"/>
      <c r="H70" s="177"/>
      <c r="I70" s="177"/>
      <c r="J70" s="177"/>
      <c r="K70" s="75"/>
      <c r="L70" s="75"/>
      <c r="M70" s="75"/>
      <c r="N70" s="75"/>
    </row>
    <row r="71" spans="1:14" ht="28.5" customHeight="1">
      <c r="A71" s="49" t="s">
        <v>128</v>
      </c>
      <c r="B71" s="46"/>
      <c r="C71" s="29" t="s">
        <v>129</v>
      </c>
      <c r="D71" s="29" t="s">
        <v>130</v>
      </c>
      <c r="E71" s="29" t="s">
        <v>131</v>
      </c>
      <c r="F71" s="29" t="s">
        <v>132</v>
      </c>
      <c r="G71" s="29" t="s">
        <v>133</v>
      </c>
      <c r="H71" s="29" t="s">
        <v>134</v>
      </c>
      <c r="I71" s="29" t="s">
        <v>135</v>
      </c>
      <c r="J71" s="29" t="s">
        <v>136</v>
      </c>
      <c r="K71" s="29" t="s">
        <v>137</v>
      </c>
      <c r="L71" s="29" t="s">
        <v>138</v>
      </c>
      <c r="M71" s="29" t="s">
        <v>139</v>
      </c>
      <c r="N71" s="29" t="s">
        <v>140</v>
      </c>
    </row>
    <row r="72" spans="1:14" ht="12.75" customHeight="1">
      <c r="A72" s="4" t="s">
        <v>141</v>
      </c>
      <c r="B72" s="31" t="s">
        <v>80</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142</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143</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144</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145</v>
      </c>
      <c r="B76" s="31" t="s">
        <v>80</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142</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143</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144</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146</v>
      </c>
      <c r="B80" s="31" t="s">
        <v>80</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142</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143</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144</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128</v>
      </c>
      <c r="B84" s="31" t="s">
        <v>80</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142</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143</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144</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161</v>
      </c>
      <c r="B120" s="3" t="s">
        <v>129</v>
      </c>
      <c r="C120" s="3" t="s">
        <v>130</v>
      </c>
      <c r="D120" s="3" t="s">
        <v>131</v>
      </c>
      <c r="E120" s="3" t="s">
        <v>132</v>
      </c>
      <c r="F120" s="3" t="s">
        <v>133</v>
      </c>
      <c r="G120" s="3" t="s">
        <v>134</v>
      </c>
      <c r="H120" s="3" t="s">
        <v>135</v>
      </c>
      <c r="I120" s="3" t="s">
        <v>136</v>
      </c>
      <c r="J120" s="3" t="s">
        <v>137</v>
      </c>
      <c r="K120" s="3" t="s">
        <v>138</v>
      </c>
      <c r="L120" s="3" t="s">
        <v>139</v>
      </c>
      <c r="M120" s="3" t="s">
        <v>140</v>
      </c>
    </row>
    <row r="121" spans="1:13" ht="12.75" customHeight="1">
      <c r="A121" s="8" t="s">
        <v>162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163</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164</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165</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28515625" defaultRowHeight="15" customHeight="1"/>
  <cols>
    <col min="1" max="1" width="68.85546875" style="18" customWidth="1"/>
    <col min="2" max="2" width="15.28515625" style="18" customWidth="1"/>
    <col min="3" max="14" width="14" style="18" bestFit="1" customWidth="1"/>
    <col min="15" max="26" width="8.7109375" style="18" customWidth="1"/>
    <col min="27" max="16384" width="14.28515625" style="18"/>
  </cols>
  <sheetData>
    <row r="1" spans="1:26" s="32" customFormat="1" ht="28.35" customHeight="1">
      <c r="A1" s="163" t="s">
        <v>166</v>
      </c>
      <c r="B1" s="163"/>
      <c r="C1" s="163"/>
      <c r="D1" s="163"/>
      <c r="E1" s="163"/>
      <c r="F1" s="163"/>
      <c r="G1" s="163"/>
      <c r="H1" s="163"/>
      <c r="I1" s="163"/>
      <c r="J1" s="163"/>
      <c r="K1" s="163"/>
    </row>
    <row r="2" spans="1:26" s="32" customFormat="1" ht="37.35" customHeight="1">
      <c r="A2" s="163"/>
      <c r="B2" s="163"/>
      <c r="C2" s="163"/>
      <c r="D2" s="163"/>
      <c r="E2" s="163"/>
      <c r="F2" s="163"/>
      <c r="G2" s="163"/>
      <c r="H2" s="163"/>
      <c r="I2" s="163"/>
      <c r="J2" s="163"/>
      <c r="K2" s="163"/>
    </row>
    <row r="3" spans="1:26" s="33" customFormat="1" ht="13.5" customHeight="1">
      <c r="A3" s="28" t="s">
        <v>167</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168</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85" customHeight="1">
      <c r="A5" s="166" t="s">
        <v>169</v>
      </c>
      <c r="B5" s="167"/>
      <c r="C5" s="167"/>
      <c r="D5" s="167"/>
      <c r="E5" s="167"/>
      <c r="F5" s="167"/>
      <c r="G5" s="167"/>
      <c r="H5" s="167"/>
      <c r="I5" s="167"/>
      <c r="J5" s="167"/>
      <c r="K5" s="167"/>
      <c r="L5" s="167"/>
      <c r="M5" s="20"/>
      <c r="N5" s="20"/>
      <c r="O5" s="20"/>
      <c r="P5" s="20"/>
      <c r="Q5" s="20"/>
      <c r="R5" s="20"/>
      <c r="S5" s="20"/>
      <c r="T5" s="20"/>
      <c r="U5" s="20"/>
      <c r="V5" s="20"/>
      <c r="W5" s="20"/>
      <c r="X5" s="20"/>
      <c r="Y5" s="20"/>
      <c r="Z5" s="20"/>
    </row>
    <row r="6" spans="1:26" s="33" customFormat="1" ht="13.5" customHeight="1">
      <c r="A6" s="28" t="s">
        <v>170</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171</v>
      </c>
      <c r="B7" s="1" t="s">
        <v>172</v>
      </c>
      <c r="C7" s="60" t="s">
        <v>129</v>
      </c>
      <c r="D7" s="60" t="s">
        <v>130</v>
      </c>
      <c r="E7" s="60" t="s">
        <v>131</v>
      </c>
      <c r="F7" s="60" t="s">
        <v>132</v>
      </c>
      <c r="G7" s="60" t="s">
        <v>133</v>
      </c>
      <c r="H7" s="60" t="s">
        <v>134</v>
      </c>
      <c r="I7" s="60" t="s">
        <v>135</v>
      </c>
      <c r="J7" s="60" t="s">
        <v>136</v>
      </c>
      <c r="K7" s="60" t="s">
        <v>137</v>
      </c>
      <c r="L7" s="60" t="s">
        <v>138</v>
      </c>
      <c r="M7" s="60" t="s">
        <v>139</v>
      </c>
      <c r="N7" s="60" t="s">
        <v>140</v>
      </c>
      <c r="O7" s="2"/>
      <c r="P7" s="2"/>
      <c r="Q7" s="2"/>
      <c r="R7" s="2"/>
      <c r="S7" s="2"/>
      <c r="T7" s="2"/>
      <c r="U7" s="2"/>
      <c r="V7" s="2"/>
      <c r="W7" s="2"/>
      <c r="X7" s="2"/>
      <c r="Y7" s="2"/>
      <c r="Z7" s="2"/>
    </row>
    <row r="8" spans="1:26" ht="13.5" customHeight="1">
      <c r="A8" s="58" t="s">
        <v>162</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163</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164</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141</v>
      </c>
      <c r="B11" s="58" t="s">
        <v>173</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174</v>
      </c>
      <c r="B12" s="15" t="s">
        <v>175</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176</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171</v>
      </c>
      <c r="B15" s="28" t="s">
        <v>172</v>
      </c>
      <c r="C15" s="61" t="s">
        <v>129</v>
      </c>
      <c r="D15" s="61" t="s">
        <v>130</v>
      </c>
      <c r="E15" s="61" t="s">
        <v>131</v>
      </c>
      <c r="F15" s="61" t="s">
        <v>132</v>
      </c>
      <c r="G15" s="61" t="s">
        <v>133</v>
      </c>
      <c r="H15" s="61" t="s">
        <v>134</v>
      </c>
      <c r="I15" s="61" t="s">
        <v>135</v>
      </c>
      <c r="J15" s="61" t="s">
        <v>136</v>
      </c>
      <c r="K15" s="61" t="s">
        <v>137</v>
      </c>
      <c r="L15" s="61" t="s">
        <v>138</v>
      </c>
      <c r="M15" s="61" t="s">
        <v>139</v>
      </c>
      <c r="N15" s="61" t="s">
        <v>140</v>
      </c>
      <c r="O15" s="21"/>
      <c r="P15" s="21"/>
      <c r="Q15" s="21"/>
      <c r="R15" s="21"/>
      <c r="S15" s="21"/>
      <c r="T15" s="21"/>
      <c r="U15" s="21"/>
      <c r="V15" s="21"/>
      <c r="W15" s="21"/>
      <c r="X15" s="21"/>
      <c r="Y15" s="21"/>
      <c r="Z15" s="21"/>
    </row>
    <row r="16" spans="1:26" ht="13.5" customHeight="1">
      <c r="A16" s="58" t="s">
        <v>162</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163</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164</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145</v>
      </c>
      <c r="B19" s="58" t="s">
        <v>173</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174</v>
      </c>
      <c r="B20" s="15" t="s">
        <v>175</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177</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171</v>
      </c>
      <c r="B23" s="28" t="s">
        <v>172</v>
      </c>
      <c r="C23" s="61" t="s">
        <v>129</v>
      </c>
      <c r="D23" s="61" t="s">
        <v>130</v>
      </c>
      <c r="E23" s="61" t="s">
        <v>131</v>
      </c>
      <c r="F23" s="61" t="s">
        <v>132</v>
      </c>
      <c r="G23" s="61" t="s">
        <v>133</v>
      </c>
      <c r="H23" s="61" t="s">
        <v>134</v>
      </c>
      <c r="I23" s="61" t="s">
        <v>135</v>
      </c>
      <c r="J23" s="61" t="s">
        <v>136</v>
      </c>
      <c r="K23" s="61" t="s">
        <v>137</v>
      </c>
      <c r="L23" s="61" t="s">
        <v>138</v>
      </c>
      <c r="M23" s="61" t="s">
        <v>139</v>
      </c>
      <c r="N23" s="61" t="s">
        <v>140</v>
      </c>
      <c r="O23" s="21"/>
      <c r="P23" s="21"/>
      <c r="Q23" s="21"/>
      <c r="R23" s="21"/>
      <c r="S23" s="21"/>
      <c r="T23" s="21"/>
      <c r="U23" s="21"/>
      <c r="V23" s="21"/>
      <c r="W23" s="21"/>
      <c r="X23" s="21"/>
      <c r="Y23" s="21"/>
      <c r="Z23" s="21"/>
    </row>
    <row r="24" spans="1:26" ht="13.5" customHeight="1">
      <c r="A24" s="58" t="s">
        <v>162</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163</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164</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146</v>
      </c>
      <c r="B27" s="58" t="s">
        <v>173</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174</v>
      </c>
      <c r="B28" s="15" t="s">
        <v>175</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178</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171</v>
      </c>
      <c r="B31" s="28" t="s">
        <v>172</v>
      </c>
      <c r="C31" s="61" t="s">
        <v>129</v>
      </c>
      <c r="D31" s="61" t="s">
        <v>130</v>
      </c>
      <c r="E31" s="61" t="s">
        <v>131</v>
      </c>
      <c r="F31" s="61" t="s">
        <v>132</v>
      </c>
      <c r="G31" s="61" t="s">
        <v>133</v>
      </c>
      <c r="H31" s="61" t="s">
        <v>134</v>
      </c>
      <c r="I31" s="61" t="s">
        <v>135</v>
      </c>
      <c r="J31" s="61" t="s">
        <v>136</v>
      </c>
      <c r="K31" s="61" t="s">
        <v>137</v>
      </c>
      <c r="L31" s="61" t="s">
        <v>138</v>
      </c>
      <c r="M31" s="61" t="s">
        <v>139</v>
      </c>
      <c r="N31" s="61" t="s">
        <v>140</v>
      </c>
      <c r="O31" s="21"/>
      <c r="P31" s="21"/>
      <c r="Q31" s="21"/>
      <c r="R31" s="21"/>
      <c r="S31" s="21"/>
      <c r="T31" s="21"/>
      <c r="U31" s="21"/>
      <c r="V31" s="21"/>
      <c r="W31" s="21"/>
      <c r="X31" s="21"/>
      <c r="Y31" s="21"/>
      <c r="Z31" s="21"/>
    </row>
    <row r="32" spans="1:26" ht="13.5" customHeight="1">
      <c r="A32" s="58" t="s">
        <v>162</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163</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164</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141</v>
      </c>
      <c r="B35" s="58" t="s">
        <v>173</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145</v>
      </c>
      <c r="B36" s="58" t="s">
        <v>173</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146</v>
      </c>
      <c r="B37" s="58" t="s">
        <v>173</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174</v>
      </c>
      <c r="B38" s="15" t="s">
        <v>175</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179</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171</v>
      </c>
      <c r="B41" s="28"/>
      <c r="C41" s="29" t="s">
        <v>129</v>
      </c>
      <c r="D41" s="29" t="s">
        <v>130</v>
      </c>
      <c r="E41" s="29" t="s">
        <v>131</v>
      </c>
      <c r="F41" s="29" t="s">
        <v>132</v>
      </c>
      <c r="G41" s="29" t="s">
        <v>133</v>
      </c>
      <c r="H41" s="29" t="s">
        <v>134</v>
      </c>
      <c r="I41" s="29" t="s">
        <v>135</v>
      </c>
      <c r="J41" s="29" t="s">
        <v>136</v>
      </c>
      <c r="K41" s="29" t="s">
        <v>137</v>
      </c>
      <c r="L41" s="29" t="s">
        <v>138</v>
      </c>
      <c r="M41" s="29" t="s">
        <v>139</v>
      </c>
      <c r="N41" s="29" t="s">
        <v>140</v>
      </c>
      <c r="O41" s="21"/>
      <c r="P41" s="21"/>
      <c r="Q41" s="21"/>
      <c r="R41" s="21"/>
      <c r="S41" s="21"/>
      <c r="T41" s="21"/>
      <c r="U41" s="21"/>
      <c r="V41" s="21"/>
      <c r="W41" s="21"/>
      <c r="X41" s="21"/>
      <c r="Y41" s="21"/>
      <c r="Z41" s="21"/>
    </row>
    <row r="42" spans="1:26" ht="13.5" customHeight="1">
      <c r="A42" s="58" t="s">
        <v>162</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163</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164</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141</v>
      </c>
      <c r="B45" s="58" t="s">
        <v>173</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180</v>
      </c>
      <c r="B46" s="15" t="s">
        <v>175</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181</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171</v>
      </c>
      <c r="B49" s="28"/>
      <c r="C49" s="29" t="s">
        <v>129</v>
      </c>
      <c r="D49" s="29" t="s">
        <v>130</v>
      </c>
      <c r="E49" s="29" t="s">
        <v>131</v>
      </c>
      <c r="F49" s="29" t="s">
        <v>132</v>
      </c>
      <c r="G49" s="29" t="s">
        <v>133</v>
      </c>
      <c r="H49" s="29" t="s">
        <v>134</v>
      </c>
      <c r="I49" s="29" t="s">
        <v>135</v>
      </c>
      <c r="J49" s="29" t="s">
        <v>136</v>
      </c>
      <c r="K49" s="29" t="s">
        <v>137</v>
      </c>
      <c r="L49" s="29" t="s">
        <v>138</v>
      </c>
      <c r="M49" s="29" t="s">
        <v>139</v>
      </c>
      <c r="N49" s="29" t="s">
        <v>140</v>
      </c>
      <c r="O49" s="21"/>
      <c r="P49" s="21"/>
      <c r="Q49" s="21"/>
      <c r="R49" s="21"/>
      <c r="S49" s="21"/>
      <c r="T49" s="21"/>
      <c r="U49" s="21"/>
      <c r="V49" s="21"/>
      <c r="W49" s="21"/>
      <c r="X49" s="21"/>
      <c r="Y49" s="21"/>
      <c r="Z49" s="21"/>
    </row>
    <row r="50" spans="1:26" ht="13.5" customHeight="1">
      <c r="A50" s="58" t="s">
        <v>162</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163</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164</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145</v>
      </c>
      <c r="B53" s="58" t="s">
        <v>173</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180</v>
      </c>
      <c r="B54" s="15" t="s">
        <v>175</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182</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171</v>
      </c>
      <c r="B57" s="28"/>
      <c r="C57" s="29" t="s">
        <v>129</v>
      </c>
      <c r="D57" s="29" t="s">
        <v>130</v>
      </c>
      <c r="E57" s="29" t="s">
        <v>131</v>
      </c>
      <c r="F57" s="29" t="s">
        <v>132</v>
      </c>
      <c r="G57" s="29" t="s">
        <v>133</v>
      </c>
      <c r="H57" s="29" t="s">
        <v>134</v>
      </c>
      <c r="I57" s="29" t="s">
        <v>135</v>
      </c>
      <c r="J57" s="29" t="s">
        <v>136</v>
      </c>
      <c r="K57" s="29" t="s">
        <v>137</v>
      </c>
      <c r="L57" s="29" t="s">
        <v>138</v>
      </c>
      <c r="M57" s="29" t="s">
        <v>139</v>
      </c>
      <c r="N57" s="29" t="s">
        <v>140</v>
      </c>
      <c r="O57" s="28"/>
      <c r="P57" s="28"/>
      <c r="Q57" s="28"/>
      <c r="R57" s="28"/>
      <c r="S57" s="28"/>
      <c r="T57" s="28"/>
      <c r="U57" s="28"/>
      <c r="V57" s="28"/>
      <c r="W57" s="28"/>
      <c r="X57" s="28"/>
      <c r="Y57" s="28"/>
      <c r="Z57" s="28"/>
    </row>
    <row r="58" spans="1:26" ht="13.5" customHeight="1">
      <c r="A58" s="58" t="s">
        <v>162</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163</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164</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146</v>
      </c>
      <c r="B61" s="58" t="s">
        <v>173</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180</v>
      </c>
      <c r="B62" s="15" t="s">
        <v>175</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183</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171</v>
      </c>
      <c r="B65" s="28"/>
      <c r="C65" s="29" t="s">
        <v>129</v>
      </c>
      <c r="D65" s="29" t="s">
        <v>130</v>
      </c>
      <c r="E65" s="29" t="s">
        <v>131</v>
      </c>
      <c r="F65" s="29" t="s">
        <v>132</v>
      </c>
      <c r="G65" s="29" t="s">
        <v>133</v>
      </c>
      <c r="H65" s="29" t="s">
        <v>134</v>
      </c>
      <c r="I65" s="29" t="s">
        <v>135</v>
      </c>
      <c r="J65" s="29" t="s">
        <v>136</v>
      </c>
      <c r="K65" s="29" t="s">
        <v>137</v>
      </c>
      <c r="L65" s="29" t="s">
        <v>138</v>
      </c>
      <c r="M65" s="29" t="s">
        <v>139</v>
      </c>
      <c r="N65" s="29" t="s">
        <v>140</v>
      </c>
      <c r="O65" s="21"/>
      <c r="P65" s="21"/>
      <c r="Q65" s="21"/>
      <c r="R65" s="21"/>
      <c r="S65" s="21"/>
      <c r="T65" s="21"/>
      <c r="U65" s="21"/>
      <c r="V65" s="21"/>
      <c r="W65" s="21"/>
      <c r="X65" s="21"/>
      <c r="Y65" s="21"/>
      <c r="Z65" s="21"/>
    </row>
    <row r="66" spans="1:26" ht="13.5" customHeight="1">
      <c r="A66" s="58" t="s">
        <v>162</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163</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164</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141</v>
      </c>
      <c r="B69" s="58" t="s">
        <v>173</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145</v>
      </c>
      <c r="B70" s="58" t="s">
        <v>173</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146</v>
      </c>
      <c r="B71" s="58" t="s">
        <v>173</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180</v>
      </c>
      <c r="B72" s="15" t="s">
        <v>175</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35" customHeight="1">
      <c r="A74" s="66" t="s">
        <v>184</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28515625" defaultRowHeight="15" customHeight="1"/>
  <cols>
    <col min="1" max="1" width="28.28515625" customWidth="1"/>
    <col min="2" max="2" width="16.140625" customWidth="1"/>
    <col min="3" max="14" width="15.140625" customWidth="1"/>
    <col min="15" max="26" width="8.7109375" customWidth="1"/>
  </cols>
  <sheetData>
    <row r="1" spans="1:20" s="50" customFormat="1" ht="148.35" customHeight="1">
      <c r="A1" s="168" t="s">
        <v>185</v>
      </c>
      <c r="B1" s="174"/>
      <c r="C1" s="174"/>
      <c r="D1" s="174"/>
      <c r="E1" s="174"/>
      <c r="F1" s="174"/>
      <c r="G1" s="174"/>
      <c r="H1" s="174"/>
      <c r="I1" s="174"/>
      <c r="J1" s="174"/>
      <c r="K1" s="174"/>
      <c r="L1" s="174"/>
      <c r="M1" s="174"/>
      <c r="N1" s="174"/>
      <c r="O1" s="174"/>
      <c r="P1" s="174"/>
      <c r="Q1" s="174"/>
      <c r="R1" s="174"/>
      <c r="S1" s="174"/>
      <c r="T1" s="174"/>
    </row>
    <row r="2" spans="1:20" s="50" customFormat="1" ht="41.25" customHeight="1">
      <c r="A2" s="36" t="s">
        <v>186</v>
      </c>
    </row>
    <row r="3" spans="1:20" s="50" customFormat="1" ht="20.25" customHeight="1">
      <c r="A3" s="36"/>
    </row>
    <row r="4" spans="1:20" s="50" customFormat="1" ht="21" customHeight="1">
      <c r="A4" s="36" t="s">
        <v>187</v>
      </c>
    </row>
    <row r="5" spans="1:20" s="50" customFormat="1" ht="22.35" customHeight="1">
      <c r="A5" s="36" t="s">
        <v>39</v>
      </c>
    </row>
    <row r="6" spans="1:20" s="27" customFormat="1" ht="14.25" customHeight="1">
      <c r="A6" s="28" t="s">
        <v>188</v>
      </c>
      <c r="B6" s="28" t="s">
        <v>172</v>
      </c>
      <c r="C6" s="29" t="s">
        <v>129</v>
      </c>
      <c r="D6" s="29" t="s">
        <v>130</v>
      </c>
      <c r="E6" s="29" t="s">
        <v>131</v>
      </c>
      <c r="F6" s="29" t="s">
        <v>132</v>
      </c>
      <c r="G6" s="29" t="s">
        <v>133</v>
      </c>
      <c r="H6" s="29" t="s">
        <v>134</v>
      </c>
      <c r="I6" s="29" t="s">
        <v>135</v>
      </c>
      <c r="J6" s="29" t="s">
        <v>136</v>
      </c>
      <c r="K6" s="29" t="s">
        <v>137</v>
      </c>
      <c r="L6" s="29" t="s">
        <v>138</v>
      </c>
      <c r="M6" s="29" t="s">
        <v>139</v>
      </c>
      <c r="N6" s="29" t="s">
        <v>140</v>
      </c>
    </row>
    <row r="7" spans="1:20" ht="14.25" customHeight="1">
      <c r="A7" s="58" t="s">
        <v>189</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190</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191</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80</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119</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85" customHeight="1">
      <c r="A12" s="57" t="s">
        <v>47</v>
      </c>
      <c r="B12" s="55"/>
      <c r="C12" s="56"/>
      <c r="D12" s="56"/>
      <c r="E12" s="56"/>
      <c r="F12" s="56"/>
      <c r="G12" s="56"/>
      <c r="H12" s="56"/>
      <c r="I12" s="56"/>
      <c r="J12" s="56"/>
      <c r="K12" s="56"/>
      <c r="L12" s="56"/>
      <c r="M12" s="56"/>
      <c r="N12" s="56"/>
    </row>
    <row r="13" spans="1:20" s="34" customFormat="1" ht="14.25" customHeight="1">
      <c r="A13" s="28" t="s">
        <v>188</v>
      </c>
      <c r="B13" s="28" t="s">
        <v>172</v>
      </c>
      <c r="C13" s="61" t="s">
        <v>129</v>
      </c>
      <c r="D13" s="61" t="s">
        <v>130</v>
      </c>
      <c r="E13" s="61" t="s">
        <v>131</v>
      </c>
      <c r="F13" s="61" t="s">
        <v>132</v>
      </c>
      <c r="G13" s="61" t="s">
        <v>133</v>
      </c>
      <c r="H13" s="61" t="s">
        <v>134</v>
      </c>
      <c r="I13" s="61" t="s">
        <v>135</v>
      </c>
      <c r="J13" s="61" t="s">
        <v>136</v>
      </c>
      <c r="K13" s="61" t="s">
        <v>137</v>
      </c>
      <c r="L13" s="61" t="s">
        <v>138</v>
      </c>
      <c r="M13" s="61" t="s">
        <v>139</v>
      </c>
      <c r="N13" s="61" t="s">
        <v>140</v>
      </c>
    </row>
    <row r="14" spans="1:20" ht="14.25" customHeight="1">
      <c r="A14" s="58" t="s">
        <v>189</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190</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191</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80</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119</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85" customHeight="1">
      <c r="A19" s="57" t="s">
        <v>48</v>
      </c>
      <c r="B19" s="55"/>
      <c r="C19" s="56"/>
      <c r="D19" s="56"/>
      <c r="E19" s="56"/>
      <c r="F19" s="56"/>
      <c r="G19" s="56"/>
      <c r="H19" s="56"/>
      <c r="I19" s="56"/>
      <c r="J19" s="56"/>
      <c r="K19" s="56"/>
      <c r="L19" s="56"/>
      <c r="M19" s="56"/>
      <c r="N19" s="56"/>
    </row>
    <row r="20" spans="1:14" s="34" customFormat="1" ht="14.25" customHeight="1">
      <c r="A20" s="28" t="s">
        <v>188</v>
      </c>
      <c r="B20" s="28" t="s">
        <v>172</v>
      </c>
      <c r="C20" s="61" t="s">
        <v>129</v>
      </c>
      <c r="D20" s="61" t="s">
        <v>130</v>
      </c>
      <c r="E20" s="61" t="s">
        <v>131</v>
      </c>
      <c r="F20" s="61" t="s">
        <v>132</v>
      </c>
      <c r="G20" s="61" t="s">
        <v>133</v>
      </c>
      <c r="H20" s="61" t="s">
        <v>134</v>
      </c>
      <c r="I20" s="61" t="s">
        <v>135</v>
      </c>
      <c r="J20" s="61" t="s">
        <v>136</v>
      </c>
      <c r="K20" s="61" t="s">
        <v>137</v>
      </c>
      <c r="L20" s="61" t="s">
        <v>138</v>
      </c>
      <c r="M20" s="61" t="s">
        <v>139</v>
      </c>
      <c r="N20" s="61" t="s">
        <v>140</v>
      </c>
    </row>
    <row r="21" spans="1:14" ht="14.25" customHeight="1">
      <c r="A21" s="58" t="s">
        <v>189</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190</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191</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80</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119</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85" customHeight="1">
      <c r="A26" s="57" t="s">
        <v>192</v>
      </c>
      <c r="B26" s="55"/>
      <c r="C26" s="56"/>
      <c r="D26" s="56"/>
      <c r="E26" s="56"/>
      <c r="F26" s="56"/>
      <c r="G26" s="56"/>
      <c r="H26" s="56"/>
      <c r="I26" s="56"/>
      <c r="J26" s="56"/>
      <c r="K26" s="56"/>
      <c r="L26" s="56"/>
      <c r="M26" s="56"/>
      <c r="N26" s="56"/>
    </row>
    <row r="27" spans="1:14" s="34" customFormat="1" ht="14.25" customHeight="1">
      <c r="A27" s="28" t="s">
        <v>188</v>
      </c>
      <c r="B27" s="28" t="s">
        <v>172</v>
      </c>
      <c r="C27" s="61" t="s">
        <v>129</v>
      </c>
      <c r="D27" s="61" t="s">
        <v>130</v>
      </c>
      <c r="E27" s="61" t="s">
        <v>131</v>
      </c>
      <c r="F27" s="61" t="s">
        <v>132</v>
      </c>
      <c r="G27" s="61" t="s">
        <v>133</v>
      </c>
      <c r="H27" s="61" t="s">
        <v>134</v>
      </c>
      <c r="I27" s="61" t="s">
        <v>135</v>
      </c>
      <c r="J27" s="61" t="s">
        <v>136</v>
      </c>
      <c r="K27" s="61" t="s">
        <v>137</v>
      </c>
      <c r="L27" s="61" t="s">
        <v>138</v>
      </c>
      <c r="M27" s="61" t="s">
        <v>139</v>
      </c>
      <c r="N27" s="61" t="s">
        <v>140</v>
      </c>
    </row>
    <row r="28" spans="1:14" ht="14.25" customHeight="1">
      <c r="A28" s="58" t="s">
        <v>189</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190</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191</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80</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119</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7.35" customHeight="1">
      <c r="A33" s="65" t="s">
        <v>193</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172</v>
      </c>
      <c r="C35" s="29" t="s">
        <v>129</v>
      </c>
      <c r="D35" s="29" t="s">
        <v>130</v>
      </c>
      <c r="E35" s="29" t="s">
        <v>131</v>
      </c>
      <c r="F35" s="29" t="s">
        <v>132</v>
      </c>
      <c r="G35" s="29" t="s">
        <v>133</v>
      </c>
      <c r="H35" s="29" t="s">
        <v>134</v>
      </c>
      <c r="I35" s="29" t="s">
        <v>135</v>
      </c>
      <c r="J35" s="29" t="s">
        <v>136</v>
      </c>
      <c r="K35" s="29" t="s">
        <v>137</v>
      </c>
      <c r="L35" s="29" t="s">
        <v>138</v>
      </c>
      <c r="M35" s="29" t="s">
        <v>139</v>
      </c>
      <c r="N35" s="29" t="s">
        <v>140</v>
      </c>
    </row>
    <row r="36" spans="1:14" ht="14.25" customHeight="1">
      <c r="A36" s="58" t="s">
        <v>189</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150</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151</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80</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119</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172</v>
      </c>
      <c r="C43" s="29" t="s">
        <v>129</v>
      </c>
      <c r="D43" s="29" t="s">
        <v>130</v>
      </c>
      <c r="E43" s="29" t="s">
        <v>131</v>
      </c>
      <c r="F43" s="29" t="s">
        <v>132</v>
      </c>
      <c r="G43" s="29" t="s">
        <v>133</v>
      </c>
      <c r="H43" s="29" t="s">
        <v>134</v>
      </c>
      <c r="I43" s="29" t="s">
        <v>135</v>
      </c>
      <c r="J43" s="29" t="s">
        <v>136</v>
      </c>
      <c r="K43" s="29" t="s">
        <v>137</v>
      </c>
      <c r="L43" s="29" t="s">
        <v>138</v>
      </c>
      <c r="M43" s="29" t="s">
        <v>139</v>
      </c>
      <c r="N43" s="29" t="s">
        <v>140</v>
      </c>
    </row>
    <row r="44" spans="1:14" ht="14.25" customHeight="1">
      <c r="A44" s="58" t="s">
        <v>189</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150</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151</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80</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119</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172</v>
      </c>
      <c r="C51" s="29" t="s">
        <v>129</v>
      </c>
      <c r="D51" s="29" t="s">
        <v>130</v>
      </c>
      <c r="E51" s="29" t="s">
        <v>131</v>
      </c>
      <c r="F51" s="29" t="s">
        <v>132</v>
      </c>
      <c r="G51" s="29" t="s">
        <v>133</v>
      </c>
      <c r="H51" s="29" t="s">
        <v>134</v>
      </c>
      <c r="I51" s="29" t="s">
        <v>135</v>
      </c>
      <c r="J51" s="29" t="s">
        <v>136</v>
      </c>
      <c r="K51" s="29" t="s">
        <v>137</v>
      </c>
      <c r="L51" s="29" t="s">
        <v>138</v>
      </c>
      <c r="M51" s="29" t="s">
        <v>139</v>
      </c>
      <c r="N51" s="29" t="s">
        <v>140</v>
      </c>
    </row>
    <row r="52" spans="1:14" ht="14.25" customHeight="1">
      <c r="A52" s="58" t="s">
        <v>189</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150</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151</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80</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119</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192</v>
      </c>
      <c r="B58" s="28" t="s">
        <v>172</v>
      </c>
      <c r="C58" s="29" t="s">
        <v>129</v>
      </c>
      <c r="D58" s="29" t="s">
        <v>130</v>
      </c>
      <c r="E58" s="29" t="s">
        <v>131</v>
      </c>
      <c r="F58" s="29" t="s">
        <v>132</v>
      </c>
      <c r="G58" s="29" t="s">
        <v>133</v>
      </c>
      <c r="H58" s="29" t="s">
        <v>134</v>
      </c>
      <c r="I58" s="29" t="s">
        <v>135</v>
      </c>
      <c r="J58" s="29" t="s">
        <v>136</v>
      </c>
      <c r="K58" s="29" t="s">
        <v>137</v>
      </c>
      <c r="L58" s="29" t="s">
        <v>138</v>
      </c>
      <c r="M58" s="29" t="s">
        <v>139</v>
      </c>
      <c r="N58" s="29" t="s">
        <v>140</v>
      </c>
    </row>
    <row r="59" spans="1:14" ht="14.25" customHeight="1">
      <c r="A59" s="58" t="s">
        <v>189</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150</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151</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80</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119</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40.35" customHeight="1">
      <c r="A65" s="66" t="s">
        <v>194</v>
      </c>
      <c r="B65" s="67"/>
      <c r="C65" s="68"/>
      <c r="D65" s="68"/>
      <c r="E65" s="68"/>
      <c r="F65" s="68"/>
      <c r="G65" s="68"/>
      <c r="H65" s="68"/>
      <c r="I65" s="68"/>
      <c r="J65" s="68"/>
      <c r="K65" s="68"/>
      <c r="L65" s="68"/>
      <c r="M65" s="68"/>
      <c r="N65" s="68"/>
    </row>
    <row r="66" spans="1:14" ht="14.25" customHeight="1">
      <c r="A66" s="51" t="s">
        <v>195</v>
      </c>
      <c r="B66" s="52"/>
      <c r="C66" s="54"/>
      <c r="D66" s="54"/>
      <c r="E66" s="54"/>
      <c r="F66" s="54"/>
      <c r="G66" s="54"/>
      <c r="H66" s="54"/>
      <c r="I66" s="54"/>
      <c r="J66" s="54"/>
      <c r="K66" s="54"/>
      <c r="L66" s="54"/>
      <c r="M66" s="54"/>
      <c r="N66" s="54"/>
    </row>
    <row r="67" spans="1:14" ht="14.25" customHeight="1">
      <c r="A67" s="51" t="s">
        <v>196</v>
      </c>
      <c r="B67" s="52"/>
      <c r="C67" s="54"/>
      <c r="D67" s="54"/>
      <c r="E67" s="54"/>
      <c r="F67" s="54"/>
      <c r="G67" s="54"/>
      <c r="H67" s="54"/>
      <c r="I67" s="54"/>
      <c r="J67" s="54"/>
      <c r="K67" s="54"/>
      <c r="L67" s="54"/>
      <c r="M67" s="54"/>
      <c r="N67" s="54"/>
    </row>
    <row r="68" spans="1:14" ht="14.25" customHeight="1">
      <c r="A68" s="51" t="s">
        <v>197</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Sarah Grousseau</cp:lastModifiedBy>
  <cp:revision/>
  <dcterms:created xsi:type="dcterms:W3CDTF">2019-05-26T11:59:56Z</dcterms:created>
  <dcterms:modified xsi:type="dcterms:W3CDTF">2023-02-06T22:51:23Z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